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yrano Golliez\Desktop\ETH\6. Semester\Bachelorarbeit\09-Excell\Zustand 2\"/>
    </mc:Choice>
  </mc:AlternateContent>
  <bookViews>
    <workbookView xWindow="768" yWindow="768" windowWidth="17136" windowHeight="7152" activeTab="8"/>
  </bookViews>
  <sheets>
    <sheet name="SB1-SU1" sheetId="2" r:id="rId1"/>
    <sheet name="SB1-SU2" sheetId="3" r:id="rId2"/>
    <sheet name="SB1-SU3" sheetId="4" r:id="rId3"/>
    <sheet name="SB2-SU1" sheetId="5" r:id="rId4"/>
    <sheet name="SB2-SU2" sheetId="6" r:id="rId5"/>
    <sheet name="SB2-SU3" sheetId="7" r:id="rId6"/>
    <sheet name="SB3-SU1" sheetId="8" r:id="rId7"/>
    <sheet name="SB3-SU2" sheetId="9" r:id="rId8"/>
    <sheet name="SB3-SU3" sheetId="10" r:id="rId9"/>
  </sheets>
  <externalReferences>
    <externalReference r:id="rId10"/>
    <externalReference r:id="rId11"/>
    <externalReference r:id="rId12"/>
    <externalReference r:id="rId13"/>
  </externalReferences>
  <calcPr calcId="15251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0" i="10" l="1"/>
  <c r="K10" i="10"/>
  <c r="P10" i="10"/>
  <c r="G11" i="10"/>
  <c r="K11" i="10"/>
  <c r="P11" i="10"/>
  <c r="G12" i="10"/>
  <c r="K12" i="10"/>
  <c r="P12" i="10"/>
  <c r="G13" i="10"/>
  <c r="K13" i="10"/>
  <c r="P13" i="10"/>
  <c r="G14" i="10"/>
  <c r="K14" i="10"/>
  <c r="P14" i="10"/>
  <c r="G15" i="10"/>
  <c r="K15" i="10"/>
  <c r="P15" i="10"/>
  <c r="G16" i="10"/>
  <c r="K16" i="10"/>
  <c r="P16" i="10"/>
  <c r="G17" i="10"/>
  <c r="K17" i="10"/>
  <c r="P17" i="10"/>
  <c r="G18" i="10"/>
  <c r="K18" i="10"/>
  <c r="P18" i="10"/>
  <c r="G19" i="10"/>
  <c r="K19" i="10"/>
  <c r="P19" i="10"/>
  <c r="G20" i="10"/>
  <c r="K20" i="10"/>
  <c r="P20" i="10"/>
  <c r="G21" i="10"/>
  <c r="K21" i="10"/>
  <c r="P21" i="10"/>
  <c r="G22" i="10"/>
  <c r="K22" i="10"/>
  <c r="P22" i="10"/>
  <c r="G23" i="10"/>
  <c r="K23" i="10"/>
  <c r="P23" i="10"/>
  <c r="G24" i="10"/>
  <c r="K24" i="10"/>
  <c r="P24" i="10"/>
  <c r="G25" i="10"/>
  <c r="K25" i="10"/>
  <c r="P25" i="10"/>
  <c r="G26" i="10"/>
  <c r="K26" i="10"/>
  <c r="P26" i="10"/>
  <c r="G27" i="10"/>
  <c r="K27" i="10"/>
  <c r="P27" i="10"/>
  <c r="G28" i="10"/>
  <c r="K28" i="10"/>
  <c r="P28" i="10"/>
  <c r="G29" i="10"/>
  <c r="K29" i="10"/>
  <c r="P29" i="10"/>
  <c r="G30" i="10"/>
  <c r="K30" i="10"/>
  <c r="P30" i="10"/>
  <c r="G31" i="10"/>
  <c r="K31" i="10"/>
  <c r="P31" i="10"/>
  <c r="G32" i="10"/>
  <c r="K32" i="10"/>
  <c r="P32" i="10"/>
  <c r="G33" i="10"/>
  <c r="K33" i="10"/>
  <c r="P33" i="10"/>
  <c r="G34" i="10"/>
  <c r="K34" i="10"/>
  <c r="P34" i="10"/>
  <c r="G35" i="10"/>
  <c r="K35" i="10"/>
  <c r="P35" i="10"/>
  <c r="G36" i="10"/>
  <c r="K36" i="10"/>
  <c r="P36" i="10"/>
  <c r="G37" i="10"/>
  <c r="K37" i="10"/>
  <c r="P37" i="10"/>
  <c r="G38" i="10"/>
  <c r="K38" i="10"/>
  <c r="P38" i="10"/>
  <c r="G39" i="10"/>
  <c r="K39" i="10"/>
  <c r="P39" i="10"/>
  <c r="G40" i="10"/>
  <c r="K40" i="10"/>
  <c r="P40" i="10"/>
  <c r="G41" i="10"/>
  <c r="K41" i="10"/>
  <c r="P41" i="10"/>
  <c r="G42" i="10"/>
  <c r="K42" i="10"/>
  <c r="P42" i="10"/>
  <c r="G43" i="10"/>
  <c r="K43" i="10"/>
  <c r="P43" i="10"/>
  <c r="G44" i="10"/>
  <c r="K44" i="10"/>
  <c r="P44" i="10"/>
  <c r="G45" i="10"/>
  <c r="K45" i="10"/>
  <c r="P45" i="10"/>
  <c r="G46" i="10"/>
  <c r="K46" i="10"/>
  <c r="P46" i="10"/>
  <c r="G47" i="10"/>
  <c r="K47" i="10"/>
  <c r="P47" i="10"/>
  <c r="G48" i="10"/>
  <c r="K48" i="10"/>
  <c r="P48" i="10"/>
  <c r="G49" i="10"/>
  <c r="K49" i="10"/>
  <c r="P49" i="10"/>
  <c r="G50" i="10"/>
  <c r="K50" i="10"/>
  <c r="P50" i="10"/>
  <c r="G51" i="10"/>
  <c r="K51" i="10"/>
  <c r="P51" i="10"/>
  <c r="G52" i="10"/>
  <c r="K52" i="10"/>
  <c r="P52" i="10"/>
  <c r="G53" i="10"/>
  <c r="K53" i="10"/>
  <c r="P53" i="10"/>
  <c r="G54" i="10"/>
  <c r="K54" i="10"/>
  <c r="P54" i="10"/>
  <c r="G9" i="10"/>
  <c r="K9" i="10"/>
  <c r="P9" i="10"/>
  <c r="G10" i="9"/>
  <c r="J10" i="9"/>
  <c r="P10" i="9"/>
  <c r="G11" i="9"/>
  <c r="J11" i="9"/>
  <c r="P11" i="9"/>
  <c r="G12" i="9"/>
  <c r="J12" i="9"/>
  <c r="P12" i="9"/>
  <c r="G13" i="9"/>
  <c r="J13" i="9"/>
  <c r="P13" i="9"/>
  <c r="G14" i="9"/>
  <c r="J14" i="9"/>
  <c r="P14" i="9"/>
  <c r="G15" i="9"/>
  <c r="J15" i="9"/>
  <c r="P15" i="9"/>
  <c r="G16" i="9"/>
  <c r="J16" i="9"/>
  <c r="P16" i="9"/>
  <c r="G17" i="9"/>
  <c r="J17" i="9"/>
  <c r="P17" i="9"/>
  <c r="G18" i="9"/>
  <c r="J18" i="9"/>
  <c r="P18" i="9"/>
  <c r="G19" i="9"/>
  <c r="J19" i="9"/>
  <c r="P19" i="9"/>
  <c r="G20" i="9"/>
  <c r="J20" i="9"/>
  <c r="P20" i="9"/>
  <c r="G21" i="9"/>
  <c r="J21" i="9"/>
  <c r="P21" i="9"/>
  <c r="G22" i="9"/>
  <c r="J22" i="9"/>
  <c r="P22" i="9"/>
  <c r="G23" i="9"/>
  <c r="J23" i="9"/>
  <c r="P23" i="9"/>
  <c r="G24" i="9"/>
  <c r="J24" i="9"/>
  <c r="P24" i="9"/>
  <c r="G25" i="9"/>
  <c r="J25" i="9"/>
  <c r="P25" i="9"/>
  <c r="G26" i="9"/>
  <c r="J26" i="9"/>
  <c r="P26" i="9"/>
  <c r="G27" i="9"/>
  <c r="J27" i="9"/>
  <c r="P27" i="9"/>
  <c r="G28" i="9"/>
  <c r="J28" i="9"/>
  <c r="P28" i="9"/>
  <c r="G29" i="9"/>
  <c r="J29" i="9"/>
  <c r="P29" i="9"/>
  <c r="G30" i="9"/>
  <c r="J30" i="9"/>
  <c r="P30" i="9"/>
  <c r="G31" i="9"/>
  <c r="J31" i="9"/>
  <c r="P31" i="9"/>
  <c r="G32" i="9"/>
  <c r="J32" i="9"/>
  <c r="P32" i="9"/>
  <c r="G33" i="9"/>
  <c r="J33" i="9"/>
  <c r="P33" i="9"/>
  <c r="G34" i="9"/>
  <c r="J34" i="9"/>
  <c r="P34" i="9"/>
  <c r="G35" i="9"/>
  <c r="J35" i="9"/>
  <c r="P35" i="9"/>
  <c r="G36" i="9"/>
  <c r="J36" i="9"/>
  <c r="P36" i="9"/>
  <c r="G37" i="9"/>
  <c r="J37" i="9"/>
  <c r="P37" i="9"/>
  <c r="G38" i="9"/>
  <c r="J38" i="9"/>
  <c r="P38" i="9"/>
  <c r="G39" i="9"/>
  <c r="J39" i="9"/>
  <c r="P39" i="9"/>
  <c r="G40" i="9"/>
  <c r="J40" i="9"/>
  <c r="P40" i="9"/>
  <c r="G41" i="9"/>
  <c r="J41" i="9"/>
  <c r="P41" i="9"/>
  <c r="G42" i="9"/>
  <c r="J42" i="9"/>
  <c r="P42" i="9"/>
  <c r="G43" i="9"/>
  <c r="J43" i="9"/>
  <c r="P43" i="9"/>
  <c r="G44" i="9"/>
  <c r="J44" i="9"/>
  <c r="P44" i="9"/>
  <c r="G45" i="9"/>
  <c r="J45" i="9"/>
  <c r="P45" i="9"/>
  <c r="G46" i="9"/>
  <c r="J46" i="9"/>
  <c r="P46" i="9"/>
  <c r="G47" i="9"/>
  <c r="J47" i="9"/>
  <c r="P47" i="9"/>
  <c r="G48" i="9"/>
  <c r="J48" i="9"/>
  <c r="P48" i="9"/>
  <c r="G49" i="9"/>
  <c r="J49" i="9"/>
  <c r="P49" i="9"/>
  <c r="G50" i="9"/>
  <c r="J50" i="9"/>
  <c r="P50" i="9"/>
  <c r="G51" i="9"/>
  <c r="J51" i="9"/>
  <c r="P51" i="9"/>
  <c r="G52" i="9"/>
  <c r="J52" i="9"/>
  <c r="P52" i="9"/>
  <c r="G53" i="9"/>
  <c r="J53" i="9"/>
  <c r="P53" i="9"/>
  <c r="G54" i="9"/>
  <c r="J54" i="9"/>
  <c r="P54" i="9"/>
  <c r="G9" i="9"/>
  <c r="J9" i="9"/>
  <c r="P9" i="9"/>
  <c r="G10" i="8"/>
  <c r="I10" i="8"/>
  <c r="P10" i="8"/>
  <c r="G11" i="8"/>
  <c r="I11" i="8"/>
  <c r="P11" i="8"/>
  <c r="G12" i="8"/>
  <c r="I12" i="8"/>
  <c r="P12" i="8"/>
  <c r="G13" i="8"/>
  <c r="I13" i="8"/>
  <c r="P13" i="8"/>
  <c r="G14" i="8"/>
  <c r="I14" i="8"/>
  <c r="P14" i="8"/>
  <c r="G15" i="8"/>
  <c r="I15" i="8"/>
  <c r="P15" i="8"/>
  <c r="G16" i="8"/>
  <c r="I16" i="8"/>
  <c r="P16" i="8"/>
  <c r="G17" i="8"/>
  <c r="I17" i="8"/>
  <c r="P17" i="8"/>
  <c r="G18" i="8"/>
  <c r="I18" i="8"/>
  <c r="P18" i="8"/>
  <c r="G19" i="8"/>
  <c r="I19" i="8"/>
  <c r="P19" i="8"/>
  <c r="G20" i="8"/>
  <c r="I20" i="8"/>
  <c r="P20" i="8"/>
  <c r="G21" i="8"/>
  <c r="I21" i="8"/>
  <c r="P21" i="8"/>
  <c r="G22" i="8"/>
  <c r="I22" i="8"/>
  <c r="P22" i="8"/>
  <c r="G23" i="8"/>
  <c r="I23" i="8"/>
  <c r="P23" i="8"/>
  <c r="G24" i="8"/>
  <c r="I24" i="8"/>
  <c r="P24" i="8"/>
  <c r="G25" i="8"/>
  <c r="I25" i="8"/>
  <c r="P25" i="8"/>
  <c r="G26" i="8"/>
  <c r="I26" i="8"/>
  <c r="P26" i="8"/>
  <c r="G27" i="8"/>
  <c r="I27" i="8"/>
  <c r="P27" i="8"/>
  <c r="G28" i="8"/>
  <c r="I28" i="8"/>
  <c r="P28" i="8"/>
  <c r="G29" i="8"/>
  <c r="I29" i="8"/>
  <c r="P29" i="8"/>
  <c r="G30" i="8"/>
  <c r="I30" i="8"/>
  <c r="P30" i="8"/>
  <c r="G31" i="8"/>
  <c r="I31" i="8"/>
  <c r="P31" i="8"/>
  <c r="G32" i="8"/>
  <c r="I32" i="8"/>
  <c r="P32" i="8"/>
  <c r="G33" i="8"/>
  <c r="I33" i="8"/>
  <c r="P33" i="8"/>
  <c r="G34" i="8"/>
  <c r="I34" i="8"/>
  <c r="P34" i="8"/>
  <c r="G35" i="8"/>
  <c r="I35" i="8"/>
  <c r="P35" i="8"/>
  <c r="G36" i="8"/>
  <c r="I36" i="8"/>
  <c r="P36" i="8"/>
  <c r="G37" i="8"/>
  <c r="I37" i="8"/>
  <c r="P37" i="8"/>
  <c r="G38" i="8"/>
  <c r="I38" i="8"/>
  <c r="P38" i="8"/>
  <c r="G39" i="8"/>
  <c r="I39" i="8"/>
  <c r="P39" i="8"/>
  <c r="G40" i="8"/>
  <c r="I40" i="8"/>
  <c r="P40" i="8"/>
  <c r="G41" i="8"/>
  <c r="I41" i="8"/>
  <c r="P41" i="8"/>
  <c r="G42" i="8"/>
  <c r="I42" i="8"/>
  <c r="P42" i="8"/>
  <c r="G43" i="8"/>
  <c r="I43" i="8"/>
  <c r="P43" i="8"/>
  <c r="G44" i="8"/>
  <c r="I44" i="8"/>
  <c r="P44" i="8"/>
  <c r="G45" i="8"/>
  <c r="I45" i="8"/>
  <c r="P45" i="8"/>
  <c r="G46" i="8"/>
  <c r="I46" i="8"/>
  <c r="P46" i="8"/>
  <c r="G47" i="8"/>
  <c r="I47" i="8"/>
  <c r="P47" i="8"/>
  <c r="G48" i="8"/>
  <c r="I48" i="8"/>
  <c r="P48" i="8"/>
  <c r="G49" i="8"/>
  <c r="I49" i="8"/>
  <c r="P49" i="8"/>
  <c r="G50" i="8"/>
  <c r="I50" i="8"/>
  <c r="P50" i="8"/>
  <c r="G51" i="8"/>
  <c r="I51" i="8"/>
  <c r="P51" i="8"/>
  <c r="G52" i="8"/>
  <c r="I52" i="8"/>
  <c r="P52" i="8"/>
  <c r="G53" i="8"/>
  <c r="I53" i="8"/>
  <c r="P53" i="8"/>
  <c r="G54" i="8"/>
  <c r="I54" i="8"/>
  <c r="P54" i="8"/>
  <c r="G9" i="8"/>
  <c r="I9" i="8"/>
  <c r="P9" i="8"/>
  <c r="E10" i="7"/>
  <c r="K10" i="7"/>
  <c r="P10" i="7"/>
  <c r="E11" i="7"/>
  <c r="K11" i="7"/>
  <c r="P11" i="7"/>
  <c r="E12" i="7"/>
  <c r="K12" i="7"/>
  <c r="P12" i="7"/>
  <c r="E13" i="7"/>
  <c r="K13" i="7"/>
  <c r="P13" i="7"/>
  <c r="E14" i="7"/>
  <c r="K14" i="7"/>
  <c r="P14" i="7"/>
  <c r="E15" i="7"/>
  <c r="K15" i="7"/>
  <c r="P15" i="7"/>
  <c r="E16" i="7"/>
  <c r="K16" i="7"/>
  <c r="P16" i="7"/>
  <c r="E17" i="7"/>
  <c r="K17" i="7"/>
  <c r="P17" i="7"/>
  <c r="E18" i="7"/>
  <c r="K18" i="7"/>
  <c r="P18" i="7"/>
  <c r="E19" i="7"/>
  <c r="K19" i="7"/>
  <c r="P19" i="7"/>
  <c r="E20" i="7"/>
  <c r="K20" i="7"/>
  <c r="P20" i="7"/>
  <c r="E21" i="7"/>
  <c r="K21" i="7"/>
  <c r="P21" i="7"/>
  <c r="E22" i="7"/>
  <c r="K22" i="7"/>
  <c r="P22" i="7"/>
  <c r="E23" i="7"/>
  <c r="K23" i="7"/>
  <c r="P23" i="7"/>
  <c r="E24" i="7"/>
  <c r="K24" i="7"/>
  <c r="P24" i="7"/>
  <c r="E25" i="7"/>
  <c r="K25" i="7"/>
  <c r="P25" i="7"/>
  <c r="E26" i="7"/>
  <c r="K26" i="7"/>
  <c r="P26" i="7"/>
  <c r="E27" i="7"/>
  <c r="K27" i="7"/>
  <c r="P27" i="7"/>
  <c r="E28" i="7"/>
  <c r="K28" i="7"/>
  <c r="P28" i="7"/>
  <c r="E29" i="7"/>
  <c r="K29" i="7"/>
  <c r="P29" i="7"/>
  <c r="E30" i="7"/>
  <c r="K30" i="7"/>
  <c r="P30" i="7"/>
  <c r="E31" i="7"/>
  <c r="K31" i="7"/>
  <c r="P31" i="7"/>
  <c r="E32" i="7"/>
  <c r="K32" i="7"/>
  <c r="P32" i="7"/>
  <c r="E33" i="7"/>
  <c r="K33" i="7"/>
  <c r="P33" i="7"/>
  <c r="E34" i="7"/>
  <c r="K34" i="7"/>
  <c r="P34" i="7"/>
  <c r="E35" i="7"/>
  <c r="K35" i="7"/>
  <c r="P35" i="7"/>
  <c r="E36" i="7"/>
  <c r="K36" i="7"/>
  <c r="P36" i="7"/>
  <c r="E37" i="7"/>
  <c r="K37" i="7"/>
  <c r="P37" i="7"/>
  <c r="E38" i="7"/>
  <c r="K38" i="7"/>
  <c r="P38" i="7"/>
  <c r="E39" i="7"/>
  <c r="K39" i="7"/>
  <c r="P39" i="7"/>
  <c r="E40" i="7"/>
  <c r="K40" i="7"/>
  <c r="P40" i="7"/>
  <c r="E41" i="7"/>
  <c r="K41" i="7"/>
  <c r="P41" i="7"/>
  <c r="E42" i="7"/>
  <c r="K42" i="7"/>
  <c r="P42" i="7"/>
  <c r="E43" i="7"/>
  <c r="K43" i="7"/>
  <c r="P43" i="7"/>
  <c r="E44" i="7"/>
  <c r="K44" i="7"/>
  <c r="P44" i="7"/>
  <c r="E45" i="7"/>
  <c r="K45" i="7"/>
  <c r="P45" i="7"/>
  <c r="E46" i="7"/>
  <c r="K46" i="7"/>
  <c r="P46" i="7"/>
  <c r="E47" i="7"/>
  <c r="K47" i="7"/>
  <c r="P47" i="7"/>
  <c r="E48" i="7"/>
  <c r="K48" i="7"/>
  <c r="P48" i="7"/>
  <c r="E49" i="7"/>
  <c r="K49" i="7"/>
  <c r="P49" i="7"/>
  <c r="E50" i="7"/>
  <c r="K50" i="7"/>
  <c r="P50" i="7"/>
  <c r="E51" i="7"/>
  <c r="K51" i="7"/>
  <c r="P51" i="7"/>
  <c r="E52" i="7"/>
  <c r="K52" i="7"/>
  <c r="P52" i="7"/>
  <c r="E53" i="7"/>
  <c r="K53" i="7"/>
  <c r="P53" i="7"/>
  <c r="E54" i="7"/>
  <c r="K54" i="7"/>
  <c r="P54" i="7"/>
  <c r="E9" i="7"/>
  <c r="K9" i="7"/>
  <c r="P9" i="7"/>
  <c r="E10" i="6"/>
  <c r="J10" i="6"/>
  <c r="P10" i="6"/>
  <c r="E11" i="6"/>
  <c r="J11" i="6"/>
  <c r="P11" i="6"/>
  <c r="E12" i="6"/>
  <c r="J12" i="6"/>
  <c r="P12" i="6"/>
  <c r="E13" i="6"/>
  <c r="J13" i="6"/>
  <c r="P13" i="6"/>
  <c r="E14" i="6"/>
  <c r="J14" i="6"/>
  <c r="P14" i="6"/>
  <c r="E15" i="6"/>
  <c r="J15" i="6"/>
  <c r="P15" i="6"/>
  <c r="E16" i="6"/>
  <c r="J16" i="6"/>
  <c r="P16" i="6"/>
  <c r="E17" i="6"/>
  <c r="J17" i="6"/>
  <c r="P17" i="6"/>
  <c r="E18" i="6"/>
  <c r="J18" i="6"/>
  <c r="P18" i="6"/>
  <c r="E19" i="6"/>
  <c r="J19" i="6"/>
  <c r="P19" i="6"/>
  <c r="E20" i="6"/>
  <c r="J20" i="6"/>
  <c r="P20" i="6"/>
  <c r="E21" i="6"/>
  <c r="J21" i="6"/>
  <c r="P21" i="6"/>
  <c r="E22" i="6"/>
  <c r="J22" i="6"/>
  <c r="P22" i="6"/>
  <c r="E23" i="6"/>
  <c r="J23" i="6"/>
  <c r="P23" i="6"/>
  <c r="E24" i="6"/>
  <c r="J24" i="6"/>
  <c r="P24" i="6"/>
  <c r="E25" i="6"/>
  <c r="J25" i="6"/>
  <c r="P25" i="6"/>
  <c r="E26" i="6"/>
  <c r="J26" i="6"/>
  <c r="P26" i="6"/>
  <c r="E27" i="6"/>
  <c r="J27" i="6"/>
  <c r="P27" i="6"/>
  <c r="E28" i="6"/>
  <c r="J28" i="6"/>
  <c r="P28" i="6"/>
  <c r="E29" i="6"/>
  <c r="J29" i="6"/>
  <c r="P29" i="6"/>
  <c r="E30" i="6"/>
  <c r="J30" i="6"/>
  <c r="P30" i="6"/>
  <c r="E31" i="6"/>
  <c r="J31" i="6"/>
  <c r="P31" i="6"/>
  <c r="E32" i="6"/>
  <c r="J32" i="6"/>
  <c r="P32" i="6"/>
  <c r="E33" i="6"/>
  <c r="J33" i="6"/>
  <c r="P33" i="6"/>
  <c r="E34" i="6"/>
  <c r="J34" i="6"/>
  <c r="P34" i="6"/>
  <c r="E35" i="6"/>
  <c r="J35" i="6"/>
  <c r="P35" i="6"/>
  <c r="E36" i="6"/>
  <c r="J36" i="6"/>
  <c r="P36" i="6"/>
  <c r="E37" i="6"/>
  <c r="J37" i="6"/>
  <c r="P37" i="6"/>
  <c r="E38" i="6"/>
  <c r="J38" i="6"/>
  <c r="P38" i="6"/>
  <c r="E39" i="6"/>
  <c r="J39" i="6"/>
  <c r="P39" i="6"/>
  <c r="E40" i="6"/>
  <c r="J40" i="6"/>
  <c r="P40" i="6"/>
  <c r="E41" i="6"/>
  <c r="J41" i="6"/>
  <c r="P41" i="6"/>
  <c r="E42" i="6"/>
  <c r="J42" i="6"/>
  <c r="P42" i="6"/>
  <c r="E43" i="6"/>
  <c r="J43" i="6"/>
  <c r="P43" i="6"/>
  <c r="E44" i="6"/>
  <c r="J44" i="6"/>
  <c r="P44" i="6"/>
  <c r="E45" i="6"/>
  <c r="J45" i="6"/>
  <c r="P45" i="6"/>
  <c r="E46" i="6"/>
  <c r="J46" i="6"/>
  <c r="P46" i="6"/>
  <c r="E47" i="6"/>
  <c r="J47" i="6"/>
  <c r="P47" i="6"/>
  <c r="E48" i="6"/>
  <c r="J48" i="6"/>
  <c r="P48" i="6"/>
  <c r="E49" i="6"/>
  <c r="J49" i="6"/>
  <c r="P49" i="6"/>
  <c r="E50" i="6"/>
  <c r="J50" i="6"/>
  <c r="P50" i="6"/>
  <c r="E51" i="6"/>
  <c r="J51" i="6"/>
  <c r="P51" i="6"/>
  <c r="E52" i="6"/>
  <c r="J52" i="6"/>
  <c r="P52" i="6"/>
  <c r="E53" i="6"/>
  <c r="J53" i="6"/>
  <c r="P53" i="6"/>
  <c r="E54" i="6"/>
  <c r="J54" i="6"/>
  <c r="P54" i="6"/>
  <c r="E9" i="6"/>
  <c r="J9" i="6"/>
  <c r="P9" i="6"/>
  <c r="E10" i="5"/>
  <c r="I10" i="5"/>
  <c r="P10" i="5"/>
  <c r="E11" i="5"/>
  <c r="I11" i="5"/>
  <c r="P11" i="5"/>
  <c r="E12" i="5"/>
  <c r="I12" i="5"/>
  <c r="P12" i="5"/>
  <c r="E13" i="5"/>
  <c r="I13" i="5"/>
  <c r="P13" i="5"/>
  <c r="E14" i="5"/>
  <c r="I14" i="5"/>
  <c r="P14" i="5"/>
  <c r="E15" i="5"/>
  <c r="I15" i="5"/>
  <c r="P15" i="5"/>
  <c r="E16" i="5"/>
  <c r="I16" i="5"/>
  <c r="P16" i="5"/>
  <c r="E17" i="5"/>
  <c r="I17" i="5"/>
  <c r="P17" i="5"/>
  <c r="E18" i="5"/>
  <c r="I18" i="5"/>
  <c r="P18" i="5"/>
  <c r="E19" i="5"/>
  <c r="I19" i="5"/>
  <c r="P19" i="5"/>
  <c r="E20" i="5"/>
  <c r="I20" i="5"/>
  <c r="P20" i="5"/>
  <c r="E21" i="5"/>
  <c r="I21" i="5"/>
  <c r="P21" i="5"/>
  <c r="E22" i="5"/>
  <c r="I22" i="5"/>
  <c r="P22" i="5"/>
  <c r="E23" i="5"/>
  <c r="I23" i="5"/>
  <c r="P23" i="5"/>
  <c r="E24" i="5"/>
  <c r="I24" i="5"/>
  <c r="P24" i="5"/>
  <c r="E25" i="5"/>
  <c r="I25" i="5"/>
  <c r="P25" i="5"/>
  <c r="E26" i="5"/>
  <c r="I26" i="5"/>
  <c r="P26" i="5"/>
  <c r="E27" i="5"/>
  <c r="I27" i="5"/>
  <c r="P27" i="5"/>
  <c r="E28" i="5"/>
  <c r="I28" i="5"/>
  <c r="P28" i="5"/>
  <c r="E29" i="5"/>
  <c r="I29" i="5"/>
  <c r="P29" i="5"/>
  <c r="E30" i="5"/>
  <c r="I30" i="5"/>
  <c r="P30" i="5"/>
  <c r="E31" i="5"/>
  <c r="I31" i="5"/>
  <c r="P31" i="5"/>
  <c r="E32" i="5"/>
  <c r="I32" i="5"/>
  <c r="P32" i="5"/>
  <c r="E33" i="5"/>
  <c r="I33" i="5"/>
  <c r="P33" i="5"/>
  <c r="E34" i="5"/>
  <c r="I34" i="5"/>
  <c r="P34" i="5"/>
  <c r="E35" i="5"/>
  <c r="I35" i="5"/>
  <c r="P35" i="5"/>
  <c r="E36" i="5"/>
  <c r="I36" i="5"/>
  <c r="P36" i="5"/>
  <c r="E37" i="5"/>
  <c r="I37" i="5"/>
  <c r="P37" i="5"/>
  <c r="E38" i="5"/>
  <c r="I38" i="5"/>
  <c r="P38" i="5"/>
  <c r="E39" i="5"/>
  <c r="I39" i="5"/>
  <c r="P39" i="5"/>
  <c r="E40" i="5"/>
  <c r="I40" i="5"/>
  <c r="P40" i="5"/>
  <c r="E41" i="5"/>
  <c r="I41" i="5"/>
  <c r="P41" i="5"/>
  <c r="E42" i="5"/>
  <c r="I42" i="5"/>
  <c r="P42" i="5"/>
  <c r="E43" i="5"/>
  <c r="I43" i="5"/>
  <c r="P43" i="5"/>
  <c r="E44" i="5"/>
  <c r="I44" i="5"/>
  <c r="P44" i="5"/>
  <c r="E45" i="5"/>
  <c r="I45" i="5"/>
  <c r="P45" i="5"/>
  <c r="E46" i="5"/>
  <c r="I46" i="5"/>
  <c r="P46" i="5"/>
  <c r="E47" i="5"/>
  <c r="I47" i="5"/>
  <c r="P47" i="5"/>
  <c r="E48" i="5"/>
  <c r="I48" i="5"/>
  <c r="P48" i="5"/>
  <c r="E49" i="5"/>
  <c r="I49" i="5"/>
  <c r="P49" i="5"/>
  <c r="E50" i="5"/>
  <c r="I50" i="5"/>
  <c r="P50" i="5"/>
  <c r="E51" i="5"/>
  <c r="I51" i="5"/>
  <c r="P51" i="5"/>
  <c r="E52" i="5"/>
  <c r="I52" i="5"/>
  <c r="P52" i="5"/>
  <c r="E53" i="5"/>
  <c r="I53" i="5"/>
  <c r="P53" i="5"/>
  <c r="E54" i="5"/>
  <c r="I54" i="5"/>
  <c r="P54" i="5"/>
  <c r="E9" i="5"/>
  <c r="I9" i="5"/>
  <c r="P9" i="5"/>
  <c r="C10" i="4"/>
  <c r="K10" i="4"/>
  <c r="P10" i="4"/>
  <c r="C11" i="4"/>
  <c r="K11" i="4"/>
  <c r="P11" i="4"/>
  <c r="C12" i="4"/>
  <c r="K12" i="4"/>
  <c r="P12" i="4"/>
  <c r="C13" i="4"/>
  <c r="K13" i="4"/>
  <c r="P13" i="4"/>
  <c r="C14" i="4"/>
  <c r="K14" i="4"/>
  <c r="P14" i="4"/>
  <c r="C15" i="4"/>
  <c r="K15" i="4"/>
  <c r="P15" i="4"/>
  <c r="C16" i="4"/>
  <c r="K16" i="4"/>
  <c r="P16" i="4"/>
  <c r="C17" i="4"/>
  <c r="K17" i="4"/>
  <c r="P17" i="4"/>
  <c r="C18" i="4"/>
  <c r="K18" i="4"/>
  <c r="P18" i="4"/>
  <c r="C19" i="4"/>
  <c r="K19" i="4"/>
  <c r="P19" i="4"/>
  <c r="C20" i="4"/>
  <c r="K20" i="4"/>
  <c r="P20" i="4"/>
  <c r="C21" i="4"/>
  <c r="K21" i="4"/>
  <c r="P21" i="4"/>
  <c r="C22" i="4"/>
  <c r="K22" i="4"/>
  <c r="P22" i="4"/>
  <c r="C23" i="4"/>
  <c r="K23" i="4"/>
  <c r="P23" i="4"/>
  <c r="C24" i="4"/>
  <c r="K24" i="4"/>
  <c r="P24" i="4"/>
  <c r="C25" i="4"/>
  <c r="K25" i="4"/>
  <c r="P25" i="4"/>
  <c r="C26" i="4"/>
  <c r="K26" i="4"/>
  <c r="P26" i="4"/>
  <c r="C27" i="4"/>
  <c r="K27" i="4"/>
  <c r="P27" i="4"/>
  <c r="C28" i="4"/>
  <c r="K28" i="4"/>
  <c r="P28" i="4"/>
  <c r="C29" i="4"/>
  <c r="K29" i="4"/>
  <c r="P29" i="4"/>
  <c r="C30" i="4"/>
  <c r="K30" i="4"/>
  <c r="P30" i="4"/>
  <c r="C31" i="4"/>
  <c r="K31" i="4"/>
  <c r="P31" i="4"/>
  <c r="C32" i="4"/>
  <c r="K32" i="4"/>
  <c r="P32" i="4"/>
  <c r="C33" i="4"/>
  <c r="K33" i="4"/>
  <c r="P33" i="4"/>
  <c r="C34" i="4"/>
  <c r="K34" i="4"/>
  <c r="P34" i="4"/>
  <c r="C35" i="4"/>
  <c r="K35" i="4"/>
  <c r="P35" i="4"/>
  <c r="C36" i="4"/>
  <c r="K36" i="4"/>
  <c r="P36" i="4"/>
  <c r="C37" i="4"/>
  <c r="K37" i="4"/>
  <c r="P37" i="4"/>
  <c r="C38" i="4"/>
  <c r="K38" i="4"/>
  <c r="P38" i="4"/>
  <c r="C39" i="4"/>
  <c r="K39" i="4"/>
  <c r="P39" i="4"/>
  <c r="C40" i="4"/>
  <c r="K40" i="4"/>
  <c r="P40" i="4"/>
  <c r="C41" i="4"/>
  <c r="K41" i="4"/>
  <c r="P41" i="4"/>
  <c r="C42" i="4"/>
  <c r="K42" i="4"/>
  <c r="P42" i="4"/>
  <c r="C43" i="4"/>
  <c r="K43" i="4"/>
  <c r="P43" i="4"/>
  <c r="C44" i="4"/>
  <c r="K44" i="4"/>
  <c r="P44" i="4"/>
  <c r="C45" i="4"/>
  <c r="K45" i="4"/>
  <c r="P45" i="4"/>
  <c r="C46" i="4"/>
  <c r="K46" i="4"/>
  <c r="P46" i="4"/>
  <c r="C47" i="4"/>
  <c r="K47" i="4"/>
  <c r="P47" i="4"/>
  <c r="C48" i="4"/>
  <c r="K48" i="4"/>
  <c r="P48" i="4"/>
  <c r="C49" i="4"/>
  <c r="K49" i="4"/>
  <c r="P49" i="4"/>
  <c r="C50" i="4"/>
  <c r="K50" i="4"/>
  <c r="P50" i="4"/>
  <c r="C51" i="4"/>
  <c r="K51" i="4"/>
  <c r="P51" i="4"/>
  <c r="C52" i="4"/>
  <c r="K52" i="4"/>
  <c r="P52" i="4"/>
  <c r="C53" i="4"/>
  <c r="K53" i="4"/>
  <c r="P53" i="4"/>
  <c r="C54" i="4"/>
  <c r="K54" i="4"/>
  <c r="P54" i="4"/>
  <c r="C9" i="4"/>
  <c r="K9" i="4"/>
  <c r="P9" i="4"/>
  <c r="C10" i="3"/>
  <c r="J10" i="3"/>
  <c r="P10" i="3"/>
  <c r="C11" i="3"/>
  <c r="J11" i="3"/>
  <c r="P11" i="3"/>
  <c r="C12" i="3"/>
  <c r="J12" i="3"/>
  <c r="P12" i="3"/>
  <c r="C13" i="3"/>
  <c r="J13" i="3"/>
  <c r="P13" i="3"/>
  <c r="C14" i="3"/>
  <c r="J14" i="3"/>
  <c r="P14" i="3"/>
  <c r="C15" i="3"/>
  <c r="J15" i="3"/>
  <c r="P15" i="3"/>
  <c r="C16" i="3"/>
  <c r="J16" i="3"/>
  <c r="P16" i="3"/>
  <c r="C17" i="3"/>
  <c r="J17" i="3"/>
  <c r="P17" i="3"/>
  <c r="C18" i="3"/>
  <c r="J18" i="3"/>
  <c r="P18" i="3"/>
  <c r="C19" i="3"/>
  <c r="J19" i="3"/>
  <c r="P19" i="3"/>
  <c r="C20" i="3"/>
  <c r="J20" i="3"/>
  <c r="P20" i="3"/>
  <c r="C21" i="3"/>
  <c r="J21" i="3"/>
  <c r="P21" i="3"/>
  <c r="C22" i="3"/>
  <c r="J22" i="3"/>
  <c r="P22" i="3"/>
  <c r="C23" i="3"/>
  <c r="J23" i="3"/>
  <c r="P23" i="3"/>
  <c r="C24" i="3"/>
  <c r="J24" i="3"/>
  <c r="P24" i="3"/>
  <c r="C25" i="3"/>
  <c r="J25" i="3"/>
  <c r="P25" i="3"/>
  <c r="C26" i="3"/>
  <c r="J26" i="3"/>
  <c r="P26" i="3"/>
  <c r="C27" i="3"/>
  <c r="J27" i="3"/>
  <c r="P27" i="3"/>
  <c r="C28" i="3"/>
  <c r="J28" i="3"/>
  <c r="P28" i="3"/>
  <c r="C29" i="3"/>
  <c r="J29" i="3"/>
  <c r="P29" i="3"/>
  <c r="C30" i="3"/>
  <c r="J30" i="3"/>
  <c r="P30" i="3"/>
  <c r="C31" i="3"/>
  <c r="J31" i="3"/>
  <c r="P31" i="3"/>
  <c r="C32" i="3"/>
  <c r="J32" i="3"/>
  <c r="P32" i="3"/>
  <c r="C33" i="3"/>
  <c r="J33" i="3"/>
  <c r="P33" i="3"/>
  <c r="C34" i="3"/>
  <c r="J34" i="3"/>
  <c r="P34" i="3"/>
  <c r="C35" i="3"/>
  <c r="J35" i="3"/>
  <c r="P35" i="3"/>
  <c r="C36" i="3"/>
  <c r="J36" i="3"/>
  <c r="P36" i="3"/>
  <c r="C37" i="3"/>
  <c r="J37" i="3"/>
  <c r="P37" i="3"/>
  <c r="C38" i="3"/>
  <c r="J38" i="3"/>
  <c r="P38" i="3"/>
  <c r="C39" i="3"/>
  <c r="J39" i="3"/>
  <c r="P39" i="3"/>
  <c r="C40" i="3"/>
  <c r="J40" i="3"/>
  <c r="P40" i="3"/>
  <c r="C41" i="3"/>
  <c r="J41" i="3"/>
  <c r="P41" i="3"/>
  <c r="C42" i="3"/>
  <c r="J42" i="3"/>
  <c r="P42" i="3"/>
  <c r="C43" i="3"/>
  <c r="J43" i="3"/>
  <c r="P43" i="3"/>
  <c r="C44" i="3"/>
  <c r="J44" i="3"/>
  <c r="P44" i="3"/>
  <c r="C45" i="3"/>
  <c r="J45" i="3"/>
  <c r="P45" i="3"/>
  <c r="C46" i="3"/>
  <c r="J46" i="3"/>
  <c r="P46" i="3"/>
  <c r="C47" i="3"/>
  <c r="J47" i="3"/>
  <c r="P47" i="3"/>
  <c r="C48" i="3"/>
  <c r="J48" i="3"/>
  <c r="P48" i="3"/>
  <c r="C49" i="3"/>
  <c r="J49" i="3"/>
  <c r="P49" i="3"/>
  <c r="C50" i="3"/>
  <c r="J50" i="3"/>
  <c r="P50" i="3"/>
  <c r="C51" i="3"/>
  <c r="J51" i="3"/>
  <c r="P51" i="3"/>
  <c r="C52" i="3"/>
  <c r="J52" i="3"/>
  <c r="P52" i="3"/>
  <c r="C53" i="3"/>
  <c r="J53" i="3"/>
  <c r="P53" i="3"/>
  <c r="C54" i="3"/>
  <c r="J54" i="3"/>
  <c r="P54" i="3"/>
  <c r="C9" i="3"/>
  <c r="J9" i="3"/>
  <c r="P9" i="3"/>
  <c r="C10" i="2"/>
  <c r="I10" i="2"/>
  <c r="P10" i="2"/>
  <c r="C11" i="2"/>
  <c r="I11" i="2"/>
  <c r="P11" i="2"/>
  <c r="C12" i="2"/>
  <c r="I12" i="2"/>
  <c r="P12" i="2"/>
  <c r="C13" i="2"/>
  <c r="I13" i="2"/>
  <c r="P13" i="2"/>
  <c r="C14" i="2"/>
  <c r="I14" i="2"/>
  <c r="P14" i="2"/>
  <c r="C15" i="2"/>
  <c r="I15" i="2"/>
  <c r="P15" i="2"/>
  <c r="C16" i="2"/>
  <c r="I16" i="2"/>
  <c r="P16" i="2"/>
  <c r="C17" i="2"/>
  <c r="I17" i="2"/>
  <c r="P17" i="2"/>
  <c r="C18" i="2"/>
  <c r="I18" i="2"/>
  <c r="P18" i="2"/>
  <c r="C19" i="2"/>
  <c r="I19" i="2"/>
  <c r="P19" i="2"/>
  <c r="C20" i="2"/>
  <c r="I20" i="2"/>
  <c r="P20" i="2"/>
  <c r="C21" i="2"/>
  <c r="I21" i="2"/>
  <c r="P21" i="2"/>
  <c r="C22" i="2"/>
  <c r="I22" i="2"/>
  <c r="P22" i="2"/>
  <c r="C23" i="2"/>
  <c r="I23" i="2"/>
  <c r="P23" i="2"/>
  <c r="C24" i="2"/>
  <c r="I24" i="2"/>
  <c r="P24" i="2"/>
  <c r="C25" i="2"/>
  <c r="I25" i="2"/>
  <c r="P25" i="2"/>
  <c r="C26" i="2"/>
  <c r="I26" i="2"/>
  <c r="P26" i="2"/>
  <c r="C27" i="2"/>
  <c r="I27" i="2"/>
  <c r="P27" i="2"/>
  <c r="C28" i="2"/>
  <c r="I28" i="2"/>
  <c r="P28" i="2"/>
  <c r="C29" i="2"/>
  <c r="I29" i="2"/>
  <c r="P29" i="2"/>
  <c r="C30" i="2"/>
  <c r="I30" i="2"/>
  <c r="P30" i="2"/>
  <c r="C31" i="2"/>
  <c r="I31" i="2"/>
  <c r="P31" i="2"/>
  <c r="C32" i="2"/>
  <c r="I32" i="2"/>
  <c r="P32" i="2"/>
  <c r="C33" i="2"/>
  <c r="I33" i="2"/>
  <c r="P33" i="2"/>
  <c r="C34" i="2"/>
  <c r="I34" i="2"/>
  <c r="P34" i="2"/>
  <c r="C35" i="2"/>
  <c r="I35" i="2"/>
  <c r="P35" i="2"/>
  <c r="C36" i="2"/>
  <c r="I36" i="2"/>
  <c r="P36" i="2"/>
  <c r="C37" i="2"/>
  <c r="I37" i="2"/>
  <c r="P37" i="2"/>
  <c r="C38" i="2"/>
  <c r="I38" i="2"/>
  <c r="P38" i="2"/>
  <c r="C39" i="2"/>
  <c r="I39" i="2"/>
  <c r="P39" i="2"/>
  <c r="C40" i="2"/>
  <c r="I40" i="2"/>
  <c r="P40" i="2"/>
  <c r="C41" i="2"/>
  <c r="I41" i="2"/>
  <c r="P41" i="2"/>
  <c r="C42" i="2"/>
  <c r="I42" i="2"/>
  <c r="P42" i="2"/>
  <c r="C43" i="2"/>
  <c r="I43" i="2"/>
  <c r="P43" i="2"/>
  <c r="C44" i="2"/>
  <c r="I44" i="2"/>
  <c r="P44" i="2"/>
  <c r="C45" i="2"/>
  <c r="I45" i="2"/>
  <c r="P45" i="2"/>
  <c r="C46" i="2"/>
  <c r="I46" i="2"/>
  <c r="P46" i="2"/>
  <c r="C47" i="2"/>
  <c r="I47" i="2"/>
  <c r="P47" i="2"/>
  <c r="C48" i="2"/>
  <c r="I48" i="2"/>
  <c r="P48" i="2"/>
  <c r="C49" i="2"/>
  <c r="I49" i="2"/>
  <c r="P49" i="2"/>
  <c r="C50" i="2"/>
  <c r="I50" i="2"/>
  <c r="P50" i="2"/>
  <c r="C51" i="2"/>
  <c r="I51" i="2"/>
  <c r="P51" i="2"/>
  <c r="C52" i="2"/>
  <c r="I52" i="2"/>
  <c r="P52" i="2"/>
  <c r="C53" i="2"/>
  <c r="I53" i="2"/>
  <c r="P53" i="2"/>
  <c r="C54" i="2"/>
  <c r="I54" i="2"/>
  <c r="P54" i="2"/>
  <c r="C9" i="2"/>
  <c r="I9" i="2"/>
  <c r="P9" i="2"/>
  <c r="AH33" i="10"/>
  <c r="AG30" i="10"/>
  <c r="AH33" i="9"/>
  <c r="AG30" i="9"/>
  <c r="AH33" i="8"/>
  <c r="AG30" i="8"/>
  <c r="AH33" i="7"/>
  <c r="AG30" i="7"/>
  <c r="AH33" i="6"/>
  <c r="AG30" i="6"/>
  <c r="AH33" i="5"/>
  <c r="AG30" i="5"/>
  <c r="AH33" i="4"/>
  <c r="AG30" i="4"/>
  <c r="AH33" i="3"/>
  <c r="AG30" i="3"/>
  <c r="AH33" i="2"/>
  <c r="AG30" i="2"/>
  <c r="AG54" i="10"/>
  <c r="AG50" i="10"/>
  <c r="AG46" i="10"/>
  <c r="F10" i="10"/>
  <c r="O10" i="10"/>
  <c r="AG55" i="10"/>
  <c r="AG51" i="10"/>
  <c r="AG47" i="10"/>
  <c r="AB10" i="10"/>
  <c r="F11" i="10"/>
  <c r="O11" i="10"/>
  <c r="AB11" i="10"/>
  <c r="F12" i="10"/>
  <c r="O12" i="10"/>
  <c r="AB12" i="10"/>
  <c r="F13" i="10"/>
  <c r="O13" i="10"/>
  <c r="AB13" i="10"/>
  <c r="F14" i="10"/>
  <c r="O14" i="10"/>
  <c r="AB14" i="10"/>
  <c r="F15" i="10"/>
  <c r="O15" i="10"/>
  <c r="AB15" i="10"/>
  <c r="F16" i="10"/>
  <c r="O16" i="10"/>
  <c r="AB16" i="10"/>
  <c r="F17" i="10"/>
  <c r="O17" i="10"/>
  <c r="AB17" i="10"/>
  <c r="F18" i="10"/>
  <c r="O18" i="10"/>
  <c r="AB18" i="10"/>
  <c r="F19" i="10"/>
  <c r="O19" i="10"/>
  <c r="AB19" i="10"/>
  <c r="F20" i="10"/>
  <c r="O20" i="10"/>
  <c r="AB20" i="10"/>
  <c r="F21" i="10"/>
  <c r="O21" i="10"/>
  <c r="AB21" i="10"/>
  <c r="F22" i="10"/>
  <c r="O22" i="10"/>
  <c r="AB22" i="10"/>
  <c r="F23" i="10"/>
  <c r="O23" i="10"/>
  <c r="AB23" i="10"/>
  <c r="F24" i="10"/>
  <c r="O24" i="10"/>
  <c r="AB24" i="10"/>
  <c r="F25" i="10"/>
  <c r="O25" i="10"/>
  <c r="AB25" i="10"/>
  <c r="F26" i="10"/>
  <c r="O26" i="10"/>
  <c r="AB26" i="10"/>
  <c r="F27" i="10"/>
  <c r="O27" i="10"/>
  <c r="AB27" i="10"/>
  <c r="F28" i="10"/>
  <c r="O28" i="10"/>
  <c r="AB28" i="10"/>
  <c r="F29" i="10"/>
  <c r="O29" i="10"/>
  <c r="AB29" i="10"/>
  <c r="F30" i="10"/>
  <c r="O30" i="10"/>
  <c r="AB30" i="10"/>
  <c r="F31" i="10"/>
  <c r="O31" i="10"/>
  <c r="AB31" i="10"/>
  <c r="F32" i="10"/>
  <c r="O32" i="10"/>
  <c r="AB32" i="10"/>
  <c r="F33" i="10"/>
  <c r="O33" i="10"/>
  <c r="AB33" i="10"/>
  <c r="F34" i="10"/>
  <c r="O34" i="10"/>
  <c r="AB34" i="10"/>
  <c r="F35" i="10"/>
  <c r="O35" i="10"/>
  <c r="AB35" i="10"/>
  <c r="F36" i="10"/>
  <c r="O36" i="10"/>
  <c r="AB36" i="10"/>
  <c r="F37" i="10"/>
  <c r="O37" i="10"/>
  <c r="AB37" i="10"/>
  <c r="F38" i="10"/>
  <c r="O38" i="10"/>
  <c r="AB38" i="10"/>
  <c r="F39" i="10"/>
  <c r="O39" i="10"/>
  <c r="AB39" i="10"/>
  <c r="F40" i="10"/>
  <c r="O40" i="10"/>
  <c r="AB40" i="10"/>
  <c r="F41" i="10"/>
  <c r="O41" i="10"/>
  <c r="AB41" i="10"/>
  <c r="F42" i="10"/>
  <c r="O42" i="10"/>
  <c r="AB42" i="10"/>
  <c r="F43" i="10"/>
  <c r="O43" i="10"/>
  <c r="AB43" i="10"/>
  <c r="F44" i="10"/>
  <c r="O44" i="10"/>
  <c r="AB44" i="10"/>
  <c r="F45" i="10"/>
  <c r="O45" i="10"/>
  <c r="AB45" i="10"/>
  <c r="F46" i="10"/>
  <c r="O46" i="10"/>
  <c r="AB46" i="10"/>
  <c r="F47" i="10"/>
  <c r="O47" i="10"/>
  <c r="AB47" i="10"/>
  <c r="F48" i="10"/>
  <c r="O48" i="10"/>
  <c r="AB48" i="10"/>
  <c r="F49" i="10"/>
  <c r="O49" i="10"/>
  <c r="AB49" i="10"/>
  <c r="F50" i="10"/>
  <c r="O50" i="10"/>
  <c r="AB50" i="10"/>
  <c r="F51" i="10"/>
  <c r="O51" i="10"/>
  <c r="AB51" i="10"/>
  <c r="F52" i="10"/>
  <c r="O52" i="10"/>
  <c r="AB52" i="10"/>
  <c r="F53" i="10"/>
  <c r="O53" i="10"/>
  <c r="AB53" i="10"/>
  <c r="F54" i="10"/>
  <c r="O54" i="10"/>
  <c r="AB54" i="10"/>
  <c r="F9" i="10"/>
  <c r="O9" i="10"/>
  <c r="AB9" i="10"/>
  <c r="AG54" i="9"/>
  <c r="AG50" i="9"/>
  <c r="AG46" i="9"/>
  <c r="F10" i="9"/>
  <c r="O10" i="9"/>
  <c r="AG55" i="9"/>
  <c r="AG51" i="9"/>
  <c r="AG47" i="9"/>
  <c r="AB10" i="9"/>
  <c r="F11" i="9"/>
  <c r="O11" i="9"/>
  <c r="AB11" i="9"/>
  <c r="F12" i="9"/>
  <c r="O12" i="9"/>
  <c r="AB12" i="9"/>
  <c r="F13" i="9"/>
  <c r="O13" i="9"/>
  <c r="AB13" i="9"/>
  <c r="F14" i="9"/>
  <c r="O14" i="9"/>
  <c r="AB14" i="9"/>
  <c r="F15" i="9"/>
  <c r="O15" i="9"/>
  <c r="AB15" i="9"/>
  <c r="F16" i="9"/>
  <c r="O16" i="9"/>
  <c r="AB16" i="9"/>
  <c r="F17" i="9"/>
  <c r="O17" i="9"/>
  <c r="AB17" i="9"/>
  <c r="F18" i="9"/>
  <c r="O18" i="9"/>
  <c r="AB18" i="9"/>
  <c r="F19" i="9"/>
  <c r="O19" i="9"/>
  <c r="AB19" i="9"/>
  <c r="F20" i="9"/>
  <c r="O20" i="9"/>
  <c r="AB20" i="9"/>
  <c r="F21" i="9"/>
  <c r="O21" i="9"/>
  <c r="AB21" i="9"/>
  <c r="F22" i="9"/>
  <c r="O22" i="9"/>
  <c r="AB22" i="9"/>
  <c r="F23" i="9"/>
  <c r="O23" i="9"/>
  <c r="AB23" i="9"/>
  <c r="F24" i="9"/>
  <c r="O24" i="9"/>
  <c r="AB24" i="9"/>
  <c r="F25" i="9"/>
  <c r="O25" i="9"/>
  <c r="AB25" i="9"/>
  <c r="F26" i="9"/>
  <c r="O26" i="9"/>
  <c r="AB26" i="9"/>
  <c r="F27" i="9"/>
  <c r="O27" i="9"/>
  <c r="AB27" i="9"/>
  <c r="F28" i="9"/>
  <c r="O28" i="9"/>
  <c r="AB28" i="9"/>
  <c r="F29" i="9"/>
  <c r="O29" i="9"/>
  <c r="AB29" i="9"/>
  <c r="F30" i="9"/>
  <c r="O30" i="9"/>
  <c r="AB30" i="9"/>
  <c r="F31" i="9"/>
  <c r="O31" i="9"/>
  <c r="AB31" i="9"/>
  <c r="F32" i="9"/>
  <c r="O32" i="9"/>
  <c r="AB32" i="9"/>
  <c r="F33" i="9"/>
  <c r="O33" i="9"/>
  <c r="AB33" i="9"/>
  <c r="F34" i="9"/>
  <c r="O34" i="9"/>
  <c r="AB34" i="9"/>
  <c r="F35" i="9"/>
  <c r="O35" i="9"/>
  <c r="AB35" i="9"/>
  <c r="F36" i="9"/>
  <c r="O36" i="9"/>
  <c r="AB36" i="9"/>
  <c r="F37" i="9"/>
  <c r="O37" i="9"/>
  <c r="AB37" i="9"/>
  <c r="F38" i="9"/>
  <c r="O38" i="9"/>
  <c r="AB38" i="9"/>
  <c r="F39" i="9"/>
  <c r="O39" i="9"/>
  <c r="AB39" i="9"/>
  <c r="F40" i="9"/>
  <c r="O40" i="9"/>
  <c r="AB40" i="9"/>
  <c r="F41" i="9"/>
  <c r="O41" i="9"/>
  <c r="AB41" i="9"/>
  <c r="F42" i="9"/>
  <c r="O42" i="9"/>
  <c r="AB42" i="9"/>
  <c r="F43" i="9"/>
  <c r="O43" i="9"/>
  <c r="AB43" i="9"/>
  <c r="F44" i="9"/>
  <c r="O44" i="9"/>
  <c r="AB44" i="9"/>
  <c r="F45" i="9"/>
  <c r="O45" i="9"/>
  <c r="AB45" i="9"/>
  <c r="F46" i="9"/>
  <c r="O46" i="9"/>
  <c r="AB46" i="9"/>
  <c r="F47" i="9"/>
  <c r="O47" i="9"/>
  <c r="AB47" i="9"/>
  <c r="F48" i="9"/>
  <c r="O48" i="9"/>
  <c r="AB48" i="9"/>
  <c r="F49" i="9"/>
  <c r="O49" i="9"/>
  <c r="AB49" i="9"/>
  <c r="F50" i="9"/>
  <c r="O50" i="9"/>
  <c r="AB50" i="9"/>
  <c r="F51" i="9"/>
  <c r="O51" i="9"/>
  <c r="AB51" i="9"/>
  <c r="F52" i="9"/>
  <c r="O52" i="9"/>
  <c r="AB52" i="9"/>
  <c r="F53" i="9"/>
  <c r="O53" i="9"/>
  <c r="AB53" i="9"/>
  <c r="F54" i="9"/>
  <c r="O54" i="9"/>
  <c r="AB54" i="9"/>
  <c r="F9" i="9"/>
  <c r="O9" i="9"/>
  <c r="AB9" i="9"/>
  <c r="AG54" i="8"/>
  <c r="AG50" i="8"/>
  <c r="AG46" i="8"/>
  <c r="F10" i="8"/>
  <c r="O10" i="8"/>
  <c r="AG55" i="8"/>
  <c r="AG51" i="8"/>
  <c r="AG47" i="8"/>
  <c r="AB10" i="8"/>
  <c r="F11" i="8"/>
  <c r="O11" i="8"/>
  <c r="AB11" i="8"/>
  <c r="F12" i="8"/>
  <c r="O12" i="8"/>
  <c r="AB12" i="8"/>
  <c r="F13" i="8"/>
  <c r="O13" i="8"/>
  <c r="AB13" i="8"/>
  <c r="F14" i="8"/>
  <c r="O14" i="8"/>
  <c r="AB14" i="8"/>
  <c r="F15" i="8"/>
  <c r="O15" i="8"/>
  <c r="AB15" i="8"/>
  <c r="F16" i="8"/>
  <c r="O16" i="8"/>
  <c r="AB16" i="8"/>
  <c r="F17" i="8"/>
  <c r="O17" i="8"/>
  <c r="AB17" i="8"/>
  <c r="F18" i="8"/>
  <c r="O18" i="8"/>
  <c r="AB18" i="8"/>
  <c r="F19" i="8"/>
  <c r="O19" i="8"/>
  <c r="AB19" i="8"/>
  <c r="F20" i="8"/>
  <c r="O20" i="8"/>
  <c r="AB20" i="8"/>
  <c r="F21" i="8"/>
  <c r="O21" i="8"/>
  <c r="AB21" i="8"/>
  <c r="F22" i="8"/>
  <c r="O22" i="8"/>
  <c r="AB22" i="8"/>
  <c r="F23" i="8"/>
  <c r="O23" i="8"/>
  <c r="AB23" i="8"/>
  <c r="F24" i="8"/>
  <c r="O24" i="8"/>
  <c r="AB24" i="8"/>
  <c r="F25" i="8"/>
  <c r="O25" i="8"/>
  <c r="AB25" i="8"/>
  <c r="F26" i="8"/>
  <c r="O26" i="8"/>
  <c r="AB26" i="8"/>
  <c r="F27" i="8"/>
  <c r="O27" i="8"/>
  <c r="AB27" i="8"/>
  <c r="F28" i="8"/>
  <c r="O28" i="8"/>
  <c r="AB28" i="8"/>
  <c r="F29" i="8"/>
  <c r="O29" i="8"/>
  <c r="AB29" i="8"/>
  <c r="F30" i="8"/>
  <c r="O30" i="8"/>
  <c r="AB30" i="8"/>
  <c r="F31" i="8"/>
  <c r="O31" i="8"/>
  <c r="AB31" i="8"/>
  <c r="F32" i="8"/>
  <c r="O32" i="8"/>
  <c r="AB32" i="8"/>
  <c r="F33" i="8"/>
  <c r="O33" i="8"/>
  <c r="AB33" i="8"/>
  <c r="F34" i="8"/>
  <c r="O34" i="8"/>
  <c r="AB34" i="8"/>
  <c r="F35" i="8"/>
  <c r="O35" i="8"/>
  <c r="AB35" i="8"/>
  <c r="F36" i="8"/>
  <c r="O36" i="8"/>
  <c r="AB36" i="8"/>
  <c r="F37" i="8"/>
  <c r="O37" i="8"/>
  <c r="AB37" i="8"/>
  <c r="F38" i="8"/>
  <c r="O38" i="8"/>
  <c r="AB38" i="8"/>
  <c r="F39" i="8"/>
  <c r="O39" i="8"/>
  <c r="AB39" i="8"/>
  <c r="F40" i="8"/>
  <c r="O40" i="8"/>
  <c r="AB40" i="8"/>
  <c r="F41" i="8"/>
  <c r="O41" i="8"/>
  <c r="AB41" i="8"/>
  <c r="F42" i="8"/>
  <c r="O42" i="8"/>
  <c r="AB42" i="8"/>
  <c r="F43" i="8"/>
  <c r="O43" i="8"/>
  <c r="AB43" i="8"/>
  <c r="F44" i="8"/>
  <c r="O44" i="8"/>
  <c r="AB44" i="8"/>
  <c r="F45" i="8"/>
  <c r="O45" i="8"/>
  <c r="AB45" i="8"/>
  <c r="F46" i="8"/>
  <c r="O46" i="8"/>
  <c r="AB46" i="8"/>
  <c r="F47" i="8"/>
  <c r="O47" i="8"/>
  <c r="AB47" i="8"/>
  <c r="F48" i="8"/>
  <c r="O48" i="8"/>
  <c r="AB48" i="8"/>
  <c r="F49" i="8"/>
  <c r="O49" i="8"/>
  <c r="AB49" i="8"/>
  <c r="F50" i="8"/>
  <c r="O50" i="8"/>
  <c r="AB50" i="8"/>
  <c r="F51" i="8"/>
  <c r="O51" i="8"/>
  <c r="AB51" i="8"/>
  <c r="F52" i="8"/>
  <c r="O52" i="8"/>
  <c r="AB52" i="8"/>
  <c r="F53" i="8"/>
  <c r="O53" i="8"/>
  <c r="AB53" i="8"/>
  <c r="F54" i="8"/>
  <c r="O54" i="8"/>
  <c r="AB54" i="8"/>
  <c r="F9" i="8"/>
  <c r="O9" i="8"/>
  <c r="AB9" i="8"/>
  <c r="AG54" i="7"/>
  <c r="AG50" i="7"/>
  <c r="AG46" i="7"/>
  <c r="D10" i="7"/>
  <c r="O10" i="7"/>
  <c r="AG55" i="7"/>
  <c r="AG51" i="7"/>
  <c r="AG47" i="7"/>
  <c r="AB10" i="7"/>
  <c r="D11" i="7"/>
  <c r="O11" i="7"/>
  <c r="AB11" i="7"/>
  <c r="D12" i="7"/>
  <c r="O12" i="7"/>
  <c r="AB12" i="7"/>
  <c r="D13" i="7"/>
  <c r="O13" i="7"/>
  <c r="AB13" i="7"/>
  <c r="D14" i="7"/>
  <c r="O14" i="7"/>
  <c r="AB14" i="7"/>
  <c r="D15" i="7"/>
  <c r="O15" i="7"/>
  <c r="AB15" i="7"/>
  <c r="D16" i="7"/>
  <c r="O16" i="7"/>
  <c r="AB16" i="7"/>
  <c r="D17" i="7"/>
  <c r="O17" i="7"/>
  <c r="AB17" i="7"/>
  <c r="D18" i="7"/>
  <c r="O18" i="7"/>
  <c r="AB18" i="7"/>
  <c r="D19" i="7"/>
  <c r="O19" i="7"/>
  <c r="AB19" i="7"/>
  <c r="D20" i="7"/>
  <c r="O20" i="7"/>
  <c r="AB20" i="7"/>
  <c r="D21" i="7"/>
  <c r="O21" i="7"/>
  <c r="AB21" i="7"/>
  <c r="D22" i="7"/>
  <c r="O22" i="7"/>
  <c r="AB22" i="7"/>
  <c r="D23" i="7"/>
  <c r="O23" i="7"/>
  <c r="AB23" i="7"/>
  <c r="D24" i="7"/>
  <c r="O24" i="7"/>
  <c r="AB24" i="7"/>
  <c r="D25" i="7"/>
  <c r="O25" i="7"/>
  <c r="AB25" i="7"/>
  <c r="D26" i="7"/>
  <c r="O26" i="7"/>
  <c r="AB26" i="7"/>
  <c r="D27" i="7"/>
  <c r="O27" i="7"/>
  <c r="AB27" i="7"/>
  <c r="D28" i="7"/>
  <c r="O28" i="7"/>
  <c r="AB28" i="7"/>
  <c r="D29" i="7"/>
  <c r="O29" i="7"/>
  <c r="AB29" i="7"/>
  <c r="D30" i="7"/>
  <c r="O30" i="7"/>
  <c r="AB30" i="7"/>
  <c r="D31" i="7"/>
  <c r="O31" i="7"/>
  <c r="AB31" i="7"/>
  <c r="D32" i="7"/>
  <c r="O32" i="7"/>
  <c r="AB32" i="7"/>
  <c r="D33" i="7"/>
  <c r="O33" i="7"/>
  <c r="AB33" i="7"/>
  <c r="D34" i="7"/>
  <c r="O34" i="7"/>
  <c r="AB34" i="7"/>
  <c r="D35" i="7"/>
  <c r="O35" i="7"/>
  <c r="AB35" i="7"/>
  <c r="D36" i="7"/>
  <c r="O36" i="7"/>
  <c r="AB36" i="7"/>
  <c r="D37" i="7"/>
  <c r="O37" i="7"/>
  <c r="AB37" i="7"/>
  <c r="D38" i="7"/>
  <c r="O38" i="7"/>
  <c r="AB38" i="7"/>
  <c r="D39" i="7"/>
  <c r="O39" i="7"/>
  <c r="AB39" i="7"/>
  <c r="D40" i="7"/>
  <c r="O40" i="7"/>
  <c r="AB40" i="7"/>
  <c r="D41" i="7"/>
  <c r="O41" i="7"/>
  <c r="AB41" i="7"/>
  <c r="D42" i="7"/>
  <c r="O42" i="7"/>
  <c r="AB42" i="7"/>
  <c r="D43" i="7"/>
  <c r="O43" i="7"/>
  <c r="AB43" i="7"/>
  <c r="D44" i="7"/>
  <c r="O44" i="7"/>
  <c r="AB44" i="7"/>
  <c r="D45" i="7"/>
  <c r="O45" i="7"/>
  <c r="AB45" i="7"/>
  <c r="D46" i="7"/>
  <c r="O46" i="7"/>
  <c r="AB46" i="7"/>
  <c r="D47" i="7"/>
  <c r="O47" i="7"/>
  <c r="AB47" i="7"/>
  <c r="D48" i="7"/>
  <c r="O48" i="7"/>
  <c r="AB48" i="7"/>
  <c r="D49" i="7"/>
  <c r="O49" i="7"/>
  <c r="AB49" i="7"/>
  <c r="D50" i="7"/>
  <c r="O50" i="7"/>
  <c r="AB50" i="7"/>
  <c r="D51" i="7"/>
  <c r="O51" i="7"/>
  <c r="AB51" i="7"/>
  <c r="D52" i="7"/>
  <c r="O52" i="7"/>
  <c r="AB52" i="7"/>
  <c r="D53" i="7"/>
  <c r="O53" i="7"/>
  <c r="AB53" i="7"/>
  <c r="D54" i="7"/>
  <c r="O54" i="7"/>
  <c r="AB54" i="7"/>
  <c r="D9" i="7"/>
  <c r="O9" i="7"/>
  <c r="AB9" i="7"/>
  <c r="AG54" i="6"/>
  <c r="AG50" i="6"/>
  <c r="AG46" i="6"/>
  <c r="D10" i="6"/>
  <c r="O10" i="6"/>
  <c r="AG55" i="6"/>
  <c r="AG51" i="6"/>
  <c r="AG47" i="6"/>
  <c r="AB10" i="6"/>
  <c r="D11" i="6"/>
  <c r="O11" i="6"/>
  <c r="AB11" i="6"/>
  <c r="D12" i="6"/>
  <c r="O12" i="6"/>
  <c r="AB12" i="6"/>
  <c r="D13" i="6"/>
  <c r="O13" i="6"/>
  <c r="AB13" i="6"/>
  <c r="D14" i="6"/>
  <c r="O14" i="6"/>
  <c r="AB14" i="6"/>
  <c r="D15" i="6"/>
  <c r="O15" i="6"/>
  <c r="AB15" i="6"/>
  <c r="D16" i="6"/>
  <c r="O16" i="6"/>
  <c r="AB16" i="6"/>
  <c r="D17" i="6"/>
  <c r="O17" i="6"/>
  <c r="AB17" i="6"/>
  <c r="D18" i="6"/>
  <c r="O18" i="6"/>
  <c r="AB18" i="6"/>
  <c r="D19" i="6"/>
  <c r="O19" i="6"/>
  <c r="AB19" i="6"/>
  <c r="D20" i="6"/>
  <c r="O20" i="6"/>
  <c r="AB20" i="6"/>
  <c r="D21" i="6"/>
  <c r="O21" i="6"/>
  <c r="AB21" i="6"/>
  <c r="D22" i="6"/>
  <c r="O22" i="6"/>
  <c r="AB22" i="6"/>
  <c r="D23" i="6"/>
  <c r="O23" i="6"/>
  <c r="AB23" i="6"/>
  <c r="D24" i="6"/>
  <c r="O24" i="6"/>
  <c r="AB24" i="6"/>
  <c r="D25" i="6"/>
  <c r="O25" i="6"/>
  <c r="AB25" i="6"/>
  <c r="D26" i="6"/>
  <c r="O26" i="6"/>
  <c r="AB26" i="6"/>
  <c r="D27" i="6"/>
  <c r="O27" i="6"/>
  <c r="AB27" i="6"/>
  <c r="D28" i="6"/>
  <c r="O28" i="6"/>
  <c r="AB28" i="6"/>
  <c r="D29" i="6"/>
  <c r="O29" i="6"/>
  <c r="AB29" i="6"/>
  <c r="D30" i="6"/>
  <c r="O30" i="6"/>
  <c r="AB30" i="6"/>
  <c r="D31" i="6"/>
  <c r="O31" i="6"/>
  <c r="AB31" i="6"/>
  <c r="D32" i="6"/>
  <c r="O32" i="6"/>
  <c r="AB32" i="6"/>
  <c r="D33" i="6"/>
  <c r="O33" i="6"/>
  <c r="AB33" i="6"/>
  <c r="D34" i="6"/>
  <c r="O34" i="6"/>
  <c r="AB34" i="6"/>
  <c r="D35" i="6"/>
  <c r="O35" i="6"/>
  <c r="AB35" i="6"/>
  <c r="D36" i="6"/>
  <c r="O36" i="6"/>
  <c r="AB36" i="6"/>
  <c r="D37" i="6"/>
  <c r="O37" i="6"/>
  <c r="AB37" i="6"/>
  <c r="D38" i="6"/>
  <c r="O38" i="6"/>
  <c r="AB38" i="6"/>
  <c r="D39" i="6"/>
  <c r="O39" i="6"/>
  <c r="AB39" i="6"/>
  <c r="D40" i="6"/>
  <c r="O40" i="6"/>
  <c r="AB40" i="6"/>
  <c r="D41" i="6"/>
  <c r="O41" i="6"/>
  <c r="AB41" i="6"/>
  <c r="D42" i="6"/>
  <c r="O42" i="6"/>
  <c r="AB42" i="6"/>
  <c r="D43" i="6"/>
  <c r="O43" i="6"/>
  <c r="AB43" i="6"/>
  <c r="D44" i="6"/>
  <c r="O44" i="6"/>
  <c r="AB44" i="6"/>
  <c r="D45" i="6"/>
  <c r="O45" i="6"/>
  <c r="AB45" i="6"/>
  <c r="D46" i="6"/>
  <c r="O46" i="6"/>
  <c r="AB46" i="6"/>
  <c r="D47" i="6"/>
  <c r="O47" i="6"/>
  <c r="AB47" i="6"/>
  <c r="D48" i="6"/>
  <c r="O48" i="6"/>
  <c r="AB48" i="6"/>
  <c r="D49" i="6"/>
  <c r="O49" i="6"/>
  <c r="AB49" i="6"/>
  <c r="D50" i="6"/>
  <c r="O50" i="6"/>
  <c r="AB50" i="6"/>
  <c r="D51" i="6"/>
  <c r="O51" i="6"/>
  <c r="AB51" i="6"/>
  <c r="D52" i="6"/>
  <c r="O52" i="6"/>
  <c r="AB52" i="6"/>
  <c r="D53" i="6"/>
  <c r="O53" i="6"/>
  <c r="AB53" i="6"/>
  <c r="D54" i="6"/>
  <c r="O54" i="6"/>
  <c r="AB54" i="6"/>
  <c r="D9" i="6"/>
  <c r="O9" i="6"/>
  <c r="AB9" i="6"/>
  <c r="AG54" i="5"/>
  <c r="AG50" i="5"/>
  <c r="AG46" i="5"/>
  <c r="D10" i="5"/>
  <c r="O10" i="5"/>
  <c r="AG55" i="5"/>
  <c r="AG51" i="5"/>
  <c r="AG47" i="5"/>
  <c r="AB10" i="5"/>
  <c r="D11" i="5"/>
  <c r="O11" i="5"/>
  <c r="AB11" i="5"/>
  <c r="D12" i="5"/>
  <c r="O12" i="5"/>
  <c r="AB12" i="5"/>
  <c r="D13" i="5"/>
  <c r="O13" i="5"/>
  <c r="AB13" i="5"/>
  <c r="D14" i="5"/>
  <c r="O14" i="5"/>
  <c r="AB14" i="5"/>
  <c r="D15" i="5"/>
  <c r="O15" i="5"/>
  <c r="AB15" i="5"/>
  <c r="D16" i="5"/>
  <c r="O16" i="5"/>
  <c r="AB16" i="5"/>
  <c r="D17" i="5"/>
  <c r="O17" i="5"/>
  <c r="AB17" i="5"/>
  <c r="D18" i="5"/>
  <c r="O18" i="5"/>
  <c r="AB18" i="5"/>
  <c r="D19" i="5"/>
  <c r="O19" i="5"/>
  <c r="AB19" i="5"/>
  <c r="D20" i="5"/>
  <c r="O20" i="5"/>
  <c r="AB20" i="5"/>
  <c r="D21" i="5"/>
  <c r="O21" i="5"/>
  <c r="AB21" i="5"/>
  <c r="D22" i="5"/>
  <c r="O22" i="5"/>
  <c r="AB22" i="5"/>
  <c r="D23" i="5"/>
  <c r="O23" i="5"/>
  <c r="AB23" i="5"/>
  <c r="D24" i="5"/>
  <c r="O24" i="5"/>
  <c r="AB24" i="5"/>
  <c r="D25" i="5"/>
  <c r="O25" i="5"/>
  <c r="AB25" i="5"/>
  <c r="D26" i="5"/>
  <c r="O26" i="5"/>
  <c r="AB26" i="5"/>
  <c r="D27" i="5"/>
  <c r="O27" i="5"/>
  <c r="AB27" i="5"/>
  <c r="D28" i="5"/>
  <c r="O28" i="5"/>
  <c r="AB28" i="5"/>
  <c r="D29" i="5"/>
  <c r="O29" i="5"/>
  <c r="AB29" i="5"/>
  <c r="D30" i="5"/>
  <c r="O30" i="5"/>
  <c r="AB30" i="5"/>
  <c r="D31" i="5"/>
  <c r="O31" i="5"/>
  <c r="AB31" i="5"/>
  <c r="D32" i="5"/>
  <c r="O32" i="5"/>
  <c r="AB32" i="5"/>
  <c r="D33" i="5"/>
  <c r="O33" i="5"/>
  <c r="AB33" i="5"/>
  <c r="D34" i="5"/>
  <c r="O34" i="5"/>
  <c r="AB34" i="5"/>
  <c r="D35" i="5"/>
  <c r="O35" i="5"/>
  <c r="AB35" i="5"/>
  <c r="D36" i="5"/>
  <c r="O36" i="5"/>
  <c r="AB36" i="5"/>
  <c r="D37" i="5"/>
  <c r="O37" i="5"/>
  <c r="AB37" i="5"/>
  <c r="D38" i="5"/>
  <c r="O38" i="5"/>
  <c r="AB38" i="5"/>
  <c r="D39" i="5"/>
  <c r="O39" i="5"/>
  <c r="AB39" i="5"/>
  <c r="D40" i="5"/>
  <c r="O40" i="5"/>
  <c r="AB40" i="5"/>
  <c r="D41" i="5"/>
  <c r="O41" i="5"/>
  <c r="AB41" i="5"/>
  <c r="D42" i="5"/>
  <c r="O42" i="5"/>
  <c r="AB42" i="5"/>
  <c r="D43" i="5"/>
  <c r="O43" i="5"/>
  <c r="AB43" i="5"/>
  <c r="D44" i="5"/>
  <c r="O44" i="5"/>
  <c r="AB44" i="5"/>
  <c r="D45" i="5"/>
  <c r="O45" i="5"/>
  <c r="AB45" i="5"/>
  <c r="D46" i="5"/>
  <c r="O46" i="5"/>
  <c r="AB46" i="5"/>
  <c r="D47" i="5"/>
  <c r="O47" i="5"/>
  <c r="AB47" i="5"/>
  <c r="D48" i="5"/>
  <c r="O48" i="5"/>
  <c r="AB48" i="5"/>
  <c r="D49" i="5"/>
  <c r="O49" i="5"/>
  <c r="AB49" i="5"/>
  <c r="D50" i="5"/>
  <c r="O50" i="5"/>
  <c r="AB50" i="5"/>
  <c r="D51" i="5"/>
  <c r="O51" i="5"/>
  <c r="AB51" i="5"/>
  <c r="D52" i="5"/>
  <c r="O52" i="5"/>
  <c r="AB52" i="5"/>
  <c r="D53" i="5"/>
  <c r="O53" i="5"/>
  <c r="AB53" i="5"/>
  <c r="D54" i="5"/>
  <c r="O54" i="5"/>
  <c r="AB54" i="5"/>
  <c r="D9" i="5"/>
  <c r="O9" i="5"/>
  <c r="AB9" i="5"/>
  <c r="AG54" i="4"/>
  <c r="AG50" i="4"/>
  <c r="AG46" i="4"/>
  <c r="B54" i="4"/>
  <c r="O54" i="4"/>
  <c r="AG55" i="4"/>
  <c r="AG51" i="4"/>
  <c r="AG47" i="4"/>
  <c r="AB54" i="4"/>
  <c r="B10" i="4"/>
  <c r="O10" i="4"/>
  <c r="AB10" i="4"/>
  <c r="B11" i="4"/>
  <c r="O11" i="4"/>
  <c r="AB11" i="4"/>
  <c r="B12" i="4"/>
  <c r="O12" i="4"/>
  <c r="AB12" i="4"/>
  <c r="B13" i="4"/>
  <c r="O13" i="4"/>
  <c r="AB13" i="4"/>
  <c r="B14" i="4"/>
  <c r="O14" i="4"/>
  <c r="AB14" i="4"/>
  <c r="B15" i="4"/>
  <c r="O15" i="4"/>
  <c r="AB15" i="4"/>
  <c r="B16" i="4"/>
  <c r="O16" i="4"/>
  <c r="AB16" i="4"/>
  <c r="B17" i="4"/>
  <c r="O17" i="4"/>
  <c r="AB17" i="4"/>
  <c r="B18" i="4"/>
  <c r="O18" i="4"/>
  <c r="AB18" i="4"/>
  <c r="B19" i="4"/>
  <c r="O19" i="4"/>
  <c r="AB19" i="4"/>
  <c r="B20" i="4"/>
  <c r="O20" i="4"/>
  <c r="AB20" i="4"/>
  <c r="B21" i="4"/>
  <c r="O21" i="4"/>
  <c r="AB21" i="4"/>
  <c r="B22" i="4"/>
  <c r="O22" i="4"/>
  <c r="AB22" i="4"/>
  <c r="B23" i="4"/>
  <c r="O23" i="4"/>
  <c r="AB23" i="4"/>
  <c r="B24" i="4"/>
  <c r="O24" i="4"/>
  <c r="AB24" i="4"/>
  <c r="B25" i="4"/>
  <c r="O25" i="4"/>
  <c r="AB25" i="4"/>
  <c r="B26" i="4"/>
  <c r="O26" i="4"/>
  <c r="AB26" i="4"/>
  <c r="B27" i="4"/>
  <c r="O27" i="4"/>
  <c r="AB27" i="4"/>
  <c r="B28" i="4"/>
  <c r="O28" i="4"/>
  <c r="AB28" i="4"/>
  <c r="B29" i="4"/>
  <c r="O29" i="4"/>
  <c r="AB29" i="4"/>
  <c r="B30" i="4"/>
  <c r="O30" i="4"/>
  <c r="AB30" i="4"/>
  <c r="B31" i="4"/>
  <c r="O31" i="4"/>
  <c r="AB31" i="4"/>
  <c r="B32" i="4"/>
  <c r="O32" i="4"/>
  <c r="AB32" i="4"/>
  <c r="B33" i="4"/>
  <c r="O33" i="4"/>
  <c r="AB33" i="4"/>
  <c r="B34" i="4"/>
  <c r="O34" i="4"/>
  <c r="AB34" i="4"/>
  <c r="B35" i="4"/>
  <c r="O35" i="4"/>
  <c r="AB35" i="4"/>
  <c r="B36" i="4"/>
  <c r="O36" i="4"/>
  <c r="AB36" i="4"/>
  <c r="B37" i="4"/>
  <c r="O37" i="4"/>
  <c r="AB37" i="4"/>
  <c r="B38" i="4"/>
  <c r="O38" i="4"/>
  <c r="AB38" i="4"/>
  <c r="B39" i="4"/>
  <c r="O39" i="4"/>
  <c r="AB39" i="4"/>
  <c r="B40" i="4"/>
  <c r="O40" i="4"/>
  <c r="AB40" i="4"/>
  <c r="B41" i="4"/>
  <c r="O41" i="4"/>
  <c r="AB41" i="4"/>
  <c r="B42" i="4"/>
  <c r="O42" i="4"/>
  <c r="AB42" i="4"/>
  <c r="B43" i="4"/>
  <c r="O43" i="4"/>
  <c r="AB43" i="4"/>
  <c r="B44" i="4"/>
  <c r="O44" i="4"/>
  <c r="AB44" i="4"/>
  <c r="B45" i="4"/>
  <c r="O45" i="4"/>
  <c r="AB45" i="4"/>
  <c r="B46" i="4"/>
  <c r="O46" i="4"/>
  <c r="AB46" i="4"/>
  <c r="B47" i="4"/>
  <c r="O47" i="4"/>
  <c r="AB47" i="4"/>
  <c r="B48" i="4"/>
  <c r="O48" i="4"/>
  <c r="AB48" i="4"/>
  <c r="B49" i="4"/>
  <c r="O49" i="4"/>
  <c r="AB49" i="4"/>
  <c r="B50" i="4"/>
  <c r="O50" i="4"/>
  <c r="AB50" i="4"/>
  <c r="B51" i="4"/>
  <c r="O51" i="4"/>
  <c r="AB51" i="4"/>
  <c r="B52" i="4"/>
  <c r="O52" i="4"/>
  <c r="AB52" i="4"/>
  <c r="B53" i="4"/>
  <c r="O53" i="4"/>
  <c r="AB53" i="4"/>
  <c r="B9" i="4"/>
  <c r="O9" i="4"/>
  <c r="AB9" i="4"/>
  <c r="AG54" i="3"/>
  <c r="AG50" i="3"/>
  <c r="AG46" i="3"/>
  <c r="B10" i="3"/>
  <c r="O10" i="3"/>
  <c r="AG55" i="3"/>
  <c r="AG51" i="3"/>
  <c r="AG47" i="3"/>
  <c r="AB10" i="3"/>
  <c r="B11" i="3"/>
  <c r="O11" i="3"/>
  <c r="AB11" i="3"/>
  <c r="B12" i="3"/>
  <c r="O12" i="3"/>
  <c r="AB12" i="3"/>
  <c r="B13" i="3"/>
  <c r="O13" i="3"/>
  <c r="AB13" i="3"/>
  <c r="B14" i="3"/>
  <c r="O14" i="3"/>
  <c r="AB14" i="3"/>
  <c r="B15" i="3"/>
  <c r="O15" i="3"/>
  <c r="AB15" i="3"/>
  <c r="B16" i="3"/>
  <c r="O16" i="3"/>
  <c r="AB16" i="3"/>
  <c r="B17" i="3"/>
  <c r="O17" i="3"/>
  <c r="AB17" i="3"/>
  <c r="B18" i="3"/>
  <c r="O18" i="3"/>
  <c r="AB18" i="3"/>
  <c r="B19" i="3"/>
  <c r="O19" i="3"/>
  <c r="AB19" i="3"/>
  <c r="B20" i="3"/>
  <c r="O20" i="3"/>
  <c r="AB20" i="3"/>
  <c r="B21" i="3"/>
  <c r="O21" i="3"/>
  <c r="AB21" i="3"/>
  <c r="B22" i="3"/>
  <c r="O22" i="3"/>
  <c r="AB22" i="3"/>
  <c r="B23" i="3"/>
  <c r="O23" i="3"/>
  <c r="AB23" i="3"/>
  <c r="B24" i="3"/>
  <c r="O24" i="3"/>
  <c r="AB24" i="3"/>
  <c r="B25" i="3"/>
  <c r="O25" i="3"/>
  <c r="AB25" i="3"/>
  <c r="B26" i="3"/>
  <c r="O26" i="3"/>
  <c r="AB26" i="3"/>
  <c r="B27" i="3"/>
  <c r="O27" i="3"/>
  <c r="AB27" i="3"/>
  <c r="B28" i="3"/>
  <c r="O28" i="3"/>
  <c r="AB28" i="3"/>
  <c r="B29" i="3"/>
  <c r="O29" i="3"/>
  <c r="AB29" i="3"/>
  <c r="B30" i="3"/>
  <c r="O30" i="3"/>
  <c r="AB30" i="3"/>
  <c r="B31" i="3"/>
  <c r="O31" i="3"/>
  <c r="AB31" i="3"/>
  <c r="B32" i="3"/>
  <c r="O32" i="3"/>
  <c r="AB32" i="3"/>
  <c r="B33" i="3"/>
  <c r="O33" i="3"/>
  <c r="AB33" i="3"/>
  <c r="B34" i="3"/>
  <c r="O34" i="3"/>
  <c r="AB34" i="3"/>
  <c r="B35" i="3"/>
  <c r="O35" i="3"/>
  <c r="AB35" i="3"/>
  <c r="B36" i="3"/>
  <c r="O36" i="3"/>
  <c r="AB36" i="3"/>
  <c r="B37" i="3"/>
  <c r="O37" i="3"/>
  <c r="AB37" i="3"/>
  <c r="B38" i="3"/>
  <c r="O38" i="3"/>
  <c r="AB38" i="3"/>
  <c r="B39" i="3"/>
  <c r="O39" i="3"/>
  <c r="AB39" i="3"/>
  <c r="B40" i="3"/>
  <c r="O40" i="3"/>
  <c r="AB40" i="3"/>
  <c r="B41" i="3"/>
  <c r="O41" i="3"/>
  <c r="AB41" i="3"/>
  <c r="B42" i="3"/>
  <c r="O42" i="3"/>
  <c r="AB42" i="3"/>
  <c r="B43" i="3"/>
  <c r="O43" i="3"/>
  <c r="AB43" i="3"/>
  <c r="B44" i="3"/>
  <c r="O44" i="3"/>
  <c r="AB44" i="3"/>
  <c r="B45" i="3"/>
  <c r="O45" i="3"/>
  <c r="AB45" i="3"/>
  <c r="B46" i="3"/>
  <c r="O46" i="3"/>
  <c r="AB46" i="3"/>
  <c r="B47" i="3"/>
  <c r="O47" i="3"/>
  <c r="AB47" i="3"/>
  <c r="B48" i="3"/>
  <c r="O48" i="3"/>
  <c r="AB48" i="3"/>
  <c r="B49" i="3"/>
  <c r="O49" i="3"/>
  <c r="AB49" i="3"/>
  <c r="B50" i="3"/>
  <c r="O50" i="3"/>
  <c r="AB50" i="3"/>
  <c r="B51" i="3"/>
  <c r="O51" i="3"/>
  <c r="AB51" i="3"/>
  <c r="B52" i="3"/>
  <c r="O52" i="3"/>
  <c r="AB52" i="3"/>
  <c r="B53" i="3"/>
  <c r="O53" i="3"/>
  <c r="AB53" i="3"/>
  <c r="B54" i="3"/>
  <c r="O54" i="3"/>
  <c r="AB54" i="3"/>
  <c r="B9" i="3"/>
  <c r="O9" i="3"/>
  <c r="AB9" i="3"/>
  <c r="AG54" i="2"/>
  <c r="AG50" i="2"/>
  <c r="AG46" i="2"/>
  <c r="B10" i="2"/>
  <c r="O10" i="2"/>
  <c r="AG55" i="2"/>
  <c r="AG51" i="2"/>
  <c r="AG47" i="2"/>
  <c r="AB10" i="2"/>
  <c r="B11" i="2"/>
  <c r="O11" i="2"/>
  <c r="AB11" i="2"/>
  <c r="B12" i="2"/>
  <c r="O12" i="2"/>
  <c r="AB12" i="2"/>
  <c r="B13" i="2"/>
  <c r="O13" i="2"/>
  <c r="AB13" i="2"/>
  <c r="B14" i="2"/>
  <c r="O14" i="2"/>
  <c r="AB14" i="2"/>
  <c r="B15" i="2"/>
  <c r="O15" i="2"/>
  <c r="AB15" i="2"/>
  <c r="B16" i="2"/>
  <c r="O16" i="2"/>
  <c r="AB16" i="2"/>
  <c r="B17" i="2"/>
  <c r="O17" i="2"/>
  <c r="AB17" i="2"/>
  <c r="B18" i="2"/>
  <c r="O18" i="2"/>
  <c r="AB18" i="2"/>
  <c r="B19" i="2"/>
  <c r="O19" i="2"/>
  <c r="AB19" i="2"/>
  <c r="B20" i="2"/>
  <c r="O20" i="2"/>
  <c r="AB20" i="2"/>
  <c r="B21" i="2"/>
  <c r="O21" i="2"/>
  <c r="AB21" i="2"/>
  <c r="B22" i="2"/>
  <c r="O22" i="2"/>
  <c r="AB22" i="2"/>
  <c r="B23" i="2"/>
  <c r="O23" i="2"/>
  <c r="AB23" i="2"/>
  <c r="B24" i="2"/>
  <c r="O24" i="2"/>
  <c r="AB24" i="2"/>
  <c r="B25" i="2"/>
  <c r="O25" i="2"/>
  <c r="AB25" i="2"/>
  <c r="B26" i="2"/>
  <c r="O26" i="2"/>
  <c r="AB26" i="2"/>
  <c r="B27" i="2"/>
  <c r="O27" i="2"/>
  <c r="AB27" i="2"/>
  <c r="B28" i="2"/>
  <c r="O28" i="2"/>
  <c r="AB28" i="2"/>
  <c r="B29" i="2"/>
  <c r="O29" i="2"/>
  <c r="AB29" i="2"/>
  <c r="B30" i="2"/>
  <c r="O30" i="2"/>
  <c r="AB30" i="2"/>
  <c r="B31" i="2"/>
  <c r="O31" i="2"/>
  <c r="AB31" i="2"/>
  <c r="B32" i="2"/>
  <c r="O32" i="2"/>
  <c r="AB32" i="2"/>
  <c r="B33" i="2"/>
  <c r="O33" i="2"/>
  <c r="AB33" i="2"/>
  <c r="B34" i="2"/>
  <c r="O34" i="2"/>
  <c r="AB34" i="2"/>
  <c r="B35" i="2"/>
  <c r="O35" i="2"/>
  <c r="AB35" i="2"/>
  <c r="B36" i="2"/>
  <c r="O36" i="2"/>
  <c r="AB36" i="2"/>
  <c r="B37" i="2"/>
  <c r="O37" i="2"/>
  <c r="AB37" i="2"/>
  <c r="B38" i="2"/>
  <c r="O38" i="2"/>
  <c r="AB38" i="2"/>
  <c r="B39" i="2"/>
  <c r="O39" i="2"/>
  <c r="AB39" i="2"/>
  <c r="B40" i="2"/>
  <c r="O40" i="2"/>
  <c r="AB40" i="2"/>
  <c r="B41" i="2"/>
  <c r="O41" i="2"/>
  <c r="AB41" i="2"/>
  <c r="B42" i="2"/>
  <c r="O42" i="2"/>
  <c r="AB42" i="2"/>
  <c r="B43" i="2"/>
  <c r="O43" i="2"/>
  <c r="AB43" i="2"/>
  <c r="B44" i="2"/>
  <c r="O44" i="2"/>
  <c r="AB44" i="2"/>
  <c r="B45" i="2"/>
  <c r="O45" i="2"/>
  <c r="AB45" i="2"/>
  <c r="B46" i="2"/>
  <c r="O46" i="2"/>
  <c r="AB46" i="2"/>
  <c r="B47" i="2"/>
  <c r="O47" i="2"/>
  <c r="AB47" i="2"/>
  <c r="B48" i="2"/>
  <c r="O48" i="2"/>
  <c r="AB48" i="2"/>
  <c r="B49" i="2"/>
  <c r="O49" i="2"/>
  <c r="AB49" i="2"/>
  <c r="B50" i="2"/>
  <c r="O50" i="2"/>
  <c r="AB50" i="2"/>
  <c r="B51" i="2"/>
  <c r="O51" i="2"/>
  <c r="AB51" i="2"/>
  <c r="B52" i="2"/>
  <c r="O52" i="2"/>
  <c r="AB52" i="2"/>
  <c r="B53" i="2"/>
  <c r="O53" i="2"/>
  <c r="AB53" i="2"/>
  <c r="B54" i="2"/>
  <c r="O54" i="2"/>
  <c r="AB54" i="2"/>
  <c r="B9" i="2"/>
  <c r="O9" i="2"/>
  <c r="AB9" i="2"/>
  <c r="V41" i="10"/>
  <c r="J9" i="10"/>
  <c r="J10" i="10"/>
  <c r="J11" i="10"/>
  <c r="J12" i="10"/>
  <c r="J13" i="10"/>
  <c r="R13" i="10"/>
  <c r="J14" i="10"/>
  <c r="AG26" i="10"/>
  <c r="J15" i="10"/>
  <c r="R15" i="10"/>
  <c r="J16" i="10"/>
  <c r="J17" i="10"/>
  <c r="R17" i="10"/>
  <c r="J18" i="10"/>
  <c r="J19" i="10"/>
  <c r="J20" i="10"/>
  <c r="J21" i="10"/>
  <c r="U21" i="10"/>
  <c r="J22" i="10"/>
  <c r="J23" i="10"/>
  <c r="J24" i="10"/>
  <c r="J25" i="10"/>
  <c r="J26" i="10"/>
  <c r="J27" i="10"/>
  <c r="J28" i="10"/>
  <c r="J29" i="10"/>
  <c r="J30" i="10"/>
  <c r="J31" i="10"/>
  <c r="U31" i="10"/>
  <c r="J32" i="10"/>
  <c r="R32" i="10"/>
  <c r="J33" i="10"/>
  <c r="U33" i="10"/>
  <c r="J34" i="10"/>
  <c r="J35" i="10"/>
  <c r="R35" i="10"/>
  <c r="J36" i="10"/>
  <c r="J37" i="10"/>
  <c r="R37" i="10"/>
  <c r="J38" i="10"/>
  <c r="J39" i="10"/>
  <c r="J40" i="10"/>
  <c r="U40" i="10"/>
  <c r="J41" i="10"/>
  <c r="J42" i="10"/>
  <c r="J43" i="10"/>
  <c r="J44" i="10"/>
  <c r="J45" i="10"/>
  <c r="J46" i="10"/>
  <c r="J47" i="10"/>
  <c r="U47" i="10"/>
  <c r="J48" i="10"/>
  <c r="R48" i="10"/>
  <c r="J49" i="10"/>
  <c r="J50" i="10"/>
  <c r="R50" i="10"/>
  <c r="J51" i="10"/>
  <c r="J52" i="10"/>
  <c r="U52" i="10"/>
  <c r="J53" i="10"/>
  <c r="J54" i="10"/>
  <c r="U15" i="10"/>
  <c r="U32" i="10"/>
  <c r="M9" i="10"/>
  <c r="AA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2" i="10"/>
  <c r="M23" i="10"/>
  <c r="M24" i="10"/>
  <c r="M25" i="10"/>
  <c r="M26" i="10"/>
  <c r="M27" i="10"/>
  <c r="M28" i="10"/>
  <c r="AA28" i="10"/>
  <c r="M29" i="10"/>
  <c r="M30" i="10"/>
  <c r="M31" i="10"/>
  <c r="M32" i="10"/>
  <c r="AA32" i="10"/>
  <c r="M33" i="10"/>
  <c r="M34" i="10"/>
  <c r="M35" i="10"/>
  <c r="AA35" i="10"/>
  <c r="M36" i="10"/>
  <c r="M37" i="10"/>
  <c r="M38" i="10"/>
  <c r="AA38" i="10"/>
  <c r="M39" i="10"/>
  <c r="M40" i="10"/>
  <c r="M41" i="10"/>
  <c r="M42" i="10"/>
  <c r="AA42" i="10"/>
  <c r="M43" i="10"/>
  <c r="AA43" i="10"/>
  <c r="M44" i="10"/>
  <c r="M45" i="10"/>
  <c r="M46" i="10"/>
  <c r="M47" i="10"/>
  <c r="AA47" i="10"/>
  <c r="M48" i="10"/>
  <c r="M49" i="10"/>
  <c r="M50" i="10"/>
  <c r="AA50" i="10"/>
  <c r="M51" i="10"/>
  <c r="M52" i="10"/>
  <c r="M53" i="10"/>
  <c r="M54" i="10"/>
  <c r="I54" i="10"/>
  <c r="E54" i="10"/>
  <c r="D54" i="10"/>
  <c r="C54" i="10"/>
  <c r="B54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I53" i="10"/>
  <c r="E53" i="10"/>
  <c r="D53" i="10"/>
  <c r="C53" i="10"/>
  <c r="B53" i="10"/>
  <c r="I52" i="10"/>
  <c r="E52" i="10"/>
  <c r="D52" i="10"/>
  <c r="C52" i="10"/>
  <c r="B52" i="10"/>
  <c r="I51" i="10"/>
  <c r="E51" i="10"/>
  <c r="D51" i="10"/>
  <c r="C51" i="10"/>
  <c r="B51" i="10"/>
  <c r="I50" i="10"/>
  <c r="E50" i="10"/>
  <c r="D50" i="10"/>
  <c r="C50" i="10"/>
  <c r="B50" i="10"/>
  <c r="I49" i="10"/>
  <c r="E49" i="10"/>
  <c r="D49" i="10"/>
  <c r="C49" i="10"/>
  <c r="B49" i="10"/>
  <c r="I48" i="10"/>
  <c r="E48" i="10"/>
  <c r="D48" i="10"/>
  <c r="C48" i="10"/>
  <c r="B48" i="10"/>
  <c r="I47" i="10"/>
  <c r="E47" i="10"/>
  <c r="D47" i="10"/>
  <c r="C47" i="10"/>
  <c r="B47" i="10"/>
  <c r="I46" i="10"/>
  <c r="E46" i="10"/>
  <c r="D46" i="10"/>
  <c r="C46" i="10"/>
  <c r="B46" i="10"/>
  <c r="I45" i="10"/>
  <c r="E45" i="10"/>
  <c r="D45" i="10"/>
  <c r="C45" i="10"/>
  <c r="B45" i="10"/>
  <c r="I44" i="10"/>
  <c r="E44" i="10"/>
  <c r="D44" i="10"/>
  <c r="C44" i="10"/>
  <c r="B44" i="10"/>
  <c r="I43" i="10"/>
  <c r="E43" i="10"/>
  <c r="D43" i="10"/>
  <c r="C43" i="10"/>
  <c r="B43" i="10"/>
  <c r="I42" i="10"/>
  <c r="E42" i="10"/>
  <c r="D42" i="10"/>
  <c r="C42" i="10"/>
  <c r="B42" i="10"/>
  <c r="I41" i="10"/>
  <c r="E41" i="10"/>
  <c r="D41" i="10"/>
  <c r="C41" i="10"/>
  <c r="B41" i="10"/>
  <c r="I40" i="10"/>
  <c r="E40" i="10"/>
  <c r="D40" i="10"/>
  <c r="C40" i="10"/>
  <c r="B40" i="10"/>
  <c r="I39" i="10"/>
  <c r="E39" i="10"/>
  <c r="D39" i="10"/>
  <c r="C39" i="10"/>
  <c r="B39" i="10"/>
  <c r="I38" i="10"/>
  <c r="E38" i="10"/>
  <c r="D38" i="10"/>
  <c r="C38" i="10"/>
  <c r="B38" i="10"/>
  <c r="I37" i="10"/>
  <c r="E37" i="10"/>
  <c r="D37" i="10"/>
  <c r="C37" i="10"/>
  <c r="B37" i="10"/>
  <c r="I36" i="10"/>
  <c r="E36" i="10"/>
  <c r="D36" i="10"/>
  <c r="C36" i="10"/>
  <c r="B36" i="10"/>
  <c r="I35" i="10"/>
  <c r="E35" i="10"/>
  <c r="D35" i="10"/>
  <c r="C35" i="10"/>
  <c r="B35" i="10"/>
  <c r="I34" i="10"/>
  <c r="E34" i="10"/>
  <c r="D34" i="10"/>
  <c r="C34" i="10"/>
  <c r="B34" i="10"/>
  <c r="I33" i="10"/>
  <c r="E33" i="10"/>
  <c r="D33" i="10"/>
  <c r="C33" i="10"/>
  <c r="B33" i="10"/>
  <c r="I32" i="10"/>
  <c r="E32" i="10"/>
  <c r="D32" i="10"/>
  <c r="C32" i="10"/>
  <c r="B32" i="10"/>
  <c r="I31" i="10"/>
  <c r="E31" i="10"/>
  <c r="D31" i="10"/>
  <c r="C31" i="10"/>
  <c r="B31" i="10"/>
  <c r="I30" i="10"/>
  <c r="E30" i="10"/>
  <c r="D30" i="10"/>
  <c r="C30" i="10"/>
  <c r="B30" i="10"/>
  <c r="I29" i="10"/>
  <c r="E29" i="10"/>
  <c r="D29" i="10"/>
  <c r="C29" i="10"/>
  <c r="B29" i="10"/>
  <c r="I28" i="10"/>
  <c r="E28" i="10"/>
  <c r="D28" i="10"/>
  <c r="C28" i="10"/>
  <c r="B28" i="10"/>
  <c r="I27" i="10"/>
  <c r="E27" i="10"/>
  <c r="D27" i="10"/>
  <c r="C27" i="10"/>
  <c r="B27" i="10"/>
  <c r="I26" i="10"/>
  <c r="E26" i="10"/>
  <c r="D26" i="10"/>
  <c r="C26" i="10"/>
  <c r="B26" i="10"/>
  <c r="I25" i="10"/>
  <c r="E25" i="10"/>
  <c r="D25" i="10"/>
  <c r="C25" i="10"/>
  <c r="B25" i="10"/>
  <c r="I24" i="10"/>
  <c r="E24" i="10"/>
  <c r="D24" i="10"/>
  <c r="C24" i="10"/>
  <c r="B24" i="10"/>
  <c r="I23" i="10"/>
  <c r="E23" i="10"/>
  <c r="D23" i="10"/>
  <c r="C23" i="10"/>
  <c r="B23" i="10"/>
  <c r="I22" i="10"/>
  <c r="E22" i="10"/>
  <c r="D22" i="10"/>
  <c r="C22" i="10"/>
  <c r="B22" i="10"/>
  <c r="I21" i="10"/>
  <c r="E21" i="10"/>
  <c r="D21" i="10"/>
  <c r="C21" i="10"/>
  <c r="B21" i="10"/>
  <c r="I20" i="10"/>
  <c r="E20" i="10"/>
  <c r="D20" i="10"/>
  <c r="C20" i="10"/>
  <c r="B20" i="10"/>
  <c r="I19" i="10"/>
  <c r="E19" i="10"/>
  <c r="D19" i="10"/>
  <c r="C19" i="10"/>
  <c r="B19" i="10"/>
  <c r="I18" i="10"/>
  <c r="E18" i="10"/>
  <c r="D18" i="10"/>
  <c r="C18" i="10"/>
  <c r="B18" i="10"/>
  <c r="I17" i="10"/>
  <c r="E17" i="10"/>
  <c r="D17" i="10"/>
  <c r="C17" i="10"/>
  <c r="B17" i="10"/>
  <c r="I16" i="10"/>
  <c r="E16" i="10"/>
  <c r="D16" i="10"/>
  <c r="C16" i="10"/>
  <c r="B16" i="10"/>
  <c r="I15" i="10"/>
  <c r="E15" i="10"/>
  <c r="D15" i="10"/>
  <c r="C15" i="10"/>
  <c r="B15" i="10"/>
  <c r="I14" i="10"/>
  <c r="E14" i="10"/>
  <c r="D14" i="10"/>
  <c r="C14" i="10"/>
  <c r="B14" i="10"/>
  <c r="I13" i="10"/>
  <c r="E13" i="10"/>
  <c r="D13" i="10"/>
  <c r="C13" i="10"/>
  <c r="B13" i="10"/>
  <c r="I12" i="10"/>
  <c r="E12" i="10"/>
  <c r="D12" i="10"/>
  <c r="C12" i="10"/>
  <c r="B12" i="10"/>
  <c r="I11" i="10"/>
  <c r="E11" i="10"/>
  <c r="D11" i="10"/>
  <c r="C11" i="10"/>
  <c r="B11" i="10"/>
  <c r="I10" i="10"/>
  <c r="E10" i="10"/>
  <c r="D10" i="10"/>
  <c r="C10" i="10"/>
  <c r="B10" i="10"/>
  <c r="I9" i="10"/>
  <c r="E9" i="10"/>
  <c r="D9" i="10"/>
  <c r="C9" i="10"/>
  <c r="B9" i="10"/>
  <c r="I9" i="9"/>
  <c r="R9" i="9"/>
  <c r="I10" i="9"/>
  <c r="U10" i="9"/>
  <c r="I11" i="9"/>
  <c r="I12" i="9"/>
  <c r="I13" i="9"/>
  <c r="R13" i="9"/>
  <c r="I14" i="9"/>
  <c r="AG26" i="9"/>
  <c r="I15" i="9"/>
  <c r="I16" i="9"/>
  <c r="I17" i="9"/>
  <c r="I18" i="9"/>
  <c r="I19" i="9"/>
  <c r="I20" i="9"/>
  <c r="I21" i="9"/>
  <c r="I22" i="9"/>
  <c r="U22" i="9"/>
  <c r="I23" i="9"/>
  <c r="R23" i="9"/>
  <c r="I24" i="9"/>
  <c r="I25" i="9"/>
  <c r="I26" i="9"/>
  <c r="I27" i="9"/>
  <c r="U27" i="9"/>
  <c r="I28" i="9"/>
  <c r="I29" i="9"/>
  <c r="I30" i="9"/>
  <c r="U30" i="9"/>
  <c r="I31" i="9"/>
  <c r="I32" i="9"/>
  <c r="I33" i="9"/>
  <c r="I34" i="9"/>
  <c r="I35" i="9"/>
  <c r="I36" i="9"/>
  <c r="I37" i="9"/>
  <c r="I38" i="9"/>
  <c r="U38" i="9"/>
  <c r="I39" i="9"/>
  <c r="I40" i="9"/>
  <c r="I41" i="9"/>
  <c r="I42" i="9"/>
  <c r="I43" i="9"/>
  <c r="U43" i="9"/>
  <c r="I44" i="9"/>
  <c r="I45" i="9"/>
  <c r="I46" i="9"/>
  <c r="I47" i="9"/>
  <c r="U47" i="9"/>
  <c r="I48" i="9"/>
  <c r="I49" i="9"/>
  <c r="I50" i="9"/>
  <c r="U50" i="9"/>
  <c r="I51" i="9"/>
  <c r="I52" i="9"/>
  <c r="I53" i="9"/>
  <c r="I54" i="9"/>
  <c r="U54" i="9"/>
  <c r="M9" i="9"/>
  <c r="AA9" i="9"/>
  <c r="M10" i="9"/>
  <c r="M11" i="9"/>
  <c r="M12" i="9"/>
  <c r="M13" i="9"/>
  <c r="AA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M28" i="9"/>
  <c r="M29" i="9"/>
  <c r="M30" i="9"/>
  <c r="M31" i="9"/>
  <c r="M32" i="9"/>
  <c r="M33" i="9"/>
  <c r="M34" i="9"/>
  <c r="M35" i="9"/>
  <c r="M36" i="9"/>
  <c r="M37" i="9"/>
  <c r="M38" i="9"/>
  <c r="M39" i="9"/>
  <c r="M40" i="9"/>
  <c r="M41" i="9"/>
  <c r="M42" i="9"/>
  <c r="M43" i="9"/>
  <c r="M44" i="9"/>
  <c r="M45" i="9"/>
  <c r="M46" i="9"/>
  <c r="M47" i="9"/>
  <c r="M48" i="9"/>
  <c r="M49" i="9"/>
  <c r="M50" i="9"/>
  <c r="M51" i="9"/>
  <c r="M52" i="9"/>
  <c r="M53" i="9"/>
  <c r="M54" i="9"/>
  <c r="K54" i="9"/>
  <c r="E54" i="9"/>
  <c r="D54" i="9"/>
  <c r="C54" i="9"/>
  <c r="B54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A51" i="9"/>
  <c r="A52" i="9"/>
  <c r="A53" i="9"/>
  <c r="A54" i="9"/>
  <c r="K53" i="9"/>
  <c r="E53" i="9"/>
  <c r="D53" i="9"/>
  <c r="C53" i="9"/>
  <c r="B53" i="9"/>
  <c r="K52" i="9"/>
  <c r="E52" i="9"/>
  <c r="D52" i="9"/>
  <c r="C52" i="9"/>
  <c r="B52" i="9"/>
  <c r="K51" i="9"/>
  <c r="E51" i="9"/>
  <c r="D51" i="9"/>
  <c r="C51" i="9"/>
  <c r="B51" i="9"/>
  <c r="K50" i="9"/>
  <c r="E50" i="9"/>
  <c r="D50" i="9"/>
  <c r="C50" i="9"/>
  <c r="B50" i="9"/>
  <c r="K49" i="9"/>
  <c r="E49" i="9"/>
  <c r="D49" i="9"/>
  <c r="C49" i="9"/>
  <c r="B49" i="9"/>
  <c r="K48" i="9"/>
  <c r="E48" i="9"/>
  <c r="D48" i="9"/>
  <c r="C48" i="9"/>
  <c r="B48" i="9"/>
  <c r="K47" i="9"/>
  <c r="E47" i="9"/>
  <c r="D47" i="9"/>
  <c r="C47" i="9"/>
  <c r="B47" i="9"/>
  <c r="K46" i="9"/>
  <c r="E46" i="9"/>
  <c r="D46" i="9"/>
  <c r="C46" i="9"/>
  <c r="B46" i="9"/>
  <c r="K45" i="9"/>
  <c r="E45" i="9"/>
  <c r="D45" i="9"/>
  <c r="C45" i="9"/>
  <c r="B45" i="9"/>
  <c r="K44" i="9"/>
  <c r="E44" i="9"/>
  <c r="D44" i="9"/>
  <c r="C44" i="9"/>
  <c r="B44" i="9"/>
  <c r="K43" i="9"/>
  <c r="E43" i="9"/>
  <c r="D43" i="9"/>
  <c r="C43" i="9"/>
  <c r="B43" i="9"/>
  <c r="K42" i="9"/>
  <c r="E42" i="9"/>
  <c r="D42" i="9"/>
  <c r="C42" i="9"/>
  <c r="B42" i="9"/>
  <c r="K41" i="9"/>
  <c r="E41" i="9"/>
  <c r="D41" i="9"/>
  <c r="C41" i="9"/>
  <c r="B41" i="9"/>
  <c r="K40" i="9"/>
  <c r="E40" i="9"/>
  <c r="D40" i="9"/>
  <c r="C40" i="9"/>
  <c r="B40" i="9"/>
  <c r="K39" i="9"/>
  <c r="E39" i="9"/>
  <c r="D39" i="9"/>
  <c r="C39" i="9"/>
  <c r="B39" i="9"/>
  <c r="K38" i="9"/>
  <c r="E38" i="9"/>
  <c r="D38" i="9"/>
  <c r="C38" i="9"/>
  <c r="B38" i="9"/>
  <c r="K37" i="9"/>
  <c r="E37" i="9"/>
  <c r="D37" i="9"/>
  <c r="C37" i="9"/>
  <c r="B37" i="9"/>
  <c r="K36" i="9"/>
  <c r="E36" i="9"/>
  <c r="D36" i="9"/>
  <c r="C36" i="9"/>
  <c r="B36" i="9"/>
  <c r="K35" i="9"/>
  <c r="E35" i="9"/>
  <c r="D35" i="9"/>
  <c r="C35" i="9"/>
  <c r="B35" i="9"/>
  <c r="K34" i="9"/>
  <c r="E34" i="9"/>
  <c r="D34" i="9"/>
  <c r="C34" i="9"/>
  <c r="B34" i="9"/>
  <c r="K33" i="9"/>
  <c r="E33" i="9"/>
  <c r="D33" i="9"/>
  <c r="C33" i="9"/>
  <c r="B33" i="9"/>
  <c r="K32" i="9"/>
  <c r="E32" i="9"/>
  <c r="D32" i="9"/>
  <c r="C32" i="9"/>
  <c r="B32" i="9"/>
  <c r="K31" i="9"/>
  <c r="E31" i="9"/>
  <c r="D31" i="9"/>
  <c r="C31" i="9"/>
  <c r="B31" i="9"/>
  <c r="K30" i="9"/>
  <c r="E30" i="9"/>
  <c r="D30" i="9"/>
  <c r="C30" i="9"/>
  <c r="B30" i="9"/>
  <c r="K29" i="9"/>
  <c r="E29" i="9"/>
  <c r="D29" i="9"/>
  <c r="C29" i="9"/>
  <c r="B29" i="9"/>
  <c r="K28" i="9"/>
  <c r="E28" i="9"/>
  <c r="D28" i="9"/>
  <c r="C28" i="9"/>
  <c r="B28" i="9"/>
  <c r="K27" i="9"/>
  <c r="E27" i="9"/>
  <c r="D27" i="9"/>
  <c r="C27" i="9"/>
  <c r="B27" i="9"/>
  <c r="K26" i="9"/>
  <c r="E26" i="9"/>
  <c r="D26" i="9"/>
  <c r="C26" i="9"/>
  <c r="B26" i="9"/>
  <c r="K25" i="9"/>
  <c r="E25" i="9"/>
  <c r="D25" i="9"/>
  <c r="C25" i="9"/>
  <c r="B25" i="9"/>
  <c r="K24" i="9"/>
  <c r="E24" i="9"/>
  <c r="D24" i="9"/>
  <c r="C24" i="9"/>
  <c r="B24" i="9"/>
  <c r="K23" i="9"/>
  <c r="E23" i="9"/>
  <c r="D23" i="9"/>
  <c r="C23" i="9"/>
  <c r="B23" i="9"/>
  <c r="K22" i="9"/>
  <c r="E22" i="9"/>
  <c r="D22" i="9"/>
  <c r="C22" i="9"/>
  <c r="B22" i="9"/>
  <c r="K21" i="9"/>
  <c r="E21" i="9"/>
  <c r="D21" i="9"/>
  <c r="C21" i="9"/>
  <c r="B21" i="9"/>
  <c r="K20" i="9"/>
  <c r="E20" i="9"/>
  <c r="D20" i="9"/>
  <c r="C20" i="9"/>
  <c r="B20" i="9"/>
  <c r="K19" i="9"/>
  <c r="E19" i="9"/>
  <c r="D19" i="9"/>
  <c r="C19" i="9"/>
  <c r="B19" i="9"/>
  <c r="K18" i="9"/>
  <c r="E18" i="9"/>
  <c r="D18" i="9"/>
  <c r="C18" i="9"/>
  <c r="B18" i="9"/>
  <c r="K17" i="9"/>
  <c r="E17" i="9"/>
  <c r="D17" i="9"/>
  <c r="C17" i="9"/>
  <c r="B17" i="9"/>
  <c r="K16" i="9"/>
  <c r="E16" i="9"/>
  <c r="D16" i="9"/>
  <c r="C16" i="9"/>
  <c r="B16" i="9"/>
  <c r="K15" i="9"/>
  <c r="E15" i="9"/>
  <c r="D15" i="9"/>
  <c r="C15" i="9"/>
  <c r="B15" i="9"/>
  <c r="K14" i="9"/>
  <c r="E14" i="9"/>
  <c r="D14" i="9"/>
  <c r="C14" i="9"/>
  <c r="B14" i="9"/>
  <c r="K13" i="9"/>
  <c r="E13" i="9"/>
  <c r="D13" i="9"/>
  <c r="C13" i="9"/>
  <c r="B13" i="9"/>
  <c r="K12" i="9"/>
  <c r="E12" i="9"/>
  <c r="D12" i="9"/>
  <c r="C12" i="9"/>
  <c r="B12" i="9"/>
  <c r="K11" i="9"/>
  <c r="E11" i="9"/>
  <c r="D11" i="9"/>
  <c r="C11" i="9"/>
  <c r="B11" i="9"/>
  <c r="K10" i="9"/>
  <c r="E10" i="9"/>
  <c r="D10" i="9"/>
  <c r="C10" i="9"/>
  <c r="B10" i="9"/>
  <c r="K9" i="9"/>
  <c r="E9" i="9"/>
  <c r="D9" i="9"/>
  <c r="C9" i="9"/>
  <c r="B9" i="9"/>
  <c r="R17" i="8"/>
  <c r="U12" i="8"/>
  <c r="U11" i="8"/>
  <c r="R13" i="8"/>
  <c r="R15" i="8"/>
  <c r="U20" i="8"/>
  <c r="R21" i="8"/>
  <c r="U23" i="8"/>
  <c r="R27" i="8"/>
  <c r="R29" i="8"/>
  <c r="U32" i="8"/>
  <c r="R37" i="8"/>
  <c r="R39" i="8"/>
  <c r="R41" i="8"/>
  <c r="R45" i="8"/>
  <c r="R48" i="8"/>
  <c r="U53" i="8"/>
  <c r="R54" i="8"/>
  <c r="E9" i="8"/>
  <c r="K9" i="8"/>
  <c r="D9" i="8"/>
  <c r="E10" i="8"/>
  <c r="K10" i="8"/>
  <c r="D10" i="8"/>
  <c r="E11" i="8"/>
  <c r="K11" i="8"/>
  <c r="D11" i="8"/>
  <c r="E12" i="8"/>
  <c r="K12" i="8"/>
  <c r="D12" i="8"/>
  <c r="E13" i="8"/>
  <c r="K13" i="8"/>
  <c r="D13" i="8"/>
  <c r="E14" i="8"/>
  <c r="K14" i="8"/>
  <c r="D14" i="8"/>
  <c r="AG26" i="8"/>
  <c r="E15" i="8"/>
  <c r="K15" i="8"/>
  <c r="D15" i="8"/>
  <c r="E16" i="8"/>
  <c r="K16" i="8"/>
  <c r="D16" i="8"/>
  <c r="E17" i="8"/>
  <c r="K17" i="8"/>
  <c r="D17" i="8"/>
  <c r="E18" i="8"/>
  <c r="K18" i="8"/>
  <c r="D18" i="8"/>
  <c r="E19" i="8"/>
  <c r="K19" i="8"/>
  <c r="D19" i="8"/>
  <c r="E20" i="8"/>
  <c r="K20" i="8"/>
  <c r="D20" i="8"/>
  <c r="E21" i="8"/>
  <c r="K21" i="8"/>
  <c r="D21" i="8"/>
  <c r="E22" i="8"/>
  <c r="K22" i="8"/>
  <c r="D22" i="8"/>
  <c r="E23" i="8"/>
  <c r="K23" i="8"/>
  <c r="D23" i="8"/>
  <c r="E24" i="8"/>
  <c r="K24" i="8"/>
  <c r="D24" i="8"/>
  <c r="E25" i="8"/>
  <c r="K25" i="8"/>
  <c r="D25" i="8"/>
  <c r="E26" i="8"/>
  <c r="K26" i="8"/>
  <c r="D26" i="8"/>
  <c r="E27" i="8"/>
  <c r="K27" i="8"/>
  <c r="D27" i="8"/>
  <c r="E28" i="8"/>
  <c r="K28" i="8"/>
  <c r="D28" i="8"/>
  <c r="E29" i="8"/>
  <c r="K29" i="8"/>
  <c r="D29" i="8"/>
  <c r="E30" i="8"/>
  <c r="K30" i="8"/>
  <c r="D30" i="8"/>
  <c r="E31" i="8"/>
  <c r="K31" i="8"/>
  <c r="D31" i="8"/>
  <c r="E32" i="8"/>
  <c r="K32" i="8"/>
  <c r="D32" i="8"/>
  <c r="E33" i="8"/>
  <c r="K33" i="8"/>
  <c r="D33" i="8"/>
  <c r="E34" i="8"/>
  <c r="K34" i="8"/>
  <c r="D34" i="8"/>
  <c r="E35" i="8"/>
  <c r="K35" i="8"/>
  <c r="D35" i="8"/>
  <c r="E36" i="8"/>
  <c r="K36" i="8"/>
  <c r="D36" i="8"/>
  <c r="E37" i="8"/>
  <c r="K37" i="8"/>
  <c r="D37" i="8"/>
  <c r="E38" i="8"/>
  <c r="K38" i="8"/>
  <c r="D38" i="8"/>
  <c r="E39" i="8"/>
  <c r="K39" i="8"/>
  <c r="D39" i="8"/>
  <c r="E40" i="8"/>
  <c r="K40" i="8"/>
  <c r="D40" i="8"/>
  <c r="E41" i="8"/>
  <c r="K41" i="8"/>
  <c r="D41" i="8"/>
  <c r="E42" i="8"/>
  <c r="K42" i="8"/>
  <c r="D42" i="8"/>
  <c r="E43" i="8"/>
  <c r="K43" i="8"/>
  <c r="D43" i="8"/>
  <c r="E44" i="8"/>
  <c r="K44" i="8"/>
  <c r="D44" i="8"/>
  <c r="E45" i="8"/>
  <c r="K45" i="8"/>
  <c r="D45" i="8"/>
  <c r="E46" i="8"/>
  <c r="K46" i="8"/>
  <c r="D46" i="8"/>
  <c r="E47" i="8"/>
  <c r="K47" i="8"/>
  <c r="D47" i="8"/>
  <c r="E48" i="8"/>
  <c r="K48" i="8"/>
  <c r="D48" i="8"/>
  <c r="E49" i="8"/>
  <c r="K49" i="8"/>
  <c r="D49" i="8"/>
  <c r="E50" i="8"/>
  <c r="K50" i="8"/>
  <c r="D50" i="8"/>
  <c r="E51" i="8"/>
  <c r="K51" i="8"/>
  <c r="D51" i="8"/>
  <c r="E52" i="8"/>
  <c r="K52" i="8"/>
  <c r="D52" i="8"/>
  <c r="E53" i="8"/>
  <c r="K53" i="8"/>
  <c r="D53" i="8"/>
  <c r="E54" i="8"/>
  <c r="K54" i="8"/>
  <c r="D54" i="8"/>
  <c r="M9" i="8"/>
  <c r="M10" i="8"/>
  <c r="M11" i="8"/>
  <c r="M12" i="8"/>
  <c r="M13" i="8"/>
  <c r="M14" i="8"/>
  <c r="M15" i="8"/>
  <c r="M16" i="8"/>
  <c r="M17" i="8"/>
  <c r="M18" i="8"/>
  <c r="M19" i="8"/>
  <c r="M20" i="8"/>
  <c r="M21" i="8"/>
  <c r="M22" i="8"/>
  <c r="M23" i="8"/>
  <c r="M24" i="8"/>
  <c r="M25" i="8"/>
  <c r="M26" i="8"/>
  <c r="M27" i="8"/>
  <c r="M28" i="8"/>
  <c r="M29" i="8"/>
  <c r="M30" i="8"/>
  <c r="M31" i="8"/>
  <c r="M32" i="8"/>
  <c r="M33" i="8"/>
  <c r="M34" i="8"/>
  <c r="M35" i="8"/>
  <c r="M36" i="8"/>
  <c r="M37" i="8"/>
  <c r="M38" i="8"/>
  <c r="M39" i="8"/>
  <c r="M40" i="8"/>
  <c r="M41" i="8"/>
  <c r="M42" i="8"/>
  <c r="M43" i="8"/>
  <c r="M44" i="8"/>
  <c r="M45" i="8"/>
  <c r="M46" i="8"/>
  <c r="M47" i="8"/>
  <c r="M48" i="8"/>
  <c r="M49" i="8"/>
  <c r="M50" i="8"/>
  <c r="M51" i="8"/>
  <c r="M52" i="8"/>
  <c r="M53" i="8"/>
  <c r="M54" i="8"/>
  <c r="J54" i="8"/>
  <c r="C54" i="8"/>
  <c r="B54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J53" i="8"/>
  <c r="C53" i="8"/>
  <c r="B53" i="8"/>
  <c r="J52" i="8"/>
  <c r="C52" i="8"/>
  <c r="B52" i="8"/>
  <c r="J51" i="8"/>
  <c r="C51" i="8"/>
  <c r="B51" i="8"/>
  <c r="J50" i="8"/>
  <c r="C50" i="8"/>
  <c r="B50" i="8"/>
  <c r="J49" i="8"/>
  <c r="C49" i="8"/>
  <c r="B49" i="8"/>
  <c r="J48" i="8"/>
  <c r="C48" i="8"/>
  <c r="B48" i="8"/>
  <c r="J47" i="8"/>
  <c r="C47" i="8"/>
  <c r="B47" i="8"/>
  <c r="J46" i="8"/>
  <c r="C46" i="8"/>
  <c r="B46" i="8"/>
  <c r="J45" i="8"/>
  <c r="C45" i="8"/>
  <c r="B45" i="8"/>
  <c r="J44" i="8"/>
  <c r="C44" i="8"/>
  <c r="B44" i="8"/>
  <c r="J43" i="8"/>
  <c r="C43" i="8"/>
  <c r="B43" i="8"/>
  <c r="J42" i="8"/>
  <c r="C42" i="8"/>
  <c r="B42" i="8"/>
  <c r="J41" i="8"/>
  <c r="C41" i="8"/>
  <c r="B41" i="8"/>
  <c r="J40" i="8"/>
  <c r="C40" i="8"/>
  <c r="B40" i="8"/>
  <c r="J39" i="8"/>
  <c r="C39" i="8"/>
  <c r="B39" i="8"/>
  <c r="J38" i="8"/>
  <c r="C38" i="8"/>
  <c r="B38" i="8"/>
  <c r="J37" i="8"/>
  <c r="C37" i="8"/>
  <c r="B37" i="8"/>
  <c r="J36" i="8"/>
  <c r="C36" i="8"/>
  <c r="B36" i="8"/>
  <c r="J35" i="8"/>
  <c r="C35" i="8"/>
  <c r="B35" i="8"/>
  <c r="J34" i="8"/>
  <c r="C34" i="8"/>
  <c r="B34" i="8"/>
  <c r="J33" i="8"/>
  <c r="C33" i="8"/>
  <c r="B33" i="8"/>
  <c r="J32" i="8"/>
  <c r="C32" i="8"/>
  <c r="B32" i="8"/>
  <c r="J31" i="8"/>
  <c r="C31" i="8"/>
  <c r="B31" i="8"/>
  <c r="J30" i="8"/>
  <c r="C30" i="8"/>
  <c r="B30" i="8"/>
  <c r="J29" i="8"/>
  <c r="C29" i="8"/>
  <c r="B29" i="8"/>
  <c r="J28" i="8"/>
  <c r="C28" i="8"/>
  <c r="B28" i="8"/>
  <c r="J27" i="8"/>
  <c r="C27" i="8"/>
  <c r="B27" i="8"/>
  <c r="J26" i="8"/>
  <c r="C26" i="8"/>
  <c r="B26" i="8"/>
  <c r="J25" i="8"/>
  <c r="C25" i="8"/>
  <c r="B25" i="8"/>
  <c r="J24" i="8"/>
  <c r="C24" i="8"/>
  <c r="B24" i="8"/>
  <c r="J23" i="8"/>
  <c r="C23" i="8"/>
  <c r="B23" i="8"/>
  <c r="J22" i="8"/>
  <c r="C22" i="8"/>
  <c r="B22" i="8"/>
  <c r="J21" i="8"/>
  <c r="C21" i="8"/>
  <c r="B21" i="8"/>
  <c r="J20" i="8"/>
  <c r="C20" i="8"/>
  <c r="B20" i="8"/>
  <c r="J19" i="8"/>
  <c r="C19" i="8"/>
  <c r="B19" i="8"/>
  <c r="J18" i="8"/>
  <c r="C18" i="8"/>
  <c r="B18" i="8"/>
  <c r="J17" i="8"/>
  <c r="C17" i="8"/>
  <c r="B17" i="8"/>
  <c r="J16" i="8"/>
  <c r="C16" i="8"/>
  <c r="B16" i="8"/>
  <c r="J15" i="8"/>
  <c r="C15" i="8"/>
  <c r="B15" i="8"/>
  <c r="J14" i="8"/>
  <c r="C14" i="8"/>
  <c r="B14" i="8"/>
  <c r="J13" i="8"/>
  <c r="C13" i="8"/>
  <c r="B13" i="8"/>
  <c r="J12" i="8"/>
  <c r="C12" i="8"/>
  <c r="B12" i="8"/>
  <c r="J11" i="8"/>
  <c r="C11" i="8"/>
  <c r="B11" i="8"/>
  <c r="J10" i="8"/>
  <c r="C10" i="8"/>
  <c r="B10" i="8"/>
  <c r="J9" i="8"/>
  <c r="C9" i="8"/>
  <c r="B9" i="8"/>
  <c r="J9" i="7"/>
  <c r="J10" i="7"/>
  <c r="R10" i="7"/>
  <c r="J11" i="7"/>
  <c r="R11" i="7"/>
  <c r="J12" i="7"/>
  <c r="J13" i="7"/>
  <c r="J14" i="7"/>
  <c r="U14" i="7"/>
  <c r="AG26" i="7"/>
  <c r="J15" i="7"/>
  <c r="U15" i="7"/>
  <c r="J16" i="7"/>
  <c r="R16" i="7"/>
  <c r="J17" i="7"/>
  <c r="J18" i="7"/>
  <c r="U18" i="7"/>
  <c r="J19" i="7"/>
  <c r="J20" i="7"/>
  <c r="R20" i="7"/>
  <c r="J21" i="7"/>
  <c r="J22" i="7"/>
  <c r="R22" i="7"/>
  <c r="J23" i="7"/>
  <c r="U23" i="7"/>
  <c r="J24" i="7"/>
  <c r="R24" i="7"/>
  <c r="J25" i="7"/>
  <c r="J26" i="7"/>
  <c r="R26" i="7"/>
  <c r="J27" i="7"/>
  <c r="J28" i="7"/>
  <c r="R28" i="7"/>
  <c r="J29" i="7"/>
  <c r="U29" i="7"/>
  <c r="J30" i="7"/>
  <c r="J31" i="7"/>
  <c r="J32" i="7"/>
  <c r="R32" i="7"/>
  <c r="J33" i="7"/>
  <c r="J34" i="7"/>
  <c r="U34" i="7"/>
  <c r="J35" i="7"/>
  <c r="J36" i="7"/>
  <c r="R36" i="7"/>
  <c r="J37" i="7"/>
  <c r="J38" i="7"/>
  <c r="R38" i="7"/>
  <c r="J39" i="7"/>
  <c r="J40" i="7"/>
  <c r="R40" i="7"/>
  <c r="J41" i="7"/>
  <c r="J42" i="7"/>
  <c r="R42" i="7"/>
  <c r="J43" i="7"/>
  <c r="J44" i="7"/>
  <c r="R44" i="7"/>
  <c r="J45" i="7"/>
  <c r="J46" i="7"/>
  <c r="R46" i="7"/>
  <c r="J47" i="7"/>
  <c r="J48" i="7"/>
  <c r="J49" i="7"/>
  <c r="J50" i="7"/>
  <c r="U50" i="7"/>
  <c r="J51" i="7"/>
  <c r="J52" i="7"/>
  <c r="J53" i="7"/>
  <c r="J54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52" i="7"/>
  <c r="M53" i="7"/>
  <c r="M54" i="7"/>
  <c r="I54" i="7"/>
  <c r="G54" i="7"/>
  <c r="F54" i="7"/>
  <c r="C54" i="7"/>
  <c r="B54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I53" i="7"/>
  <c r="G53" i="7"/>
  <c r="F53" i="7"/>
  <c r="C53" i="7"/>
  <c r="B53" i="7"/>
  <c r="I52" i="7"/>
  <c r="G52" i="7"/>
  <c r="F52" i="7"/>
  <c r="C52" i="7"/>
  <c r="B52" i="7"/>
  <c r="I51" i="7"/>
  <c r="G51" i="7"/>
  <c r="F51" i="7"/>
  <c r="C51" i="7"/>
  <c r="B51" i="7"/>
  <c r="I50" i="7"/>
  <c r="G50" i="7"/>
  <c r="F50" i="7"/>
  <c r="C50" i="7"/>
  <c r="B50" i="7"/>
  <c r="I49" i="7"/>
  <c r="G49" i="7"/>
  <c r="F49" i="7"/>
  <c r="C49" i="7"/>
  <c r="B49" i="7"/>
  <c r="I48" i="7"/>
  <c r="G48" i="7"/>
  <c r="F48" i="7"/>
  <c r="C48" i="7"/>
  <c r="B48" i="7"/>
  <c r="I47" i="7"/>
  <c r="G47" i="7"/>
  <c r="F47" i="7"/>
  <c r="C47" i="7"/>
  <c r="B47" i="7"/>
  <c r="I46" i="7"/>
  <c r="G46" i="7"/>
  <c r="F46" i="7"/>
  <c r="C46" i="7"/>
  <c r="B46" i="7"/>
  <c r="I45" i="7"/>
  <c r="G45" i="7"/>
  <c r="F45" i="7"/>
  <c r="C45" i="7"/>
  <c r="B45" i="7"/>
  <c r="I44" i="7"/>
  <c r="G44" i="7"/>
  <c r="F44" i="7"/>
  <c r="C44" i="7"/>
  <c r="B44" i="7"/>
  <c r="I43" i="7"/>
  <c r="G43" i="7"/>
  <c r="F43" i="7"/>
  <c r="C43" i="7"/>
  <c r="B43" i="7"/>
  <c r="I42" i="7"/>
  <c r="G42" i="7"/>
  <c r="F42" i="7"/>
  <c r="C42" i="7"/>
  <c r="B42" i="7"/>
  <c r="I41" i="7"/>
  <c r="G41" i="7"/>
  <c r="F41" i="7"/>
  <c r="C41" i="7"/>
  <c r="B41" i="7"/>
  <c r="I40" i="7"/>
  <c r="G40" i="7"/>
  <c r="F40" i="7"/>
  <c r="C40" i="7"/>
  <c r="B40" i="7"/>
  <c r="I39" i="7"/>
  <c r="G39" i="7"/>
  <c r="F39" i="7"/>
  <c r="C39" i="7"/>
  <c r="B39" i="7"/>
  <c r="I38" i="7"/>
  <c r="G38" i="7"/>
  <c r="F38" i="7"/>
  <c r="C38" i="7"/>
  <c r="B38" i="7"/>
  <c r="I37" i="7"/>
  <c r="G37" i="7"/>
  <c r="F37" i="7"/>
  <c r="C37" i="7"/>
  <c r="B37" i="7"/>
  <c r="I36" i="7"/>
  <c r="G36" i="7"/>
  <c r="F36" i="7"/>
  <c r="C36" i="7"/>
  <c r="B36" i="7"/>
  <c r="I35" i="7"/>
  <c r="G35" i="7"/>
  <c r="F35" i="7"/>
  <c r="C35" i="7"/>
  <c r="B35" i="7"/>
  <c r="I34" i="7"/>
  <c r="G34" i="7"/>
  <c r="F34" i="7"/>
  <c r="C34" i="7"/>
  <c r="B34" i="7"/>
  <c r="I33" i="7"/>
  <c r="G33" i="7"/>
  <c r="F33" i="7"/>
  <c r="C33" i="7"/>
  <c r="B33" i="7"/>
  <c r="I32" i="7"/>
  <c r="G32" i="7"/>
  <c r="F32" i="7"/>
  <c r="C32" i="7"/>
  <c r="B32" i="7"/>
  <c r="I31" i="7"/>
  <c r="G31" i="7"/>
  <c r="F31" i="7"/>
  <c r="C31" i="7"/>
  <c r="B31" i="7"/>
  <c r="I30" i="7"/>
  <c r="G30" i="7"/>
  <c r="F30" i="7"/>
  <c r="C30" i="7"/>
  <c r="B30" i="7"/>
  <c r="I29" i="7"/>
  <c r="G29" i="7"/>
  <c r="F29" i="7"/>
  <c r="C29" i="7"/>
  <c r="B29" i="7"/>
  <c r="I28" i="7"/>
  <c r="G28" i="7"/>
  <c r="F28" i="7"/>
  <c r="C28" i="7"/>
  <c r="B28" i="7"/>
  <c r="I27" i="7"/>
  <c r="G27" i="7"/>
  <c r="F27" i="7"/>
  <c r="C27" i="7"/>
  <c r="B27" i="7"/>
  <c r="I26" i="7"/>
  <c r="G26" i="7"/>
  <c r="F26" i="7"/>
  <c r="C26" i="7"/>
  <c r="B26" i="7"/>
  <c r="I25" i="7"/>
  <c r="G25" i="7"/>
  <c r="F25" i="7"/>
  <c r="C25" i="7"/>
  <c r="B25" i="7"/>
  <c r="I24" i="7"/>
  <c r="G24" i="7"/>
  <c r="F24" i="7"/>
  <c r="C24" i="7"/>
  <c r="B24" i="7"/>
  <c r="I23" i="7"/>
  <c r="G23" i="7"/>
  <c r="F23" i="7"/>
  <c r="C23" i="7"/>
  <c r="B23" i="7"/>
  <c r="I22" i="7"/>
  <c r="G22" i="7"/>
  <c r="F22" i="7"/>
  <c r="C22" i="7"/>
  <c r="B22" i="7"/>
  <c r="I21" i="7"/>
  <c r="G21" i="7"/>
  <c r="F21" i="7"/>
  <c r="C21" i="7"/>
  <c r="B21" i="7"/>
  <c r="I20" i="7"/>
  <c r="G20" i="7"/>
  <c r="F20" i="7"/>
  <c r="C20" i="7"/>
  <c r="B20" i="7"/>
  <c r="I19" i="7"/>
  <c r="G19" i="7"/>
  <c r="F19" i="7"/>
  <c r="C19" i="7"/>
  <c r="B19" i="7"/>
  <c r="I18" i="7"/>
  <c r="G18" i="7"/>
  <c r="F18" i="7"/>
  <c r="C18" i="7"/>
  <c r="B18" i="7"/>
  <c r="I17" i="7"/>
  <c r="G17" i="7"/>
  <c r="F17" i="7"/>
  <c r="C17" i="7"/>
  <c r="B17" i="7"/>
  <c r="I16" i="7"/>
  <c r="G16" i="7"/>
  <c r="F16" i="7"/>
  <c r="C16" i="7"/>
  <c r="B16" i="7"/>
  <c r="I15" i="7"/>
  <c r="G15" i="7"/>
  <c r="F15" i="7"/>
  <c r="C15" i="7"/>
  <c r="B15" i="7"/>
  <c r="I14" i="7"/>
  <c r="G14" i="7"/>
  <c r="F14" i="7"/>
  <c r="C14" i="7"/>
  <c r="B14" i="7"/>
  <c r="I13" i="7"/>
  <c r="G13" i="7"/>
  <c r="F13" i="7"/>
  <c r="C13" i="7"/>
  <c r="B13" i="7"/>
  <c r="I12" i="7"/>
  <c r="G12" i="7"/>
  <c r="F12" i="7"/>
  <c r="C12" i="7"/>
  <c r="B12" i="7"/>
  <c r="I11" i="7"/>
  <c r="G11" i="7"/>
  <c r="F11" i="7"/>
  <c r="C11" i="7"/>
  <c r="B11" i="7"/>
  <c r="I10" i="7"/>
  <c r="G10" i="7"/>
  <c r="F10" i="7"/>
  <c r="C10" i="7"/>
  <c r="B10" i="7"/>
  <c r="I9" i="7"/>
  <c r="G9" i="7"/>
  <c r="F9" i="7"/>
  <c r="C9" i="7"/>
  <c r="B9" i="7"/>
  <c r="I9" i="6"/>
  <c r="I10" i="6"/>
  <c r="I11" i="6"/>
  <c r="I12" i="6"/>
  <c r="I13" i="6"/>
  <c r="U13" i="6"/>
  <c r="I14" i="6"/>
  <c r="U14" i="6"/>
  <c r="AG26" i="6"/>
  <c r="I15" i="6"/>
  <c r="I16" i="6"/>
  <c r="I17" i="6"/>
  <c r="I18" i="6"/>
  <c r="I19" i="6"/>
  <c r="I20" i="6"/>
  <c r="R20" i="6"/>
  <c r="I21" i="6"/>
  <c r="I22" i="6"/>
  <c r="I23" i="6"/>
  <c r="I24" i="6"/>
  <c r="I25" i="6"/>
  <c r="U25" i="6"/>
  <c r="I26" i="6"/>
  <c r="U26" i="6"/>
  <c r="I27" i="6"/>
  <c r="I28" i="6"/>
  <c r="U28" i="6"/>
  <c r="I29" i="6"/>
  <c r="I30" i="6"/>
  <c r="I31" i="6"/>
  <c r="I32" i="6"/>
  <c r="I33" i="6"/>
  <c r="I34" i="6"/>
  <c r="I35" i="6"/>
  <c r="I36" i="6"/>
  <c r="I37" i="6"/>
  <c r="U37" i="6"/>
  <c r="I38" i="6"/>
  <c r="I39" i="6"/>
  <c r="I40" i="6"/>
  <c r="I41" i="6"/>
  <c r="I42" i="6"/>
  <c r="I43" i="6"/>
  <c r="I44" i="6"/>
  <c r="U44" i="6"/>
  <c r="I45" i="6"/>
  <c r="I46" i="6"/>
  <c r="U46" i="6"/>
  <c r="I47" i="6"/>
  <c r="I48" i="6"/>
  <c r="I49" i="6"/>
  <c r="I50" i="6"/>
  <c r="I51" i="6"/>
  <c r="I52" i="6"/>
  <c r="I53" i="6"/>
  <c r="U53" i="6"/>
  <c r="I54" i="6"/>
  <c r="U41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K54" i="6"/>
  <c r="G54" i="6"/>
  <c r="F54" i="6"/>
  <c r="C54" i="6"/>
  <c r="B54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K53" i="6"/>
  <c r="G53" i="6"/>
  <c r="F53" i="6"/>
  <c r="C53" i="6"/>
  <c r="B53" i="6"/>
  <c r="K52" i="6"/>
  <c r="G52" i="6"/>
  <c r="F52" i="6"/>
  <c r="C52" i="6"/>
  <c r="B52" i="6"/>
  <c r="K51" i="6"/>
  <c r="G51" i="6"/>
  <c r="F51" i="6"/>
  <c r="C51" i="6"/>
  <c r="B51" i="6"/>
  <c r="K50" i="6"/>
  <c r="G50" i="6"/>
  <c r="F50" i="6"/>
  <c r="C50" i="6"/>
  <c r="B50" i="6"/>
  <c r="K49" i="6"/>
  <c r="G49" i="6"/>
  <c r="F49" i="6"/>
  <c r="C49" i="6"/>
  <c r="B49" i="6"/>
  <c r="K48" i="6"/>
  <c r="G48" i="6"/>
  <c r="F48" i="6"/>
  <c r="C48" i="6"/>
  <c r="B48" i="6"/>
  <c r="K47" i="6"/>
  <c r="G47" i="6"/>
  <c r="F47" i="6"/>
  <c r="C47" i="6"/>
  <c r="B47" i="6"/>
  <c r="K46" i="6"/>
  <c r="G46" i="6"/>
  <c r="F46" i="6"/>
  <c r="C46" i="6"/>
  <c r="B46" i="6"/>
  <c r="K45" i="6"/>
  <c r="G45" i="6"/>
  <c r="F45" i="6"/>
  <c r="C45" i="6"/>
  <c r="B45" i="6"/>
  <c r="K44" i="6"/>
  <c r="G44" i="6"/>
  <c r="F44" i="6"/>
  <c r="C44" i="6"/>
  <c r="B44" i="6"/>
  <c r="K43" i="6"/>
  <c r="G43" i="6"/>
  <c r="F43" i="6"/>
  <c r="C43" i="6"/>
  <c r="B43" i="6"/>
  <c r="K42" i="6"/>
  <c r="G42" i="6"/>
  <c r="F42" i="6"/>
  <c r="C42" i="6"/>
  <c r="B42" i="6"/>
  <c r="K41" i="6"/>
  <c r="G41" i="6"/>
  <c r="F41" i="6"/>
  <c r="C41" i="6"/>
  <c r="B41" i="6"/>
  <c r="K40" i="6"/>
  <c r="G40" i="6"/>
  <c r="F40" i="6"/>
  <c r="C40" i="6"/>
  <c r="B40" i="6"/>
  <c r="K39" i="6"/>
  <c r="G39" i="6"/>
  <c r="F39" i="6"/>
  <c r="C39" i="6"/>
  <c r="B39" i="6"/>
  <c r="K38" i="6"/>
  <c r="G38" i="6"/>
  <c r="F38" i="6"/>
  <c r="C38" i="6"/>
  <c r="B38" i="6"/>
  <c r="K37" i="6"/>
  <c r="G37" i="6"/>
  <c r="F37" i="6"/>
  <c r="C37" i="6"/>
  <c r="B37" i="6"/>
  <c r="K36" i="6"/>
  <c r="G36" i="6"/>
  <c r="F36" i="6"/>
  <c r="C36" i="6"/>
  <c r="B36" i="6"/>
  <c r="K35" i="6"/>
  <c r="G35" i="6"/>
  <c r="F35" i="6"/>
  <c r="C35" i="6"/>
  <c r="B35" i="6"/>
  <c r="K34" i="6"/>
  <c r="G34" i="6"/>
  <c r="F34" i="6"/>
  <c r="C34" i="6"/>
  <c r="B34" i="6"/>
  <c r="K33" i="6"/>
  <c r="G33" i="6"/>
  <c r="F33" i="6"/>
  <c r="C33" i="6"/>
  <c r="B33" i="6"/>
  <c r="K32" i="6"/>
  <c r="G32" i="6"/>
  <c r="F32" i="6"/>
  <c r="C32" i="6"/>
  <c r="B32" i="6"/>
  <c r="K31" i="6"/>
  <c r="G31" i="6"/>
  <c r="F31" i="6"/>
  <c r="C31" i="6"/>
  <c r="B31" i="6"/>
  <c r="K30" i="6"/>
  <c r="G30" i="6"/>
  <c r="F30" i="6"/>
  <c r="C30" i="6"/>
  <c r="B30" i="6"/>
  <c r="K29" i="6"/>
  <c r="G29" i="6"/>
  <c r="F29" i="6"/>
  <c r="C29" i="6"/>
  <c r="B29" i="6"/>
  <c r="K28" i="6"/>
  <c r="G28" i="6"/>
  <c r="F28" i="6"/>
  <c r="C28" i="6"/>
  <c r="B28" i="6"/>
  <c r="K27" i="6"/>
  <c r="G27" i="6"/>
  <c r="F27" i="6"/>
  <c r="C27" i="6"/>
  <c r="B27" i="6"/>
  <c r="K26" i="6"/>
  <c r="G26" i="6"/>
  <c r="F26" i="6"/>
  <c r="C26" i="6"/>
  <c r="B26" i="6"/>
  <c r="K25" i="6"/>
  <c r="G25" i="6"/>
  <c r="F25" i="6"/>
  <c r="C25" i="6"/>
  <c r="B25" i="6"/>
  <c r="K24" i="6"/>
  <c r="G24" i="6"/>
  <c r="F24" i="6"/>
  <c r="C24" i="6"/>
  <c r="B24" i="6"/>
  <c r="K23" i="6"/>
  <c r="G23" i="6"/>
  <c r="F23" i="6"/>
  <c r="C23" i="6"/>
  <c r="B23" i="6"/>
  <c r="K22" i="6"/>
  <c r="G22" i="6"/>
  <c r="F22" i="6"/>
  <c r="C22" i="6"/>
  <c r="B22" i="6"/>
  <c r="K21" i="6"/>
  <c r="G21" i="6"/>
  <c r="F21" i="6"/>
  <c r="C21" i="6"/>
  <c r="B21" i="6"/>
  <c r="K20" i="6"/>
  <c r="G20" i="6"/>
  <c r="F20" i="6"/>
  <c r="C20" i="6"/>
  <c r="B20" i="6"/>
  <c r="K19" i="6"/>
  <c r="G19" i="6"/>
  <c r="F19" i="6"/>
  <c r="C19" i="6"/>
  <c r="B19" i="6"/>
  <c r="K18" i="6"/>
  <c r="G18" i="6"/>
  <c r="F18" i="6"/>
  <c r="C18" i="6"/>
  <c r="B18" i="6"/>
  <c r="K17" i="6"/>
  <c r="G17" i="6"/>
  <c r="F17" i="6"/>
  <c r="C17" i="6"/>
  <c r="B17" i="6"/>
  <c r="K16" i="6"/>
  <c r="G16" i="6"/>
  <c r="F16" i="6"/>
  <c r="C16" i="6"/>
  <c r="B16" i="6"/>
  <c r="K15" i="6"/>
  <c r="G15" i="6"/>
  <c r="F15" i="6"/>
  <c r="C15" i="6"/>
  <c r="B15" i="6"/>
  <c r="K14" i="6"/>
  <c r="G14" i="6"/>
  <c r="F14" i="6"/>
  <c r="C14" i="6"/>
  <c r="B14" i="6"/>
  <c r="K13" i="6"/>
  <c r="G13" i="6"/>
  <c r="F13" i="6"/>
  <c r="C13" i="6"/>
  <c r="B13" i="6"/>
  <c r="K12" i="6"/>
  <c r="G12" i="6"/>
  <c r="F12" i="6"/>
  <c r="C12" i="6"/>
  <c r="B12" i="6"/>
  <c r="K11" i="6"/>
  <c r="G11" i="6"/>
  <c r="F11" i="6"/>
  <c r="C11" i="6"/>
  <c r="B11" i="6"/>
  <c r="K10" i="6"/>
  <c r="G10" i="6"/>
  <c r="F10" i="6"/>
  <c r="C10" i="6"/>
  <c r="B10" i="6"/>
  <c r="K9" i="6"/>
  <c r="G9" i="6"/>
  <c r="F9" i="6"/>
  <c r="C9" i="6"/>
  <c r="B9" i="6"/>
  <c r="R10" i="5"/>
  <c r="R11" i="5"/>
  <c r="R13" i="5"/>
  <c r="U18" i="5"/>
  <c r="U19" i="5"/>
  <c r="U21" i="5"/>
  <c r="R23" i="5"/>
  <c r="U26" i="5"/>
  <c r="U27" i="5"/>
  <c r="U30" i="5"/>
  <c r="U34" i="5"/>
  <c r="R37" i="5"/>
  <c r="U38" i="5"/>
  <c r="U41" i="5"/>
  <c r="R45" i="5"/>
  <c r="R50" i="5"/>
  <c r="R52" i="5"/>
  <c r="U53" i="5"/>
  <c r="U9" i="5"/>
  <c r="C9" i="5"/>
  <c r="K9" i="5"/>
  <c r="B9" i="5"/>
  <c r="C10" i="5"/>
  <c r="K10" i="5"/>
  <c r="B10" i="5"/>
  <c r="C11" i="5"/>
  <c r="K11" i="5"/>
  <c r="B11" i="5"/>
  <c r="C12" i="5"/>
  <c r="K12" i="5"/>
  <c r="B12" i="5"/>
  <c r="C13" i="5"/>
  <c r="K13" i="5"/>
  <c r="B13" i="5"/>
  <c r="C14" i="5"/>
  <c r="K14" i="5"/>
  <c r="B14" i="5"/>
  <c r="AG26" i="5"/>
  <c r="C15" i="5"/>
  <c r="K15" i="5"/>
  <c r="B15" i="5"/>
  <c r="C16" i="5"/>
  <c r="K16" i="5"/>
  <c r="B16" i="5"/>
  <c r="C17" i="5"/>
  <c r="K17" i="5"/>
  <c r="B17" i="5"/>
  <c r="C18" i="5"/>
  <c r="K18" i="5"/>
  <c r="B18" i="5"/>
  <c r="C19" i="5"/>
  <c r="K19" i="5"/>
  <c r="B19" i="5"/>
  <c r="C20" i="5"/>
  <c r="K20" i="5"/>
  <c r="B20" i="5"/>
  <c r="C21" i="5"/>
  <c r="K21" i="5"/>
  <c r="B21" i="5"/>
  <c r="C22" i="5"/>
  <c r="K22" i="5"/>
  <c r="B22" i="5"/>
  <c r="C23" i="5"/>
  <c r="K23" i="5"/>
  <c r="B23" i="5"/>
  <c r="C24" i="5"/>
  <c r="K24" i="5"/>
  <c r="B24" i="5"/>
  <c r="C25" i="5"/>
  <c r="K25" i="5"/>
  <c r="B25" i="5"/>
  <c r="C26" i="5"/>
  <c r="K26" i="5"/>
  <c r="B26" i="5"/>
  <c r="C27" i="5"/>
  <c r="K27" i="5"/>
  <c r="B27" i="5"/>
  <c r="C28" i="5"/>
  <c r="K28" i="5"/>
  <c r="B28" i="5"/>
  <c r="C29" i="5"/>
  <c r="K29" i="5"/>
  <c r="B29" i="5"/>
  <c r="C30" i="5"/>
  <c r="K30" i="5"/>
  <c r="B30" i="5"/>
  <c r="C31" i="5"/>
  <c r="K31" i="5"/>
  <c r="B31" i="5"/>
  <c r="C32" i="5"/>
  <c r="K32" i="5"/>
  <c r="B32" i="5"/>
  <c r="C33" i="5"/>
  <c r="K33" i="5"/>
  <c r="B33" i="5"/>
  <c r="C34" i="5"/>
  <c r="K34" i="5"/>
  <c r="B34" i="5"/>
  <c r="C35" i="5"/>
  <c r="K35" i="5"/>
  <c r="B35" i="5"/>
  <c r="C36" i="5"/>
  <c r="K36" i="5"/>
  <c r="B36" i="5"/>
  <c r="C37" i="5"/>
  <c r="K37" i="5"/>
  <c r="B37" i="5"/>
  <c r="C38" i="5"/>
  <c r="K38" i="5"/>
  <c r="B38" i="5"/>
  <c r="C39" i="5"/>
  <c r="K39" i="5"/>
  <c r="B39" i="5"/>
  <c r="C40" i="5"/>
  <c r="K40" i="5"/>
  <c r="B40" i="5"/>
  <c r="C41" i="5"/>
  <c r="K41" i="5"/>
  <c r="B41" i="5"/>
  <c r="C42" i="5"/>
  <c r="K42" i="5"/>
  <c r="B42" i="5"/>
  <c r="C43" i="5"/>
  <c r="K43" i="5"/>
  <c r="B43" i="5"/>
  <c r="C44" i="5"/>
  <c r="K44" i="5"/>
  <c r="B44" i="5"/>
  <c r="C45" i="5"/>
  <c r="K45" i="5"/>
  <c r="B45" i="5"/>
  <c r="C46" i="5"/>
  <c r="K46" i="5"/>
  <c r="B46" i="5"/>
  <c r="C47" i="5"/>
  <c r="K47" i="5"/>
  <c r="B47" i="5"/>
  <c r="C48" i="5"/>
  <c r="K48" i="5"/>
  <c r="B48" i="5"/>
  <c r="C49" i="5"/>
  <c r="K49" i="5"/>
  <c r="B49" i="5"/>
  <c r="C50" i="5"/>
  <c r="K50" i="5"/>
  <c r="B50" i="5"/>
  <c r="C51" i="5"/>
  <c r="K51" i="5"/>
  <c r="B51" i="5"/>
  <c r="C52" i="5"/>
  <c r="K52" i="5"/>
  <c r="B52" i="5"/>
  <c r="C53" i="5"/>
  <c r="K53" i="5"/>
  <c r="B53" i="5"/>
  <c r="C54" i="5"/>
  <c r="K54" i="5"/>
  <c r="B54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J54" i="5"/>
  <c r="G54" i="5"/>
  <c r="F54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J53" i="5"/>
  <c r="G53" i="5"/>
  <c r="F53" i="5"/>
  <c r="J52" i="5"/>
  <c r="G52" i="5"/>
  <c r="F52" i="5"/>
  <c r="J51" i="5"/>
  <c r="G51" i="5"/>
  <c r="F51" i="5"/>
  <c r="J50" i="5"/>
  <c r="G50" i="5"/>
  <c r="F50" i="5"/>
  <c r="J49" i="5"/>
  <c r="G49" i="5"/>
  <c r="F49" i="5"/>
  <c r="J48" i="5"/>
  <c r="G48" i="5"/>
  <c r="F48" i="5"/>
  <c r="J47" i="5"/>
  <c r="G47" i="5"/>
  <c r="F47" i="5"/>
  <c r="J46" i="5"/>
  <c r="G46" i="5"/>
  <c r="F46" i="5"/>
  <c r="J45" i="5"/>
  <c r="G45" i="5"/>
  <c r="F45" i="5"/>
  <c r="J44" i="5"/>
  <c r="G44" i="5"/>
  <c r="F44" i="5"/>
  <c r="J43" i="5"/>
  <c r="G43" i="5"/>
  <c r="F43" i="5"/>
  <c r="J42" i="5"/>
  <c r="G42" i="5"/>
  <c r="F42" i="5"/>
  <c r="J41" i="5"/>
  <c r="G41" i="5"/>
  <c r="F41" i="5"/>
  <c r="J40" i="5"/>
  <c r="G40" i="5"/>
  <c r="F40" i="5"/>
  <c r="J39" i="5"/>
  <c r="G39" i="5"/>
  <c r="F39" i="5"/>
  <c r="J38" i="5"/>
  <c r="G38" i="5"/>
  <c r="F38" i="5"/>
  <c r="J37" i="5"/>
  <c r="G37" i="5"/>
  <c r="F37" i="5"/>
  <c r="J36" i="5"/>
  <c r="G36" i="5"/>
  <c r="F36" i="5"/>
  <c r="J35" i="5"/>
  <c r="G35" i="5"/>
  <c r="F35" i="5"/>
  <c r="J34" i="5"/>
  <c r="G34" i="5"/>
  <c r="F34" i="5"/>
  <c r="J33" i="5"/>
  <c r="G33" i="5"/>
  <c r="F33" i="5"/>
  <c r="J32" i="5"/>
  <c r="G32" i="5"/>
  <c r="F32" i="5"/>
  <c r="J31" i="5"/>
  <c r="G31" i="5"/>
  <c r="F31" i="5"/>
  <c r="J30" i="5"/>
  <c r="G30" i="5"/>
  <c r="F30" i="5"/>
  <c r="J29" i="5"/>
  <c r="G29" i="5"/>
  <c r="F29" i="5"/>
  <c r="J28" i="5"/>
  <c r="G28" i="5"/>
  <c r="F28" i="5"/>
  <c r="J27" i="5"/>
  <c r="G27" i="5"/>
  <c r="F27" i="5"/>
  <c r="J26" i="5"/>
  <c r="G26" i="5"/>
  <c r="F26" i="5"/>
  <c r="J25" i="5"/>
  <c r="G25" i="5"/>
  <c r="F25" i="5"/>
  <c r="J24" i="5"/>
  <c r="G24" i="5"/>
  <c r="F24" i="5"/>
  <c r="J23" i="5"/>
  <c r="G23" i="5"/>
  <c r="F23" i="5"/>
  <c r="J22" i="5"/>
  <c r="G22" i="5"/>
  <c r="F22" i="5"/>
  <c r="J21" i="5"/>
  <c r="G21" i="5"/>
  <c r="F21" i="5"/>
  <c r="J20" i="5"/>
  <c r="G20" i="5"/>
  <c r="F20" i="5"/>
  <c r="J19" i="5"/>
  <c r="G19" i="5"/>
  <c r="F19" i="5"/>
  <c r="J18" i="5"/>
  <c r="G18" i="5"/>
  <c r="F18" i="5"/>
  <c r="J17" i="5"/>
  <c r="G17" i="5"/>
  <c r="F17" i="5"/>
  <c r="J16" i="5"/>
  <c r="G16" i="5"/>
  <c r="F16" i="5"/>
  <c r="J15" i="5"/>
  <c r="G15" i="5"/>
  <c r="F15" i="5"/>
  <c r="J14" i="5"/>
  <c r="G14" i="5"/>
  <c r="F14" i="5"/>
  <c r="J13" i="5"/>
  <c r="G13" i="5"/>
  <c r="F13" i="5"/>
  <c r="J12" i="5"/>
  <c r="G12" i="5"/>
  <c r="F12" i="5"/>
  <c r="J11" i="5"/>
  <c r="G11" i="5"/>
  <c r="F11" i="5"/>
  <c r="J10" i="5"/>
  <c r="G10" i="5"/>
  <c r="F10" i="5"/>
  <c r="J9" i="5"/>
  <c r="G9" i="5"/>
  <c r="F9" i="5"/>
  <c r="J9" i="4"/>
  <c r="J10" i="4"/>
  <c r="U10" i="4"/>
  <c r="J11" i="4"/>
  <c r="U11" i="4"/>
  <c r="J12" i="4"/>
  <c r="J13" i="4"/>
  <c r="J14" i="4"/>
  <c r="AG26" i="4"/>
  <c r="J15" i="4"/>
  <c r="J16" i="4"/>
  <c r="J17" i="4"/>
  <c r="J18" i="4"/>
  <c r="U18" i="4"/>
  <c r="J19" i="4"/>
  <c r="R19" i="4"/>
  <c r="J20" i="4"/>
  <c r="J21" i="4"/>
  <c r="J22" i="4"/>
  <c r="J23" i="4"/>
  <c r="J24" i="4"/>
  <c r="J25" i="4"/>
  <c r="U25" i="4"/>
  <c r="J26" i="4"/>
  <c r="U26" i="4"/>
  <c r="J27" i="4"/>
  <c r="R27" i="4"/>
  <c r="J28" i="4"/>
  <c r="J29" i="4"/>
  <c r="J30" i="4"/>
  <c r="U30" i="4"/>
  <c r="J31" i="4"/>
  <c r="J32" i="4"/>
  <c r="J33" i="4"/>
  <c r="J34" i="4"/>
  <c r="U34" i="4"/>
  <c r="J35" i="4"/>
  <c r="R35" i="4"/>
  <c r="J36" i="4"/>
  <c r="J37" i="4"/>
  <c r="J38" i="4"/>
  <c r="U38" i="4"/>
  <c r="J39" i="4"/>
  <c r="J40" i="4"/>
  <c r="J41" i="4"/>
  <c r="U41" i="4"/>
  <c r="J42" i="4"/>
  <c r="U42" i="4"/>
  <c r="J43" i="4"/>
  <c r="J44" i="4"/>
  <c r="J45" i="4"/>
  <c r="J46" i="4"/>
  <c r="U46" i="4"/>
  <c r="J47" i="4"/>
  <c r="J48" i="4"/>
  <c r="J49" i="4"/>
  <c r="J50" i="4"/>
  <c r="U50" i="4"/>
  <c r="J51" i="4"/>
  <c r="J52" i="4"/>
  <c r="J53" i="4"/>
  <c r="J54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I54" i="4"/>
  <c r="G54" i="4"/>
  <c r="F54" i="4"/>
  <c r="E54" i="4"/>
  <c r="D54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I53" i="4"/>
  <c r="G53" i="4"/>
  <c r="F53" i="4"/>
  <c r="E53" i="4"/>
  <c r="D53" i="4"/>
  <c r="I52" i="4"/>
  <c r="G52" i="4"/>
  <c r="F52" i="4"/>
  <c r="E52" i="4"/>
  <c r="D52" i="4"/>
  <c r="I51" i="4"/>
  <c r="G51" i="4"/>
  <c r="F51" i="4"/>
  <c r="E51" i="4"/>
  <c r="D51" i="4"/>
  <c r="I50" i="4"/>
  <c r="G50" i="4"/>
  <c r="F50" i="4"/>
  <c r="E50" i="4"/>
  <c r="D50" i="4"/>
  <c r="I49" i="4"/>
  <c r="G49" i="4"/>
  <c r="F49" i="4"/>
  <c r="E49" i="4"/>
  <c r="D49" i="4"/>
  <c r="I48" i="4"/>
  <c r="G48" i="4"/>
  <c r="F48" i="4"/>
  <c r="E48" i="4"/>
  <c r="D48" i="4"/>
  <c r="I47" i="4"/>
  <c r="G47" i="4"/>
  <c r="F47" i="4"/>
  <c r="E47" i="4"/>
  <c r="D47" i="4"/>
  <c r="I46" i="4"/>
  <c r="G46" i="4"/>
  <c r="F46" i="4"/>
  <c r="E46" i="4"/>
  <c r="D46" i="4"/>
  <c r="I45" i="4"/>
  <c r="G45" i="4"/>
  <c r="F45" i="4"/>
  <c r="E45" i="4"/>
  <c r="D45" i="4"/>
  <c r="I44" i="4"/>
  <c r="G44" i="4"/>
  <c r="F44" i="4"/>
  <c r="E44" i="4"/>
  <c r="D44" i="4"/>
  <c r="I43" i="4"/>
  <c r="G43" i="4"/>
  <c r="F43" i="4"/>
  <c r="E43" i="4"/>
  <c r="D43" i="4"/>
  <c r="I42" i="4"/>
  <c r="G42" i="4"/>
  <c r="F42" i="4"/>
  <c r="E42" i="4"/>
  <c r="D42" i="4"/>
  <c r="I41" i="4"/>
  <c r="G41" i="4"/>
  <c r="F41" i="4"/>
  <c r="E41" i="4"/>
  <c r="D41" i="4"/>
  <c r="I40" i="4"/>
  <c r="G40" i="4"/>
  <c r="F40" i="4"/>
  <c r="E40" i="4"/>
  <c r="D40" i="4"/>
  <c r="I39" i="4"/>
  <c r="G39" i="4"/>
  <c r="F39" i="4"/>
  <c r="E39" i="4"/>
  <c r="D39" i="4"/>
  <c r="I38" i="4"/>
  <c r="G38" i="4"/>
  <c r="F38" i="4"/>
  <c r="E38" i="4"/>
  <c r="D38" i="4"/>
  <c r="I37" i="4"/>
  <c r="G37" i="4"/>
  <c r="F37" i="4"/>
  <c r="E37" i="4"/>
  <c r="D37" i="4"/>
  <c r="I36" i="4"/>
  <c r="G36" i="4"/>
  <c r="F36" i="4"/>
  <c r="E36" i="4"/>
  <c r="D36" i="4"/>
  <c r="I35" i="4"/>
  <c r="G35" i="4"/>
  <c r="F35" i="4"/>
  <c r="E35" i="4"/>
  <c r="D35" i="4"/>
  <c r="I34" i="4"/>
  <c r="G34" i="4"/>
  <c r="F34" i="4"/>
  <c r="E34" i="4"/>
  <c r="D34" i="4"/>
  <c r="I33" i="4"/>
  <c r="G33" i="4"/>
  <c r="F33" i="4"/>
  <c r="E33" i="4"/>
  <c r="D33" i="4"/>
  <c r="I32" i="4"/>
  <c r="G32" i="4"/>
  <c r="F32" i="4"/>
  <c r="E32" i="4"/>
  <c r="D32" i="4"/>
  <c r="I31" i="4"/>
  <c r="G31" i="4"/>
  <c r="F31" i="4"/>
  <c r="E31" i="4"/>
  <c r="D31" i="4"/>
  <c r="I30" i="4"/>
  <c r="G30" i="4"/>
  <c r="F30" i="4"/>
  <c r="E30" i="4"/>
  <c r="D30" i="4"/>
  <c r="I29" i="4"/>
  <c r="G29" i="4"/>
  <c r="F29" i="4"/>
  <c r="E29" i="4"/>
  <c r="D29" i="4"/>
  <c r="I28" i="4"/>
  <c r="G28" i="4"/>
  <c r="F28" i="4"/>
  <c r="E28" i="4"/>
  <c r="D28" i="4"/>
  <c r="I27" i="4"/>
  <c r="G27" i="4"/>
  <c r="F27" i="4"/>
  <c r="E27" i="4"/>
  <c r="D27" i="4"/>
  <c r="I26" i="4"/>
  <c r="G26" i="4"/>
  <c r="F26" i="4"/>
  <c r="E26" i="4"/>
  <c r="D26" i="4"/>
  <c r="I25" i="4"/>
  <c r="G25" i="4"/>
  <c r="F25" i="4"/>
  <c r="E25" i="4"/>
  <c r="D25" i="4"/>
  <c r="I24" i="4"/>
  <c r="G24" i="4"/>
  <c r="F24" i="4"/>
  <c r="E24" i="4"/>
  <c r="D24" i="4"/>
  <c r="I23" i="4"/>
  <c r="G23" i="4"/>
  <c r="F23" i="4"/>
  <c r="E23" i="4"/>
  <c r="D23" i="4"/>
  <c r="I22" i="4"/>
  <c r="G22" i="4"/>
  <c r="F22" i="4"/>
  <c r="E22" i="4"/>
  <c r="D22" i="4"/>
  <c r="I21" i="4"/>
  <c r="G21" i="4"/>
  <c r="F21" i="4"/>
  <c r="E21" i="4"/>
  <c r="D21" i="4"/>
  <c r="I20" i="4"/>
  <c r="G20" i="4"/>
  <c r="F20" i="4"/>
  <c r="E20" i="4"/>
  <c r="D20" i="4"/>
  <c r="I19" i="4"/>
  <c r="G19" i="4"/>
  <c r="F19" i="4"/>
  <c r="E19" i="4"/>
  <c r="D19" i="4"/>
  <c r="I18" i="4"/>
  <c r="G18" i="4"/>
  <c r="F18" i="4"/>
  <c r="E18" i="4"/>
  <c r="D18" i="4"/>
  <c r="I17" i="4"/>
  <c r="G17" i="4"/>
  <c r="F17" i="4"/>
  <c r="E17" i="4"/>
  <c r="D17" i="4"/>
  <c r="I16" i="4"/>
  <c r="G16" i="4"/>
  <c r="F16" i="4"/>
  <c r="E16" i="4"/>
  <c r="D16" i="4"/>
  <c r="I15" i="4"/>
  <c r="G15" i="4"/>
  <c r="F15" i="4"/>
  <c r="E15" i="4"/>
  <c r="D15" i="4"/>
  <c r="I14" i="4"/>
  <c r="G14" i="4"/>
  <c r="F14" i="4"/>
  <c r="E14" i="4"/>
  <c r="D14" i="4"/>
  <c r="I13" i="4"/>
  <c r="G13" i="4"/>
  <c r="F13" i="4"/>
  <c r="E13" i="4"/>
  <c r="D13" i="4"/>
  <c r="I12" i="4"/>
  <c r="G12" i="4"/>
  <c r="F12" i="4"/>
  <c r="E12" i="4"/>
  <c r="D12" i="4"/>
  <c r="I11" i="4"/>
  <c r="G11" i="4"/>
  <c r="F11" i="4"/>
  <c r="E11" i="4"/>
  <c r="D11" i="4"/>
  <c r="I10" i="4"/>
  <c r="G10" i="4"/>
  <c r="F10" i="4"/>
  <c r="E10" i="4"/>
  <c r="D10" i="4"/>
  <c r="I9" i="4"/>
  <c r="G9" i="4"/>
  <c r="F9" i="4"/>
  <c r="E9" i="4"/>
  <c r="D9" i="4"/>
  <c r="I9" i="3"/>
  <c r="I10" i="3"/>
  <c r="I11" i="3"/>
  <c r="I12" i="3"/>
  <c r="I13" i="3"/>
  <c r="I14" i="3"/>
  <c r="U14" i="3"/>
  <c r="AG26" i="3"/>
  <c r="I15" i="3"/>
  <c r="I16" i="3"/>
  <c r="R16" i="3"/>
  <c r="I17" i="3"/>
  <c r="R17" i="3"/>
  <c r="I18" i="3"/>
  <c r="R18" i="3"/>
  <c r="I19" i="3"/>
  <c r="R19" i="3"/>
  <c r="I20" i="3"/>
  <c r="R20" i="3"/>
  <c r="I21" i="3"/>
  <c r="I22" i="3"/>
  <c r="I23" i="3"/>
  <c r="U23" i="3"/>
  <c r="I24" i="3"/>
  <c r="R24" i="3"/>
  <c r="I25" i="3"/>
  <c r="I26" i="3"/>
  <c r="I27" i="3"/>
  <c r="I28" i="3"/>
  <c r="R28" i="3"/>
  <c r="I29" i="3"/>
  <c r="I30" i="3"/>
  <c r="I31" i="3"/>
  <c r="I32" i="3"/>
  <c r="R32" i="3"/>
  <c r="I33" i="3"/>
  <c r="I34" i="3"/>
  <c r="R34" i="3"/>
  <c r="I35" i="3"/>
  <c r="I36" i="3"/>
  <c r="R36" i="3"/>
  <c r="I37" i="3"/>
  <c r="I38" i="3"/>
  <c r="I39" i="3"/>
  <c r="I40" i="3"/>
  <c r="R40" i="3"/>
  <c r="I41" i="3"/>
  <c r="R41" i="3"/>
  <c r="I42" i="3"/>
  <c r="I43" i="3"/>
  <c r="I44" i="3"/>
  <c r="R44" i="3"/>
  <c r="I45" i="3"/>
  <c r="U45" i="3"/>
  <c r="I46" i="3"/>
  <c r="R46" i="3"/>
  <c r="I47" i="3"/>
  <c r="R47" i="3"/>
  <c r="I48" i="3"/>
  <c r="R48" i="3"/>
  <c r="I49" i="3"/>
  <c r="I50" i="3"/>
  <c r="R50" i="3"/>
  <c r="I51" i="3"/>
  <c r="U51" i="3"/>
  <c r="I52" i="3"/>
  <c r="R52" i="3"/>
  <c r="I53" i="3"/>
  <c r="I54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K54" i="3"/>
  <c r="G54" i="3"/>
  <c r="F54" i="3"/>
  <c r="E54" i="3"/>
  <c r="D54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K53" i="3"/>
  <c r="G53" i="3"/>
  <c r="F53" i="3"/>
  <c r="E53" i="3"/>
  <c r="D53" i="3"/>
  <c r="K52" i="3"/>
  <c r="G52" i="3"/>
  <c r="F52" i="3"/>
  <c r="E52" i="3"/>
  <c r="D52" i="3"/>
  <c r="K51" i="3"/>
  <c r="G51" i="3"/>
  <c r="F51" i="3"/>
  <c r="E51" i="3"/>
  <c r="D51" i="3"/>
  <c r="K50" i="3"/>
  <c r="G50" i="3"/>
  <c r="F50" i="3"/>
  <c r="E50" i="3"/>
  <c r="D50" i="3"/>
  <c r="K49" i="3"/>
  <c r="G49" i="3"/>
  <c r="F49" i="3"/>
  <c r="E49" i="3"/>
  <c r="D49" i="3"/>
  <c r="K48" i="3"/>
  <c r="G48" i="3"/>
  <c r="F48" i="3"/>
  <c r="E48" i="3"/>
  <c r="D48" i="3"/>
  <c r="K47" i="3"/>
  <c r="G47" i="3"/>
  <c r="F47" i="3"/>
  <c r="E47" i="3"/>
  <c r="D47" i="3"/>
  <c r="K46" i="3"/>
  <c r="G46" i="3"/>
  <c r="F46" i="3"/>
  <c r="E46" i="3"/>
  <c r="D46" i="3"/>
  <c r="K45" i="3"/>
  <c r="G45" i="3"/>
  <c r="F45" i="3"/>
  <c r="E45" i="3"/>
  <c r="D45" i="3"/>
  <c r="K44" i="3"/>
  <c r="G44" i="3"/>
  <c r="F44" i="3"/>
  <c r="E44" i="3"/>
  <c r="D44" i="3"/>
  <c r="K43" i="3"/>
  <c r="G43" i="3"/>
  <c r="F43" i="3"/>
  <c r="E43" i="3"/>
  <c r="D43" i="3"/>
  <c r="K42" i="3"/>
  <c r="G42" i="3"/>
  <c r="F42" i="3"/>
  <c r="E42" i="3"/>
  <c r="D42" i="3"/>
  <c r="K41" i="3"/>
  <c r="G41" i="3"/>
  <c r="F41" i="3"/>
  <c r="E41" i="3"/>
  <c r="D41" i="3"/>
  <c r="K40" i="3"/>
  <c r="G40" i="3"/>
  <c r="F40" i="3"/>
  <c r="E40" i="3"/>
  <c r="D40" i="3"/>
  <c r="K39" i="3"/>
  <c r="G39" i="3"/>
  <c r="F39" i="3"/>
  <c r="E39" i="3"/>
  <c r="D39" i="3"/>
  <c r="K38" i="3"/>
  <c r="G38" i="3"/>
  <c r="F38" i="3"/>
  <c r="E38" i="3"/>
  <c r="D38" i="3"/>
  <c r="K37" i="3"/>
  <c r="G37" i="3"/>
  <c r="F37" i="3"/>
  <c r="E37" i="3"/>
  <c r="D37" i="3"/>
  <c r="K36" i="3"/>
  <c r="G36" i="3"/>
  <c r="F36" i="3"/>
  <c r="E36" i="3"/>
  <c r="D36" i="3"/>
  <c r="K35" i="3"/>
  <c r="G35" i="3"/>
  <c r="F35" i="3"/>
  <c r="E35" i="3"/>
  <c r="D35" i="3"/>
  <c r="K34" i="3"/>
  <c r="G34" i="3"/>
  <c r="F34" i="3"/>
  <c r="E34" i="3"/>
  <c r="D34" i="3"/>
  <c r="K33" i="3"/>
  <c r="G33" i="3"/>
  <c r="F33" i="3"/>
  <c r="E33" i="3"/>
  <c r="D33" i="3"/>
  <c r="K32" i="3"/>
  <c r="G32" i="3"/>
  <c r="F32" i="3"/>
  <c r="E32" i="3"/>
  <c r="D32" i="3"/>
  <c r="K31" i="3"/>
  <c r="G31" i="3"/>
  <c r="F31" i="3"/>
  <c r="E31" i="3"/>
  <c r="D31" i="3"/>
  <c r="K30" i="3"/>
  <c r="G30" i="3"/>
  <c r="F30" i="3"/>
  <c r="E30" i="3"/>
  <c r="D30" i="3"/>
  <c r="K29" i="3"/>
  <c r="G29" i="3"/>
  <c r="F29" i="3"/>
  <c r="E29" i="3"/>
  <c r="D29" i="3"/>
  <c r="K28" i="3"/>
  <c r="G28" i="3"/>
  <c r="F28" i="3"/>
  <c r="E28" i="3"/>
  <c r="D28" i="3"/>
  <c r="K27" i="3"/>
  <c r="G27" i="3"/>
  <c r="F27" i="3"/>
  <c r="E27" i="3"/>
  <c r="D27" i="3"/>
  <c r="K26" i="3"/>
  <c r="G26" i="3"/>
  <c r="F26" i="3"/>
  <c r="E26" i="3"/>
  <c r="D26" i="3"/>
  <c r="K25" i="3"/>
  <c r="G25" i="3"/>
  <c r="F25" i="3"/>
  <c r="E25" i="3"/>
  <c r="D25" i="3"/>
  <c r="K24" i="3"/>
  <c r="G24" i="3"/>
  <c r="F24" i="3"/>
  <c r="E24" i="3"/>
  <c r="D24" i="3"/>
  <c r="K23" i="3"/>
  <c r="G23" i="3"/>
  <c r="F23" i="3"/>
  <c r="E23" i="3"/>
  <c r="D23" i="3"/>
  <c r="K22" i="3"/>
  <c r="G22" i="3"/>
  <c r="F22" i="3"/>
  <c r="E22" i="3"/>
  <c r="D22" i="3"/>
  <c r="K21" i="3"/>
  <c r="G21" i="3"/>
  <c r="F21" i="3"/>
  <c r="E21" i="3"/>
  <c r="D21" i="3"/>
  <c r="K20" i="3"/>
  <c r="G20" i="3"/>
  <c r="F20" i="3"/>
  <c r="E20" i="3"/>
  <c r="D20" i="3"/>
  <c r="K19" i="3"/>
  <c r="G19" i="3"/>
  <c r="F19" i="3"/>
  <c r="E19" i="3"/>
  <c r="D19" i="3"/>
  <c r="K18" i="3"/>
  <c r="G18" i="3"/>
  <c r="F18" i="3"/>
  <c r="E18" i="3"/>
  <c r="D18" i="3"/>
  <c r="K17" i="3"/>
  <c r="G17" i="3"/>
  <c r="F17" i="3"/>
  <c r="E17" i="3"/>
  <c r="D17" i="3"/>
  <c r="K16" i="3"/>
  <c r="G16" i="3"/>
  <c r="F16" i="3"/>
  <c r="E16" i="3"/>
  <c r="D16" i="3"/>
  <c r="K15" i="3"/>
  <c r="G15" i="3"/>
  <c r="F15" i="3"/>
  <c r="E15" i="3"/>
  <c r="D15" i="3"/>
  <c r="K14" i="3"/>
  <c r="G14" i="3"/>
  <c r="F14" i="3"/>
  <c r="E14" i="3"/>
  <c r="D14" i="3"/>
  <c r="K13" i="3"/>
  <c r="G13" i="3"/>
  <c r="F13" i="3"/>
  <c r="E13" i="3"/>
  <c r="D13" i="3"/>
  <c r="K12" i="3"/>
  <c r="G12" i="3"/>
  <c r="F12" i="3"/>
  <c r="E12" i="3"/>
  <c r="D12" i="3"/>
  <c r="K11" i="3"/>
  <c r="G11" i="3"/>
  <c r="F11" i="3"/>
  <c r="E11" i="3"/>
  <c r="D11" i="3"/>
  <c r="K10" i="3"/>
  <c r="G10" i="3"/>
  <c r="F10" i="3"/>
  <c r="E10" i="3"/>
  <c r="D10" i="3"/>
  <c r="K9" i="3"/>
  <c r="G9" i="3"/>
  <c r="F9" i="3"/>
  <c r="E9" i="3"/>
  <c r="D9" i="3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3" i="2"/>
  <c r="R44" i="2"/>
  <c r="R45" i="2"/>
  <c r="R46" i="2"/>
  <c r="R47" i="2"/>
  <c r="R48" i="2"/>
  <c r="R50" i="2"/>
  <c r="R54" i="2"/>
  <c r="R9" i="2"/>
  <c r="R12" i="2"/>
  <c r="AG26" i="2"/>
  <c r="M54" i="2"/>
  <c r="K54" i="2"/>
  <c r="J54" i="2"/>
  <c r="G54" i="2"/>
  <c r="F54" i="2"/>
  <c r="E54" i="2"/>
  <c r="D54" i="2"/>
  <c r="M53" i="2"/>
  <c r="K53" i="2"/>
  <c r="J53" i="2"/>
  <c r="G53" i="2"/>
  <c r="F53" i="2"/>
  <c r="E53" i="2"/>
  <c r="D53" i="2"/>
  <c r="M52" i="2"/>
  <c r="K52" i="2"/>
  <c r="J52" i="2"/>
  <c r="G52" i="2"/>
  <c r="F52" i="2"/>
  <c r="E52" i="2"/>
  <c r="D52" i="2"/>
  <c r="M51" i="2"/>
  <c r="K51" i="2"/>
  <c r="J51" i="2"/>
  <c r="G51" i="2"/>
  <c r="F51" i="2"/>
  <c r="E51" i="2"/>
  <c r="D51" i="2"/>
  <c r="M50" i="2"/>
  <c r="K50" i="2"/>
  <c r="J50" i="2"/>
  <c r="G50" i="2"/>
  <c r="F50" i="2"/>
  <c r="E50" i="2"/>
  <c r="D50" i="2"/>
  <c r="M49" i="2"/>
  <c r="K49" i="2"/>
  <c r="J49" i="2"/>
  <c r="G49" i="2"/>
  <c r="F49" i="2"/>
  <c r="E49" i="2"/>
  <c r="D49" i="2"/>
  <c r="M48" i="2"/>
  <c r="K48" i="2"/>
  <c r="J48" i="2"/>
  <c r="G48" i="2"/>
  <c r="F48" i="2"/>
  <c r="E48" i="2"/>
  <c r="D48" i="2"/>
  <c r="M47" i="2"/>
  <c r="K47" i="2"/>
  <c r="J47" i="2"/>
  <c r="G47" i="2"/>
  <c r="F47" i="2"/>
  <c r="E47" i="2"/>
  <c r="D47" i="2"/>
  <c r="M46" i="2"/>
  <c r="K46" i="2"/>
  <c r="J46" i="2"/>
  <c r="G46" i="2"/>
  <c r="F46" i="2"/>
  <c r="E46" i="2"/>
  <c r="D46" i="2"/>
  <c r="M45" i="2"/>
  <c r="K45" i="2"/>
  <c r="J45" i="2"/>
  <c r="G45" i="2"/>
  <c r="F45" i="2"/>
  <c r="E45" i="2"/>
  <c r="D45" i="2"/>
  <c r="M44" i="2"/>
  <c r="K44" i="2"/>
  <c r="J44" i="2"/>
  <c r="G44" i="2"/>
  <c r="F44" i="2"/>
  <c r="E44" i="2"/>
  <c r="D44" i="2"/>
  <c r="M43" i="2"/>
  <c r="K43" i="2"/>
  <c r="J43" i="2"/>
  <c r="G43" i="2"/>
  <c r="F43" i="2"/>
  <c r="E43" i="2"/>
  <c r="D43" i="2"/>
  <c r="M42" i="2"/>
  <c r="K42" i="2"/>
  <c r="J42" i="2"/>
  <c r="G42" i="2"/>
  <c r="F42" i="2"/>
  <c r="E42" i="2"/>
  <c r="D42" i="2"/>
  <c r="M41" i="2"/>
  <c r="K41" i="2"/>
  <c r="J41" i="2"/>
  <c r="G41" i="2"/>
  <c r="F41" i="2"/>
  <c r="E41" i="2"/>
  <c r="D41" i="2"/>
  <c r="M40" i="2"/>
  <c r="K40" i="2"/>
  <c r="J40" i="2"/>
  <c r="G40" i="2"/>
  <c r="F40" i="2"/>
  <c r="E40" i="2"/>
  <c r="D40" i="2"/>
  <c r="M39" i="2"/>
  <c r="K39" i="2"/>
  <c r="J39" i="2"/>
  <c r="G39" i="2"/>
  <c r="F39" i="2"/>
  <c r="E39" i="2"/>
  <c r="D39" i="2"/>
  <c r="U38" i="2"/>
  <c r="M38" i="2"/>
  <c r="K38" i="2"/>
  <c r="J38" i="2"/>
  <c r="G38" i="2"/>
  <c r="F38" i="2"/>
  <c r="E38" i="2"/>
  <c r="D38" i="2"/>
  <c r="M37" i="2"/>
  <c r="K37" i="2"/>
  <c r="J37" i="2"/>
  <c r="G37" i="2"/>
  <c r="F37" i="2"/>
  <c r="E37" i="2"/>
  <c r="D37" i="2"/>
  <c r="M36" i="2"/>
  <c r="K36" i="2"/>
  <c r="J36" i="2"/>
  <c r="G36" i="2"/>
  <c r="F36" i="2"/>
  <c r="E36" i="2"/>
  <c r="D36" i="2"/>
  <c r="M35" i="2"/>
  <c r="K35" i="2"/>
  <c r="J35" i="2"/>
  <c r="G35" i="2"/>
  <c r="F35" i="2"/>
  <c r="E35" i="2"/>
  <c r="D35" i="2"/>
  <c r="M34" i="2"/>
  <c r="K34" i="2"/>
  <c r="J34" i="2"/>
  <c r="G34" i="2"/>
  <c r="F34" i="2"/>
  <c r="E34" i="2"/>
  <c r="D34" i="2"/>
  <c r="M33" i="2"/>
  <c r="K33" i="2"/>
  <c r="J33" i="2"/>
  <c r="G33" i="2"/>
  <c r="F33" i="2"/>
  <c r="E33" i="2"/>
  <c r="D33" i="2"/>
  <c r="M32" i="2"/>
  <c r="K32" i="2"/>
  <c r="J32" i="2"/>
  <c r="G32" i="2"/>
  <c r="F32" i="2"/>
  <c r="E32" i="2"/>
  <c r="D32" i="2"/>
  <c r="M31" i="2"/>
  <c r="K31" i="2"/>
  <c r="J31" i="2"/>
  <c r="G31" i="2"/>
  <c r="F31" i="2"/>
  <c r="E31" i="2"/>
  <c r="D31" i="2"/>
  <c r="M30" i="2"/>
  <c r="K30" i="2"/>
  <c r="J30" i="2"/>
  <c r="G30" i="2"/>
  <c r="F30" i="2"/>
  <c r="E30" i="2"/>
  <c r="D30" i="2"/>
  <c r="M29" i="2"/>
  <c r="K29" i="2"/>
  <c r="J29" i="2"/>
  <c r="G29" i="2"/>
  <c r="F29" i="2"/>
  <c r="E29" i="2"/>
  <c r="D29" i="2"/>
  <c r="M28" i="2"/>
  <c r="K28" i="2"/>
  <c r="J28" i="2"/>
  <c r="G28" i="2"/>
  <c r="F28" i="2"/>
  <c r="E28" i="2"/>
  <c r="D28" i="2"/>
  <c r="M27" i="2"/>
  <c r="K27" i="2"/>
  <c r="J27" i="2"/>
  <c r="G27" i="2"/>
  <c r="F27" i="2"/>
  <c r="E27" i="2"/>
  <c r="D27" i="2"/>
  <c r="M26" i="2"/>
  <c r="K26" i="2"/>
  <c r="J26" i="2"/>
  <c r="G26" i="2"/>
  <c r="F26" i="2"/>
  <c r="E26" i="2"/>
  <c r="D26" i="2"/>
  <c r="M25" i="2"/>
  <c r="K25" i="2"/>
  <c r="J25" i="2"/>
  <c r="G25" i="2"/>
  <c r="F25" i="2"/>
  <c r="E25" i="2"/>
  <c r="D25" i="2"/>
  <c r="M24" i="2"/>
  <c r="K24" i="2"/>
  <c r="J24" i="2"/>
  <c r="G24" i="2"/>
  <c r="F24" i="2"/>
  <c r="E24" i="2"/>
  <c r="D24" i="2"/>
  <c r="M23" i="2"/>
  <c r="K23" i="2"/>
  <c r="J23" i="2"/>
  <c r="G23" i="2"/>
  <c r="F23" i="2"/>
  <c r="E23" i="2"/>
  <c r="D23" i="2"/>
  <c r="M22" i="2"/>
  <c r="K22" i="2"/>
  <c r="J22" i="2"/>
  <c r="G22" i="2"/>
  <c r="F22" i="2"/>
  <c r="E22" i="2"/>
  <c r="D22" i="2"/>
  <c r="M21" i="2"/>
  <c r="K21" i="2"/>
  <c r="J21" i="2"/>
  <c r="G21" i="2"/>
  <c r="F21" i="2"/>
  <c r="E21" i="2"/>
  <c r="D21" i="2"/>
  <c r="M20" i="2"/>
  <c r="K20" i="2"/>
  <c r="J20" i="2"/>
  <c r="G20" i="2"/>
  <c r="F20" i="2"/>
  <c r="E20" i="2"/>
  <c r="D20" i="2"/>
  <c r="M19" i="2"/>
  <c r="K19" i="2"/>
  <c r="J19" i="2"/>
  <c r="G19" i="2"/>
  <c r="F19" i="2"/>
  <c r="E19" i="2"/>
  <c r="D19" i="2"/>
  <c r="M18" i="2"/>
  <c r="K18" i="2"/>
  <c r="J18" i="2"/>
  <c r="G18" i="2"/>
  <c r="F18" i="2"/>
  <c r="E18" i="2"/>
  <c r="D18" i="2"/>
  <c r="M17" i="2"/>
  <c r="K17" i="2"/>
  <c r="J17" i="2"/>
  <c r="G17" i="2"/>
  <c r="F17" i="2"/>
  <c r="E17" i="2"/>
  <c r="D17" i="2"/>
  <c r="M16" i="2"/>
  <c r="K16" i="2"/>
  <c r="J16" i="2"/>
  <c r="G16" i="2"/>
  <c r="F16" i="2"/>
  <c r="E16" i="2"/>
  <c r="D16" i="2"/>
  <c r="M15" i="2"/>
  <c r="K15" i="2"/>
  <c r="J15" i="2"/>
  <c r="G15" i="2"/>
  <c r="F15" i="2"/>
  <c r="E15" i="2"/>
  <c r="D15" i="2"/>
  <c r="M14" i="2"/>
  <c r="K14" i="2"/>
  <c r="J14" i="2"/>
  <c r="G14" i="2"/>
  <c r="F14" i="2"/>
  <c r="E14" i="2"/>
  <c r="D14" i="2"/>
  <c r="M13" i="2"/>
  <c r="K13" i="2"/>
  <c r="J13" i="2"/>
  <c r="G13" i="2"/>
  <c r="F13" i="2"/>
  <c r="E13" i="2"/>
  <c r="D13" i="2"/>
  <c r="M12" i="2"/>
  <c r="K12" i="2"/>
  <c r="J12" i="2"/>
  <c r="G12" i="2"/>
  <c r="F12" i="2"/>
  <c r="E12" i="2"/>
  <c r="D12" i="2"/>
  <c r="M11" i="2"/>
  <c r="K11" i="2"/>
  <c r="J11" i="2"/>
  <c r="G11" i="2"/>
  <c r="F11" i="2"/>
  <c r="E11" i="2"/>
  <c r="D11" i="2"/>
  <c r="M10" i="2"/>
  <c r="K10" i="2"/>
  <c r="J10" i="2"/>
  <c r="G10" i="2"/>
  <c r="F10" i="2"/>
  <c r="E10" i="2"/>
  <c r="D10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M9" i="2"/>
  <c r="K9" i="2"/>
  <c r="J9" i="2"/>
  <c r="G9" i="2"/>
  <c r="F9" i="2"/>
  <c r="E9" i="2"/>
  <c r="D9" i="2"/>
  <c r="U29" i="2"/>
  <c r="AA23" i="2"/>
  <c r="AA54" i="10"/>
  <c r="U13" i="10"/>
  <c r="AA53" i="5"/>
  <c r="AA41" i="5"/>
  <c r="AA25" i="10"/>
  <c r="AA17" i="10"/>
  <c r="U37" i="5"/>
  <c r="U21" i="8"/>
  <c r="S39" i="8"/>
  <c r="X39" i="8"/>
  <c r="S37" i="8"/>
  <c r="X37" i="8"/>
  <c r="V35" i="8"/>
  <c r="V33" i="8"/>
  <c r="V23" i="8"/>
  <c r="Y23" i="8"/>
  <c r="U13" i="9"/>
  <c r="U50" i="10"/>
  <c r="AA36" i="2"/>
  <c r="R27" i="5"/>
  <c r="V25" i="9"/>
  <c r="AA14" i="9"/>
  <c r="U27" i="8"/>
  <c r="AA45" i="9"/>
  <c r="R54" i="10"/>
  <c r="U54" i="10"/>
  <c r="AA51" i="3"/>
  <c r="AA11" i="6"/>
  <c r="S29" i="4"/>
  <c r="U50" i="5"/>
  <c r="S13" i="5"/>
  <c r="X13" i="5"/>
  <c r="Z11" i="5"/>
  <c r="S14" i="7"/>
  <c r="AA43" i="9"/>
  <c r="AA19" i="9"/>
  <c r="S23" i="3"/>
  <c r="V50" i="4"/>
  <c r="Y50" i="4"/>
  <c r="U45" i="8"/>
  <c r="U19" i="3"/>
  <c r="V54" i="3"/>
  <c r="V34" i="6"/>
  <c r="V28" i="6"/>
  <c r="R12" i="8"/>
  <c r="AA19" i="3"/>
  <c r="AA17" i="4"/>
  <c r="AA32" i="8"/>
  <c r="AA12" i="8"/>
  <c r="S22" i="8"/>
  <c r="V15" i="8"/>
  <c r="U9" i="9"/>
  <c r="Z54" i="9"/>
  <c r="V52" i="9"/>
  <c r="U48" i="10"/>
  <c r="V52" i="3"/>
  <c r="AA42" i="4"/>
  <c r="Z40" i="6"/>
  <c r="AA35" i="3"/>
  <c r="AA13" i="7"/>
  <c r="AA39" i="8"/>
  <c r="AA35" i="8"/>
  <c r="Z53" i="9"/>
  <c r="V29" i="9"/>
  <c r="AA37" i="10"/>
  <c r="U37" i="10"/>
  <c r="U17" i="10"/>
  <c r="R43" i="7"/>
  <c r="U43" i="7"/>
  <c r="S49" i="3"/>
  <c r="AA48" i="4"/>
  <c r="AA44" i="4"/>
  <c r="S12" i="4"/>
  <c r="AA39" i="5"/>
  <c r="AA27" i="5"/>
  <c r="R19" i="5"/>
  <c r="V50" i="5"/>
  <c r="Z36" i="5"/>
  <c r="S28" i="5"/>
  <c r="S22" i="5"/>
  <c r="AA9" i="6"/>
  <c r="U26" i="7"/>
  <c r="Z44" i="7"/>
  <c r="AA27" i="8"/>
  <c r="AA11" i="8"/>
  <c r="U41" i="8"/>
  <c r="AA44" i="8"/>
  <c r="V38" i="8"/>
  <c r="AA41" i="9"/>
  <c r="Z17" i="9"/>
  <c r="AA52" i="10"/>
  <c r="AA24" i="10"/>
  <c r="AA20" i="10"/>
  <c r="R47" i="10"/>
  <c r="S10" i="3"/>
  <c r="AA23" i="5"/>
  <c r="AA19" i="5"/>
  <c r="AA11" i="5"/>
  <c r="U11" i="7"/>
  <c r="AA53" i="7"/>
  <c r="S45" i="7"/>
  <c r="S29" i="7"/>
  <c r="AA41" i="8"/>
  <c r="AA48" i="10"/>
  <c r="AA34" i="10"/>
  <c r="AA30" i="10"/>
  <c r="AA15" i="10"/>
  <c r="V22" i="10"/>
  <c r="V14" i="10"/>
  <c r="S13" i="6"/>
  <c r="AA48" i="8"/>
  <c r="S13" i="8"/>
  <c r="X13" i="8"/>
  <c r="AA36" i="10"/>
  <c r="AA22" i="10"/>
  <c r="AA18" i="10"/>
  <c r="U37" i="3"/>
  <c r="AA37" i="3"/>
  <c r="S43" i="3"/>
  <c r="V9" i="4"/>
  <c r="R29" i="5"/>
  <c r="U29" i="5"/>
  <c r="U38" i="7"/>
  <c r="Z49" i="7"/>
  <c r="Z47" i="7"/>
  <c r="U29" i="8"/>
  <c r="S16" i="9"/>
  <c r="Z14" i="9"/>
  <c r="Z43" i="10"/>
  <c r="S35" i="10"/>
  <c r="X35" i="10"/>
  <c r="Z33" i="10"/>
  <c r="S25" i="10"/>
  <c r="S19" i="10"/>
  <c r="R33" i="8"/>
  <c r="U33" i="8"/>
  <c r="Y33" i="8"/>
  <c r="V49" i="4"/>
  <c r="V39" i="4"/>
  <c r="S34" i="3"/>
  <c r="X34" i="3"/>
  <c r="V28" i="3"/>
  <c r="Z12" i="3"/>
  <c r="V23" i="4"/>
  <c r="AA37" i="5"/>
  <c r="Z49" i="5"/>
  <c r="R35" i="7"/>
  <c r="U35" i="7"/>
  <c r="AA51" i="8"/>
  <c r="AA43" i="8"/>
  <c r="U13" i="8"/>
  <c r="AA17" i="9"/>
  <c r="S49" i="9"/>
  <c r="Z41" i="9"/>
  <c r="R45" i="10"/>
  <c r="U45" i="10"/>
  <c r="R43" i="10"/>
  <c r="R39" i="10"/>
  <c r="U39" i="10"/>
  <c r="AA39" i="10"/>
  <c r="Z53" i="4"/>
  <c r="S47" i="4"/>
  <c r="U21" i="2"/>
  <c r="S40" i="2"/>
  <c r="X40" i="2"/>
  <c r="Z24" i="2"/>
  <c r="AA29" i="3"/>
  <c r="V22" i="3"/>
  <c r="S21" i="4"/>
  <c r="Z17" i="4"/>
  <c r="Z15" i="4"/>
  <c r="AA29" i="5"/>
  <c r="V51" i="5"/>
  <c r="Z47" i="5"/>
  <c r="U18" i="2"/>
  <c r="AA22" i="2"/>
  <c r="U41" i="2"/>
  <c r="S37" i="2"/>
  <c r="X37" i="2"/>
  <c r="V29" i="2"/>
  <c r="Y29" i="2"/>
  <c r="Z25" i="2"/>
  <c r="Z21" i="2"/>
  <c r="V9" i="3"/>
  <c r="AA37" i="4"/>
  <c r="R53" i="5"/>
  <c r="R43" i="5"/>
  <c r="U43" i="5"/>
  <c r="S16" i="6"/>
  <c r="V28" i="7"/>
  <c r="U37" i="8"/>
  <c r="S47" i="8"/>
  <c r="Z43" i="8"/>
  <c r="R42" i="9"/>
  <c r="U42" i="9"/>
  <c r="AA42" i="9"/>
  <c r="R34" i="9"/>
  <c r="U34" i="9"/>
  <c r="AA18" i="9"/>
  <c r="Z33" i="5"/>
  <c r="Z31" i="5"/>
  <c r="S39" i="6"/>
  <c r="V37" i="7"/>
  <c r="Z31" i="7"/>
  <c r="AA23" i="8"/>
  <c r="AA19" i="8"/>
  <c r="V19" i="8"/>
  <c r="Z46" i="9"/>
  <c r="Z19" i="9"/>
  <c r="V42" i="3"/>
  <c r="Z27" i="3"/>
  <c r="Z17" i="3"/>
  <c r="AA40" i="4"/>
  <c r="AA36" i="4"/>
  <c r="AA32" i="4"/>
  <c r="V36" i="4"/>
  <c r="Z30" i="4"/>
  <c r="AA21" i="5"/>
  <c r="Z48" i="5"/>
  <c r="V29" i="5"/>
  <c r="V27" i="5"/>
  <c r="Y27" i="5"/>
  <c r="S17" i="5"/>
  <c r="AA44" i="6"/>
  <c r="AA24" i="6"/>
  <c r="Z12" i="6"/>
  <c r="AA51" i="7"/>
  <c r="AA35" i="7"/>
  <c r="V21" i="7"/>
  <c r="V17" i="7"/>
  <c r="S15" i="7"/>
  <c r="U39" i="8"/>
  <c r="AA38" i="8"/>
  <c r="S48" i="8"/>
  <c r="X48" i="8"/>
  <c r="Z46" i="8"/>
  <c r="Z44" i="8"/>
  <c r="S42" i="8"/>
  <c r="S40" i="8"/>
  <c r="AA11" i="9"/>
  <c r="S20" i="9"/>
  <c r="AA45" i="10"/>
  <c r="AA44" i="10"/>
  <c r="R30" i="3"/>
  <c r="U30" i="3"/>
  <c r="R48" i="6"/>
  <c r="U48" i="6"/>
  <c r="R36" i="6"/>
  <c r="U36" i="6"/>
  <c r="U42" i="6"/>
  <c r="R42" i="6"/>
  <c r="U14" i="5"/>
  <c r="U50" i="6"/>
  <c r="AA50" i="6"/>
  <c r="R50" i="6"/>
  <c r="U29" i="4"/>
  <c r="AA29" i="4"/>
  <c r="R29" i="4"/>
  <c r="R23" i="4"/>
  <c r="AA23" i="4"/>
  <c r="R18" i="6"/>
  <c r="AA18" i="6"/>
  <c r="U18" i="6"/>
  <c r="AA16" i="6"/>
  <c r="R16" i="6"/>
  <c r="U46" i="5"/>
  <c r="R46" i="5"/>
  <c r="AA53" i="3"/>
  <c r="U53" i="9"/>
  <c r="R53" i="9"/>
  <c r="U39" i="9"/>
  <c r="R39" i="9"/>
  <c r="U18" i="3"/>
  <c r="S53" i="3"/>
  <c r="S51" i="3"/>
  <c r="S38" i="3"/>
  <c r="V36" i="3"/>
  <c r="S25" i="3"/>
  <c r="AA50" i="4"/>
  <c r="AA46" i="4"/>
  <c r="AA38" i="4"/>
  <c r="AA35" i="4"/>
  <c r="Z52" i="4"/>
  <c r="Z46" i="4"/>
  <c r="AA43" i="5"/>
  <c r="AA13" i="5"/>
  <c r="U45" i="5"/>
  <c r="U11" i="5"/>
  <c r="V53" i="5"/>
  <c r="Y53" i="5"/>
  <c r="V46" i="5"/>
  <c r="AA13" i="6"/>
  <c r="S48" i="6"/>
  <c r="X48" i="6"/>
  <c r="U45" i="7"/>
  <c r="AA45" i="7"/>
  <c r="R45" i="7"/>
  <c r="AA23" i="7"/>
  <c r="R23" i="7"/>
  <c r="U21" i="7"/>
  <c r="R21" i="7"/>
  <c r="AA21" i="7"/>
  <c r="U13" i="7"/>
  <c r="R13" i="7"/>
  <c r="R32" i="8"/>
  <c r="U19" i="9"/>
  <c r="R35" i="9"/>
  <c r="U35" i="9"/>
  <c r="AA35" i="9"/>
  <c r="U23" i="9"/>
  <c r="AA23" i="9"/>
  <c r="AA13" i="10"/>
  <c r="R27" i="10"/>
  <c r="U27" i="10"/>
  <c r="AA27" i="10"/>
  <c r="R25" i="10"/>
  <c r="U25" i="10"/>
  <c r="U23" i="10"/>
  <c r="AA23" i="10"/>
  <c r="V17" i="10"/>
  <c r="AA21" i="3"/>
  <c r="R47" i="8"/>
  <c r="U47" i="8"/>
  <c r="R40" i="8"/>
  <c r="U40" i="8"/>
  <c r="AA40" i="8"/>
  <c r="AA27" i="3"/>
  <c r="R45" i="3"/>
  <c r="V39" i="3"/>
  <c r="AA41" i="4"/>
  <c r="R21" i="5"/>
  <c r="U9" i="6"/>
  <c r="AA41" i="7"/>
  <c r="R41" i="7"/>
  <c r="U41" i="7"/>
  <c r="AA37" i="7"/>
  <c r="R34" i="7"/>
  <c r="R9" i="7"/>
  <c r="U9" i="7"/>
  <c r="R31" i="8"/>
  <c r="U31" i="8"/>
  <c r="U24" i="8"/>
  <c r="R24" i="8"/>
  <c r="AA24" i="8"/>
  <c r="AA49" i="9"/>
  <c r="U45" i="9"/>
  <c r="AA33" i="9"/>
  <c r="U29" i="9"/>
  <c r="AA29" i="9"/>
  <c r="R18" i="9"/>
  <c r="U18" i="9"/>
  <c r="U46" i="3"/>
  <c r="R41" i="4"/>
  <c r="Z26" i="4"/>
  <c r="U13" i="5"/>
  <c r="AA31" i="5"/>
  <c r="S25" i="5"/>
  <c r="S10" i="5"/>
  <c r="X10" i="5"/>
  <c r="AA29" i="7"/>
  <c r="R15" i="7"/>
  <c r="AA15" i="7"/>
  <c r="AA14" i="8"/>
  <c r="R19" i="9"/>
  <c r="R46" i="10"/>
  <c r="U46" i="10"/>
  <c r="AA46" i="10"/>
  <c r="R42" i="10"/>
  <c r="U42" i="10"/>
  <c r="R40" i="10"/>
  <c r="AA40" i="10"/>
  <c r="Z45" i="6"/>
  <c r="S43" i="6"/>
  <c r="Z36" i="6"/>
  <c r="Z54" i="7"/>
  <c r="V39" i="7"/>
  <c r="AA17" i="8"/>
  <c r="R11" i="8"/>
  <c r="Z51" i="8"/>
  <c r="Z30" i="8"/>
  <c r="Z44" i="9"/>
  <c r="S33" i="9"/>
  <c r="Z11" i="9"/>
  <c r="S32" i="10"/>
  <c r="X32" i="10"/>
  <c r="Z15" i="10"/>
  <c r="V13" i="10"/>
  <c r="V11" i="10"/>
  <c r="V46" i="6"/>
  <c r="Y46" i="6"/>
  <c r="U46" i="7"/>
  <c r="V53" i="7"/>
  <c r="AA47" i="8"/>
  <c r="AA31" i="8"/>
  <c r="V31" i="8"/>
  <c r="V45" i="9"/>
  <c r="AA12" i="10"/>
  <c r="V18" i="10"/>
  <c r="AA15" i="8"/>
  <c r="AA25" i="9"/>
  <c r="AA14" i="10"/>
  <c r="Z40" i="10"/>
  <c r="Z34" i="10"/>
  <c r="V29" i="10"/>
  <c r="Z16" i="10"/>
  <c r="Z10" i="10"/>
  <c r="R10" i="2"/>
  <c r="U10" i="2"/>
  <c r="R52" i="2"/>
  <c r="AA52" i="2"/>
  <c r="U33" i="3"/>
  <c r="R33" i="3"/>
  <c r="AA33" i="3"/>
  <c r="R51" i="2"/>
  <c r="AA51" i="2"/>
  <c r="R11" i="2"/>
  <c r="AA11" i="2"/>
  <c r="R53" i="2"/>
  <c r="U53" i="2"/>
  <c r="R49" i="2"/>
  <c r="AA49" i="2"/>
  <c r="R13" i="2"/>
  <c r="AA13" i="2"/>
  <c r="R42" i="2"/>
  <c r="AA42" i="2"/>
  <c r="U43" i="3"/>
  <c r="S44" i="4"/>
  <c r="R50" i="8"/>
  <c r="AA50" i="8"/>
  <c r="U50" i="8"/>
  <c r="V10" i="2"/>
  <c r="V52" i="2"/>
  <c r="V49" i="2"/>
  <c r="S18" i="2"/>
  <c r="X18" i="2"/>
  <c r="U50" i="3"/>
  <c r="R51" i="3"/>
  <c r="R35" i="3"/>
  <c r="AA39" i="3"/>
  <c r="R9" i="4"/>
  <c r="U9" i="4"/>
  <c r="AA9" i="4"/>
  <c r="R44" i="8"/>
  <c r="U44" i="8"/>
  <c r="R28" i="8"/>
  <c r="AA28" i="8"/>
  <c r="U28" i="8"/>
  <c r="S53" i="2"/>
  <c r="Z42" i="2"/>
  <c r="R26" i="3"/>
  <c r="U26" i="3"/>
  <c r="R10" i="3"/>
  <c r="U10" i="3"/>
  <c r="R53" i="4"/>
  <c r="U53" i="4"/>
  <c r="R45" i="4"/>
  <c r="U45" i="4"/>
  <c r="AA43" i="4"/>
  <c r="R43" i="4"/>
  <c r="R13" i="4"/>
  <c r="AA13" i="4"/>
  <c r="U13" i="4"/>
  <c r="U39" i="2"/>
  <c r="AA27" i="2"/>
  <c r="V35" i="2"/>
  <c r="S27" i="2"/>
  <c r="X27" i="2"/>
  <c r="S23" i="2"/>
  <c r="X23" i="2"/>
  <c r="Z15" i="2"/>
  <c r="AA43" i="3"/>
  <c r="U35" i="3"/>
  <c r="U49" i="3"/>
  <c r="AA49" i="3"/>
  <c r="R49" i="3"/>
  <c r="U41" i="3"/>
  <c r="AA41" i="3"/>
  <c r="R37" i="3"/>
  <c r="U29" i="3"/>
  <c r="R29" i="3"/>
  <c r="R22" i="3"/>
  <c r="U22" i="3"/>
  <c r="U17" i="3"/>
  <c r="AA17" i="3"/>
  <c r="Z43" i="3"/>
  <c r="AA53" i="4"/>
  <c r="R31" i="4"/>
  <c r="AA31" i="4"/>
  <c r="R25" i="4"/>
  <c r="AA25" i="4"/>
  <c r="U22" i="4"/>
  <c r="U17" i="4"/>
  <c r="R17" i="4"/>
  <c r="R15" i="4"/>
  <c r="AA15" i="4"/>
  <c r="U14" i="4"/>
  <c r="R11" i="4"/>
  <c r="Z27" i="5"/>
  <c r="U53" i="3"/>
  <c r="R53" i="3"/>
  <c r="R31" i="3"/>
  <c r="U31" i="3"/>
  <c r="AA31" i="3"/>
  <c r="U21" i="3"/>
  <c r="R21" i="3"/>
  <c r="R21" i="4"/>
  <c r="U21" i="4"/>
  <c r="AA21" i="4"/>
  <c r="U34" i="8"/>
  <c r="R34" i="8"/>
  <c r="AA34" i="8"/>
  <c r="U18" i="8"/>
  <c r="R18" i="8"/>
  <c r="AA18" i="8"/>
  <c r="R9" i="8"/>
  <c r="U9" i="8"/>
  <c r="V12" i="2"/>
  <c r="V51" i="2"/>
  <c r="V48" i="2"/>
  <c r="S34" i="2"/>
  <c r="X34" i="2"/>
  <c r="S26" i="2"/>
  <c r="X26" i="2"/>
  <c r="U39" i="3"/>
  <c r="R54" i="3"/>
  <c r="U54" i="3"/>
  <c r="R33" i="4"/>
  <c r="AA33" i="4"/>
  <c r="U33" i="4"/>
  <c r="U54" i="4"/>
  <c r="U35" i="5"/>
  <c r="R35" i="5"/>
  <c r="AA35" i="5"/>
  <c r="AA25" i="5"/>
  <c r="U25" i="5"/>
  <c r="R52" i="6"/>
  <c r="U52" i="6"/>
  <c r="AA52" i="6"/>
  <c r="R17" i="7"/>
  <c r="AA17" i="7"/>
  <c r="U17" i="7"/>
  <c r="AA11" i="7"/>
  <c r="AA24" i="2"/>
  <c r="U24" i="2"/>
  <c r="AA45" i="3"/>
  <c r="U34" i="3"/>
  <c r="U47" i="3"/>
  <c r="AA47" i="3"/>
  <c r="R43" i="3"/>
  <c r="R42" i="3"/>
  <c r="U42" i="3"/>
  <c r="R39" i="3"/>
  <c r="R38" i="3"/>
  <c r="U38" i="3"/>
  <c r="R27" i="3"/>
  <c r="U27" i="3"/>
  <c r="U25" i="3"/>
  <c r="AA25" i="3"/>
  <c r="R25" i="3"/>
  <c r="AA23" i="3"/>
  <c r="R23" i="3"/>
  <c r="R15" i="3"/>
  <c r="U15" i="3"/>
  <c r="AA15" i="3"/>
  <c r="R14" i="3"/>
  <c r="AA12" i="3"/>
  <c r="R12" i="3"/>
  <c r="AA45" i="4"/>
  <c r="AA51" i="4"/>
  <c r="R51" i="4"/>
  <c r="U49" i="4"/>
  <c r="AA49" i="4"/>
  <c r="R49" i="4"/>
  <c r="R47" i="4"/>
  <c r="AA47" i="4"/>
  <c r="R39" i="4"/>
  <c r="AA39" i="4"/>
  <c r="R37" i="4"/>
  <c r="U37" i="4"/>
  <c r="R51" i="5"/>
  <c r="AA51" i="5"/>
  <c r="U51" i="5"/>
  <c r="AA47" i="5"/>
  <c r="R15" i="5"/>
  <c r="AA15" i="5"/>
  <c r="R40" i="6"/>
  <c r="AA40" i="6"/>
  <c r="R30" i="7"/>
  <c r="U30" i="7"/>
  <c r="U27" i="7"/>
  <c r="AA27" i="7"/>
  <c r="R27" i="7"/>
  <c r="AA34" i="4"/>
  <c r="AA11" i="4"/>
  <c r="U34" i="6"/>
  <c r="R34" i="6"/>
  <c r="AA34" i="6"/>
  <c r="R32" i="6"/>
  <c r="AA32" i="6"/>
  <c r="R10" i="6"/>
  <c r="AA10" i="6"/>
  <c r="Z51" i="6"/>
  <c r="S27" i="6"/>
  <c r="V27" i="6"/>
  <c r="U33" i="7"/>
  <c r="AA33" i="7"/>
  <c r="R33" i="7"/>
  <c r="R31" i="7"/>
  <c r="U31" i="7"/>
  <c r="AA31" i="7"/>
  <c r="R25" i="7"/>
  <c r="U25" i="7"/>
  <c r="AA25" i="7"/>
  <c r="R49" i="8"/>
  <c r="U49" i="8"/>
  <c r="R46" i="8"/>
  <c r="U46" i="8"/>
  <c r="AA46" i="8"/>
  <c r="U30" i="8"/>
  <c r="AA30" i="8"/>
  <c r="R30" i="8"/>
  <c r="R16" i="8"/>
  <c r="AA16" i="8"/>
  <c r="U16" i="8"/>
  <c r="S37" i="3"/>
  <c r="S29" i="3"/>
  <c r="S16" i="3"/>
  <c r="X16" i="3"/>
  <c r="V13" i="3"/>
  <c r="AA52" i="4"/>
  <c r="AA19" i="4"/>
  <c r="Z35" i="4"/>
  <c r="Z27" i="4"/>
  <c r="AA45" i="5"/>
  <c r="V20" i="5"/>
  <c r="R44" i="6"/>
  <c r="R39" i="7"/>
  <c r="U39" i="7"/>
  <c r="AA39" i="7"/>
  <c r="R18" i="7"/>
  <c r="AA9" i="8"/>
  <c r="R52" i="8"/>
  <c r="U52" i="8"/>
  <c r="AA52" i="8"/>
  <c r="U42" i="8"/>
  <c r="R42" i="8"/>
  <c r="AA42" i="8"/>
  <c r="R36" i="8"/>
  <c r="U36" i="8"/>
  <c r="AA36" i="8"/>
  <c r="U26" i="8"/>
  <c r="AA26" i="8"/>
  <c r="R26" i="8"/>
  <c r="R20" i="8"/>
  <c r="AA20" i="8"/>
  <c r="AA27" i="4"/>
  <c r="U32" i="6"/>
  <c r="AA42" i="6"/>
  <c r="R28" i="6"/>
  <c r="AA28" i="6"/>
  <c r="R26" i="6"/>
  <c r="AA26" i="6"/>
  <c r="U24" i="6"/>
  <c r="R24" i="6"/>
  <c r="AA22" i="6"/>
  <c r="R22" i="6"/>
  <c r="U22" i="6"/>
  <c r="R14" i="6"/>
  <c r="AA14" i="6"/>
  <c r="AA12" i="6"/>
  <c r="U12" i="6"/>
  <c r="R37" i="7"/>
  <c r="U37" i="7"/>
  <c r="R29" i="7"/>
  <c r="X29" i="7"/>
  <c r="R19" i="7"/>
  <c r="AA19" i="7"/>
  <c r="U19" i="7"/>
  <c r="AA54" i="8"/>
  <c r="U54" i="8"/>
  <c r="U38" i="8"/>
  <c r="R38" i="8"/>
  <c r="R25" i="8"/>
  <c r="U25" i="8"/>
  <c r="U22" i="8"/>
  <c r="AA22" i="8"/>
  <c r="R22" i="8"/>
  <c r="Z44" i="6"/>
  <c r="AA49" i="8"/>
  <c r="R51" i="8"/>
  <c r="U51" i="8"/>
  <c r="R43" i="8"/>
  <c r="U43" i="8"/>
  <c r="R35" i="8"/>
  <c r="Z35" i="8"/>
  <c r="R19" i="8"/>
  <c r="U19" i="8"/>
  <c r="U15" i="8"/>
  <c r="Z28" i="8"/>
  <c r="V26" i="8"/>
  <c r="Z24" i="8"/>
  <c r="R53" i="10"/>
  <c r="AA53" i="10"/>
  <c r="R51" i="10"/>
  <c r="AA51" i="10"/>
  <c r="U49" i="10"/>
  <c r="AA49" i="10"/>
  <c r="R38" i="10"/>
  <c r="U38" i="10"/>
  <c r="R34" i="10"/>
  <c r="U34" i="10"/>
  <c r="R11" i="10"/>
  <c r="U11" i="10"/>
  <c r="AA11" i="10"/>
  <c r="AA20" i="6"/>
  <c r="U16" i="6"/>
  <c r="Z37" i="6"/>
  <c r="V20" i="6"/>
  <c r="AA9" i="7"/>
  <c r="U22" i="7"/>
  <c r="Z43" i="7"/>
  <c r="Z19" i="7"/>
  <c r="AA25" i="8"/>
  <c r="U35" i="8"/>
  <c r="Y35" i="8"/>
  <c r="R53" i="8"/>
  <c r="S52" i="8"/>
  <c r="R26" i="9"/>
  <c r="AA26" i="9"/>
  <c r="U26" i="9"/>
  <c r="R15" i="9"/>
  <c r="U15" i="9"/>
  <c r="U53" i="10"/>
  <c r="AA48" i="6"/>
  <c r="AA36" i="6"/>
  <c r="U20" i="6"/>
  <c r="V38" i="6"/>
  <c r="AA49" i="7"/>
  <c r="AA43" i="7"/>
  <c r="U42" i="7"/>
  <c r="U10" i="7"/>
  <c r="AA33" i="8"/>
  <c r="U48" i="8"/>
  <c r="R23" i="8"/>
  <c r="AA10" i="8"/>
  <c r="S11" i="8"/>
  <c r="U51" i="9"/>
  <c r="AA51" i="9"/>
  <c r="R27" i="9"/>
  <c r="Z50" i="9"/>
  <c r="U26" i="10"/>
  <c r="AA26" i="10"/>
  <c r="S41" i="10"/>
  <c r="Z41" i="10"/>
  <c r="AA53" i="8"/>
  <c r="AA45" i="8"/>
  <c r="AA37" i="8"/>
  <c r="AA29" i="8"/>
  <c r="AA21" i="8"/>
  <c r="AA13" i="8"/>
  <c r="U17" i="8"/>
  <c r="U37" i="9"/>
  <c r="R33" i="10"/>
  <c r="AA33" i="10"/>
  <c r="R31" i="10"/>
  <c r="AA31" i="10"/>
  <c r="AA16" i="10"/>
  <c r="Z37" i="10"/>
  <c r="S14" i="10"/>
  <c r="U49" i="9"/>
  <c r="R43" i="9"/>
  <c r="AA31" i="9"/>
  <c r="R31" i="9"/>
  <c r="U31" i="9"/>
  <c r="U21" i="9"/>
  <c r="AA21" i="9"/>
  <c r="U14" i="9"/>
  <c r="R21" i="10"/>
  <c r="AA21" i="10"/>
  <c r="R19" i="10"/>
  <c r="AA19" i="10"/>
  <c r="AA10" i="10"/>
  <c r="AA27" i="9"/>
  <c r="Z43" i="9"/>
  <c r="S22" i="9"/>
  <c r="S10" i="9"/>
  <c r="Z52" i="10"/>
  <c r="Z18" i="8"/>
  <c r="AA53" i="9"/>
  <c r="AA37" i="9"/>
  <c r="AA34" i="9"/>
  <c r="Z27" i="9"/>
  <c r="AA47" i="9"/>
  <c r="AA39" i="9"/>
  <c r="AA15" i="9"/>
  <c r="U13" i="3"/>
  <c r="R13" i="3"/>
  <c r="AA13" i="3"/>
  <c r="R11" i="3"/>
  <c r="U11" i="3"/>
  <c r="AA11" i="3"/>
  <c r="U9" i="3"/>
  <c r="R9" i="3"/>
  <c r="AA9" i="3"/>
  <c r="R9" i="5"/>
  <c r="U52" i="5"/>
  <c r="AA52" i="5"/>
  <c r="R49" i="5"/>
  <c r="U39" i="5"/>
  <c r="R36" i="5"/>
  <c r="U36" i="5"/>
  <c r="AA36" i="5"/>
  <c r="R33" i="5"/>
  <c r="U23" i="5"/>
  <c r="R20" i="5"/>
  <c r="U20" i="5"/>
  <c r="AA20" i="5"/>
  <c r="R17" i="5"/>
  <c r="R54" i="6"/>
  <c r="U54" i="6"/>
  <c r="R51" i="6"/>
  <c r="U51" i="6"/>
  <c r="AA51" i="6"/>
  <c r="R46" i="6"/>
  <c r="R43" i="6"/>
  <c r="U43" i="6"/>
  <c r="AA43" i="6"/>
  <c r="R38" i="6"/>
  <c r="U38" i="6"/>
  <c r="R35" i="6"/>
  <c r="U35" i="6"/>
  <c r="AA35" i="6"/>
  <c r="R30" i="6"/>
  <c r="U30" i="6"/>
  <c r="R12" i="7"/>
  <c r="U12" i="7"/>
  <c r="AA12" i="7"/>
  <c r="AA16" i="2"/>
  <c r="U49" i="2"/>
  <c r="AA10" i="2"/>
  <c r="AA29" i="2"/>
  <c r="AA21" i="2"/>
  <c r="AA15" i="2"/>
  <c r="U17" i="2"/>
  <c r="AA45" i="2"/>
  <c r="U20" i="2"/>
  <c r="U25" i="2"/>
  <c r="U28" i="2"/>
  <c r="U32" i="2"/>
  <c r="U35" i="2"/>
  <c r="R12" i="4"/>
  <c r="U12" i="4"/>
  <c r="AA12" i="4"/>
  <c r="AA49" i="5"/>
  <c r="AA33" i="5"/>
  <c r="AA17" i="5"/>
  <c r="AA9" i="5"/>
  <c r="U33" i="5"/>
  <c r="AA54" i="5"/>
  <c r="U48" i="5"/>
  <c r="AA48" i="5"/>
  <c r="R42" i="5"/>
  <c r="AA42" i="5"/>
  <c r="R38" i="5"/>
  <c r="AA38" i="5"/>
  <c r="R32" i="5"/>
  <c r="U32" i="5"/>
  <c r="AA32" i="5"/>
  <c r="R26" i="5"/>
  <c r="AA26" i="5"/>
  <c r="R22" i="5"/>
  <c r="AA22" i="5"/>
  <c r="R16" i="5"/>
  <c r="U16" i="5"/>
  <c r="AA16" i="5"/>
  <c r="AA10" i="5"/>
  <c r="R47" i="6"/>
  <c r="U47" i="6"/>
  <c r="AA47" i="6"/>
  <c r="R39" i="6"/>
  <c r="U39" i="6"/>
  <c r="AA39" i="6"/>
  <c r="R31" i="6"/>
  <c r="U31" i="6"/>
  <c r="AA31" i="6"/>
  <c r="R21" i="6"/>
  <c r="AA21" i="6"/>
  <c r="U21" i="6"/>
  <c r="R17" i="6"/>
  <c r="AA17" i="6"/>
  <c r="U17" i="6"/>
  <c r="R15" i="6"/>
  <c r="U15" i="6"/>
  <c r="AA15" i="6"/>
  <c r="S10" i="6"/>
  <c r="Z10" i="6"/>
  <c r="V10" i="6"/>
  <c r="R14" i="4"/>
  <c r="AA14" i="4"/>
  <c r="U46" i="2"/>
  <c r="AA26" i="2"/>
  <c r="AA43" i="2"/>
  <c r="AA53" i="2"/>
  <c r="U19" i="2"/>
  <c r="U26" i="2"/>
  <c r="U34" i="2"/>
  <c r="U42" i="2"/>
  <c r="U52" i="2"/>
  <c r="U40" i="2"/>
  <c r="AA17" i="2"/>
  <c r="U11" i="2"/>
  <c r="U51" i="2"/>
  <c r="U22" i="2"/>
  <c r="U9" i="2"/>
  <c r="AA28" i="2"/>
  <c r="U36" i="2"/>
  <c r="AA38" i="2"/>
  <c r="U54" i="2"/>
  <c r="AA52" i="3"/>
  <c r="AA48" i="3"/>
  <c r="AA44" i="3"/>
  <c r="AA38" i="3"/>
  <c r="AA34" i="3"/>
  <c r="AA30" i="3"/>
  <c r="AA26" i="3"/>
  <c r="AA22" i="3"/>
  <c r="AA18" i="3"/>
  <c r="AA16" i="3"/>
  <c r="AA14" i="3"/>
  <c r="AA10" i="3"/>
  <c r="U52" i="3"/>
  <c r="U48" i="3"/>
  <c r="U44" i="3"/>
  <c r="U40" i="3"/>
  <c r="U36" i="3"/>
  <c r="U32" i="3"/>
  <c r="U28" i="3"/>
  <c r="U24" i="3"/>
  <c r="U20" i="3"/>
  <c r="U12" i="3"/>
  <c r="R10" i="4"/>
  <c r="AA10" i="4"/>
  <c r="Z40" i="4"/>
  <c r="Z32" i="4"/>
  <c r="Z24" i="4"/>
  <c r="Z16" i="4"/>
  <c r="R54" i="5"/>
  <c r="R39" i="5"/>
  <c r="R47" i="5"/>
  <c r="U47" i="5"/>
  <c r="R44" i="5"/>
  <c r="U44" i="5"/>
  <c r="AA44" i="5"/>
  <c r="R41" i="5"/>
  <c r="U31" i="5"/>
  <c r="R28" i="5"/>
  <c r="U28" i="5"/>
  <c r="AA28" i="5"/>
  <c r="R25" i="5"/>
  <c r="U15" i="5"/>
  <c r="U12" i="5"/>
  <c r="AA12" i="5"/>
  <c r="R12" i="5"/>
  <c r="R49" i="6"/>
  <c r="AA49" i="6"/>
  <c r="U49" i="6"/>
  <c r="R41" i="6"/>
  <c r="AA41" i="6"/>
  <c r="R33" i="6"/>
  <c r="AA33" i="6"/>
  <c r="U33" i="6"/>
  <c r="U53" i="7"/>
  <c r="R53" i="7"/>
  <c r="AA34" i="2"/>
  <c r="U50" i="2"/>
  <c r="U31" i="2"/>
  <c r="AA39" i="2"/>
  <c r="U23" i="2"/>
  <c r="U37" i="2"/>
  <c r="AA30" i="2"/>
  <c r="AA40" i="2"/>
  <c r="AA33" i="2"/>
  <c r="AA44" i="2"/>
  <c r="AA35" i="2"/>
  <c r="U12" i="2"/>
  <c r="U30" i="2"/>
  <c r="AA14" i="2"/>
  <c r="U14" i="2"/>
  <c r="U27" i="2"/>
  <c r="U33" i="2"/>
  <c r="U44" i="2"/>
  <c r="AA46" i="2"/>
  <c r="AA47" i="2"/>
  <c r="AA54" i="3"/>
  <c r="AA50" i="3"/>
  <c r="AA46" i="3"/>
  <c r="AA42" i="3"/>
  <c r="AA40" i="3"/>
  <c r="AA36" i="3"/>
  <c r="AA32" i="3"/>
  <c r="AA28" i="3"/>
  <c r="AA24" i="3"/>
  <c r="AA20" i="3"/>
  <c r="U16" i="3"/>
  <c r="AA54" i="2"/>
  <c r="AA32" i="2"/>
  <c r="U47" i="2"/>
  <c r="AA18" i="2"/>
  <c r="Z36" i="2"/>
  <c r="AA50" i="2"/>
  <c r="AA41" i="2"/>
  <c r="AA25" i="2"/>
  <c r="U13" i="2"/>
  <c r="AA9" i="2"/>
  <c r="U45" i="2"/>
  <c r="AA31" i="2"/>
  <c r="AA19" i="2"/>
  <c r="AA37" i="2"/>
  <c r="AA12" i="2"/>
  <c r="U15" i="2"/>
  <c r="U16" i="2"/>
  <c r="AA20" i="2"/>
  <c r="U48" i="2"/>
  <c r="U43" i="2"/>
  <c r="AA48" i="2"/>
  <c r="AA54" i="4"/>
  <c r="R54" i="4"/>
  <c r="U52" i="4"/>
  <c r="R52" i="4"/>
  <c r="U51" i="4"/>
  <c r="R50" i="4"/>
  <c r="U48" i="4"/>
  <c r="R48" i="4"/>
  <c r="U47" i="4"/>
  <c r="R46" i="4"/>
  <c r="U44" i="4"/>
  <c r="R44" i="4"/>
  <c r="U43" i="4"/>
  <c r="R42" i="4"/>
  <c r="U40" i="4"/>
  <c r="R40" i="4"/>
  <c r="U39" i="4"/>
  <c r="R38" i="4"/>
  <c r="U36" i="4"/>
  <c r="R36" i="4"/>
  <c r="U35" i="4"/>
  <c r="R34" i="4"/>
  <c r="U32" i="4"/>
  <c r="R32" i="4"/>
  <c r="U31" i="4"/>
  <c r="AA30" i="4"/>
  <c r="R30" i="4"/>
  <c r="U28" i="4"/>
  <c r="AA28" i="4"/>
  <c r="R28" i="4"/>
  <c r="U27" i="4"/>
  <c r="AA26" i="4"/>
  <c r="R26" i="4"/>
  <c r="U24" i="4"/>
  <c r="AA24" i="4"/>
  <c r="R24" i="4"/>
  <c r="U23" i="4"/>
  <c r="AA22" i="4"/>
  <c r="R22" i="4"/>
  <c r="U20" i="4"/>
  <c r="AA20" i="4"/>
  <c r="R20" i="4"/>
  <c r="U19" i="4"/>
  <c r="AA18" i="4"/>
  <c r="R18" i="4"/>
  <c r="U16" i="4"/>
  <c r="AA16" i="4"/>
  <c r="R16" i="4"/>
  <c r="U15" i="4"/>
  <c r="U54" i="5"/>
  <c r="U49" i="5"/>
  <c r="U42" i="5"/>
  <c r="U22" i="5"/>
  <c r="U17" i="5"/>
  <c r="U10" i="5"/>
  <c r="R48" i="5"/>
  <c r="R31" i="5"/>
  <c r="AA50" i="5"/>
  <c r="AA46" i="5"/>
  <c r="R40" i="5"/>
  <c r="U40" i="5"/>
  <c r="AA40" i="5"/>
  <c r="R34" i="5"/>
  <c r="AA34" i="5"/>
  <c r="R30" i="5"/>
  <c r="AA30" i="5"/>
  <c r="R24" i="5"/>
  <c r="U24" i="5"/>
  <c r="AA24" i="5"/>
  <c r="R18" i="5"/>
  <c r="AA18" i="5"/>
  <c r="R14" i="5"/>
  <c r="AA14" i="5"/>
  <c r="AA54" i="6"/>
  <c r="AA46" i="6"/>
  <c r="AA38" i="6"/>
  <c r="AA30" i="6"/>
  <c r="R29" i="6"/>
  <c r="U29" i="6"/>
  <c r="AA29" i="6"/>
  <c r="R25" i="6"/>
  <c r="AA25" i="6"/>
  <c r="R23" i="6"/>
  <c r="U23" i="6"/>
  <c r="AA23" i="6"/>
  <c r="R54" i="7"/>
  <c r="AA54" i="7"/>
  <c r="U54" i="7"/>
  <c r="R47" i="7"/>
  <c r="U47" i="7"/>
  <c r="AA47" i="7"/>
  <c r="R53" i="6"/>
  <c r="R45" i="6"/>
  <c r="R37" i="6"/>
  <c r="R27" i="6"/>
  <c r="U27" i="6"/>
  <c r="R19" i="6"/>
  <c r="U19" i="6"/>
  <c r="R14" i="7"/>
  <c r="AA14" i="7"/>
  <c r="Z27" i="6"/>
  <c r="U40" i="6"/>
  <c r="U10" i="6"/>
  <c r="R12" i="6"/>
  <c r="R9" i="6"/>
  <c r="R50" i="7"/>
  <c r="AA50" i="7"/>
  <c r="R48" i="7"/>
  <c r="U48" i="7"/>
  <c r="AA48" i="7"/>
  <c r="AA53" i="6"/>
  <c r="AA45" i="6"/>
  <c r="AA37" i="6"/>
  <c r="AA27" i="6"/>
  <c r="AA19" i="6"/>
  <c r="U45" i="6"/>
  <c r="R13" i="6"/>
  <c r="U11" i="6"/>
  <c r="R11" i="6"/>
  <c r="R52" i="7"/>
  <c r="U52" i="7"/>
  <c r="AA52" i="7"/>
  <c r="R51" i="7"/>
  <c r="U51" i="7"/>
  <c r="U49" i="7"/>
  <c r="R49" i="7"/>
  <c r="AA46" i="7"/>
  <c r="AA44" i="7"/>
  <c r="AA42" i="7"/>
  <c r="AA40" i="7"/>
  <c r="AA38" i="7"/>
  <c r="AA36" i="7"/>
  <c r="AA34" i="7"/>
  <c r="AA32" i="7"/>
  <c r="AA30" i="7"/>
  <c r="AA28" i="7"/>
  <c r="AA26" i="7"/>
  <c r="AA24" i="7"/>
  <c r="AA22" i="7"/>
  <c r="AA20" i="7"/>
  <c r="AA18" i="7"/>
  <c r="AA16" i="7"/>
  <c r="AA10" i="7"/>
  <c r="U44" i="7"/>
  <c r="U40" i="7"/>
  <c r="U36" i="7"/>
  <c r="U32" i="7"/>
  <c r="V29" i="7"/>
  <c r="Y29" i="7"/>
  <c r="U28" i="7"/>
  <c r="U24" i="7"/>
  <c r="U20" i="7"/>
  <c r="U16" i="7"/>
  <c r="R14" i="8"/>
  <c r="U14" i="8"/>
  <c r="R48" i="9"/>
  <c r="U48" i="9"/>
  <c r="AA48" i="9"/>
  <c r="R46" i="9"/>
  <c r="AA46" i="9"/>
  <c r="R44" i="9"/>
  <c r="U44" i="9"/>
  <c r="AA44" i="9"/>
  <c r="R24" i="9"/>
  <c r="U24" i="9"/>
  <c r="AA24" i="9"/>
  <c r="R17" i="9"/>
  <c r="U17" i="9"/>
  <c r="R16" i="9"/>
  <c r="U16" i="9"/>
  <c r="AA16" i="9"/>
  <c r="R11" i="9"/>
  <c r="U11" i="9"/>
  <c r="V25" i="10"/>
  <c r="Z25" i="10"/>
  <c r="R38" i="9"/>
  <c r="AA38" i="9"/>
  <c r="R36" i="9"/>
  <c r="U36" i="9"/>
  <c r="AA36" i="9"/>
  <c r="R30" i="9"/>
  <c r="AA30" i="9"/>
  <c r="R28" i="9"/>
  <c r="U28" i="9"/>
  <c r="AA28" i="9"/>
  <c r="R41" i="10"/>
  <c r="AA41" i="10"/>
  <c r="U41" i="10"/>
  <c r="Y41" i="10"/>
  <c r="R29" i="10"/>
  <c r="U29" i="10"/>
  <c r="AA29" i="10"/>
  <c r="R10" i="8"/>
  <c r="U10" i="8"/>
  <c r="U46" i="9"/>
  <c r="R54" i="9"/>
  <c r="AA54" i="9"/>
  <c r="R41" i="9"/>
  <c r="U41" i="9"/>
  <c r="R22" i="9"/>
  <c r="AA22" i="9"/>
  <c r="R20" i="9"/>
  <c r="U20" i="9"/>
  <c r="AA20" i="9"/>
  <c r="R12" i="9"/>
  <c r="U12" i="9"/>
  <c r="AA12" i="9"/>
  <c r="R10" i="9"/>
  <c r="AA10" i="9"/>
  <c r="R52" i="9"/>
  <c r="U52" i="9"/>
  <c r="AA52" i="9"/>
  <c r="R50" i="9"/>
  <c r="AA50" i="9"/>
  <c r="R40" i="9"/>
  <c r="U40" i="9"/>
  <c r="AA40" i="9"/>
  <c r="R33" i="9"/>
  <c r="U33" i="9"/>
  <c r="R32" i="9"/>
  <c r="U32" i="9"/>
  <c r="AA32" i="9"/>
  <c r="R25" i="9"/>
  <c r="U25" i="9"/>
  <c r="S54" i="9"/>
  <c r="R51" i="9"/>
  <c r="R49" i="9"/>
  <c r="R47" i="9"/>
  <c r="R45" i="9"/>
  <c r="R37" i="9"/>
  <c r="R29" i="9"/>
  <c r="R21" i="9"/>
  <c r="R14" i="9"/>
  <c r="R52" i="10"/>
  <c r="R30" i="10"/>
  <c r="U30" i="10"/>
  <c r="R20" i="10"/>
  <c r="U20" i="10"/>
  <c r="R44" i="10"/>
  <c r="U44" i="10"/>
  <c r="R23" i="10"/>
  <c r="R49" i="10"/>
  <c r="R36" i="10"/>
  <c r="U36" i="10"/>
  <c r="R24" i="10"/>
  <c r="U24" i="10"/>
  <c r="U18" i="10"/>
  <c r="R18" i="10"/>
  <c r="R14" i="10"/>
  <c r="U14" i="10"/>
  <c r="U51" i="10"/>
  <c r="U43" i="10"/>
  <c r="U35" i="10"/>
  <c r="U19" i="10"/>
  <c r="R28" i="10"/>
  <c r="U28" i="10"/>
  <c r="U22" i="10"/>
  <c r="R22" i="10"/>
  <c r="R12" i="10"/>
  <c r="U12" i="10"/>
  <c r="R10" i="10"/>
  <c r="U10" i="10"/>
  <c r="R26" i="10"/>
  <c r="R16" i="10"/>
  <c r="U16" i="10"/>
  <c r="U9" i="10"/>
  <c r="R9" i="10"/>
  <c r="Z21" i="6"/>
  <c r="Z20" i="8"/>
  <c r="S34" i="6"/>
  <c r="V39" i="8"/>
  <c r="V26" i="2"/>
  <c r="S48" i="2"/>
  <c r="X48" i="2"/>
  <c r="S46" i="5"/>
  <c r="S24" i="8"/>
  <c r="X23" i="3"/>
  <c r="S35" i="8"/>
  <c r="S33" i="8"/>
  <c r="X33" i="8"/>
  <c r="V54" i="9"/>
  <c r="Y54" i="9"/>
  <c r="V30" i="9"/>
  <c r="Y30" i="9"/>
  <c r="Z30" i="9"/>
  <c r="Z33" i="4"/>
  <c r="Z34" i="6"/>
  <c r="Z43" i="4"/>
  <c r="S31" i="8"/>
  <c r="X31" i="8"/>
  <c r="V10" i="5"/>
  <c r="Y10" i="5"/>
  <c r="V24" i="8"/>
  <c r="Y24" i="8"/>
  <c r="S40" i="10"/>
  <c r="X40" i="10"/>
  <c r="V17" i="4"/>
  <c r="Y17" i="4"/>
  <c r="Z16" i="6"/>
  <c r="Z41" i="4"/>
  <c r="Z23" i="3"/>
  <c r="S40" i="6"/>
  <c r="S46" i="8"/>
  <c r="X46" i="8"/>
  <c r="Z53" i="2"/>
  <c r="Z17" i="10"/>
  <c r="S18" i="10"/>
  <c r="X18" i="10"/>
  <c r="V16" i="6"/>
  <c r="Y16" i="6"/>
  <c r="S44" i="9"/>
  <c r="X44" i="9"/>
  <c r="Z44" i="4"/>
  <c r="V25" i="3"/>
  <c r="Y25" i="3"/>
  <c r="S28" i="7"/>
  <c r="X28" i="7"/>
  <c r="V51" i="3"/>
  <c r="Y51" i="3"/>
  <c r="X49" i="3"/>
  <c r="Z20" i="4"/>
  <c r="S16" i="10"/>
  <c r="X16" i="10"/>
  <c r="S20" i="6"/>
  <c r="X20" i="6"/>
  <c r="S21" i="2"/>
  <c r="X21" i="2"/>
  <c r="Z25" i="3"/>
  <c r="Z51" i="3"/>
  <c r="Y13" i="10"/>
  <c r="V16" i="10"/>
  <c r="Y16" i="10"/>
  <c r="S42" i="3"/>
  <c r="X42" i="3"/>
  <c r="V40" i="10"/>
  <c r="Y40" i="10"/>
  <c r="S33" i="5"/>
  <c r="X33" i="5"/>
  <c r="Z46" i="7"/>
  <c r="S30" i="9"/>
  <c r="X30" i="9"/>
  <c r="AD30" i="9"/>
  <c r="Z11" i="10"/>
  <c r="V17" i="9"/>
  <c r="Y17" i="9"/>
  <c r="S54" i="7"/>
  <c r="X54" i="7"/>
  <c r="V23" i="2"/>
  <c r="Y23" i="2"/>
  <c r="Z35" i="3"/>
  <c r="Y54" i="3"/>
  <c r="V40" i="6"/>
  <c r="Y40" i="6"/>
  <c r="S17" i="9"/>
  <c r="X17" i="9"/>
  <c r="S13" i="4"/>
  <c r="Z9" i="4"/>
  <c r="Z54" i="3"/>
  <c r="S54" i="3"/>
  <c r="X54" i="3"/>
  <c r="Z41" i="2"/>
  <c r="S9" i="4"/>
  <c r="X9" i="4"/>
  <c r="Z52" i="3"/>
  <c r="V25" i="2"/>
  <c r="Y25" i="2"/>
  <c r="Z14" i="10"/>
  <c r="X11" i="8"/>
  <c r="S36" i="7"/>
  <c r="X36" i="7"/>
  <c r="Z39" i="8"/>
  <c r="V23" i="3"/>
  <c r="Y23" i="3"/>
  <c r="Y9" i="4"/>
  <c r="X51" i="3"/>
  <c r="S23" i="8"/>
  <c r="X23" i="8"/>
  <c r="Z23" i="8"/>
  <c r="Z29" i="7"/>
  <c r="AD29" i="7"/>
  <c r="Z52" i="6"/>
  <c r="S52" i="9"/>
  <c r="X52" i="9"/>
  <c r="Z30" i="5"/>
  <c r="Z37" i="8"/>
  <c r="S20" i="5"/>
  <c r="X20" i="5"/>
  <c r="Z20" i="5"/>
  <c r="S12" i="3"/>
  <c r="X12" i="3"/>
  <c r="Z50" i="4"/>
  <c r="X10" i="3"/>
  <c r="S25" i="9"/>
  <c r="X25" i="9"/>
  <c r="S48" i="3"/>
  <c r="X48" i="3"/>
  <c r="Z29" i="4"/>
  <c r="Y46" i="5"/>
  <c r="X42" i="8"/>
  <c r="Y37" i="7"/>
  <c r="V48" i="5"/>
  <c r="Y48" i="5"/>
  <c r="Z40" i="3"/>
  <c r="V42" i="2"/>
  <c r="Y42" i="2"/>
  <c r="S41" i="3"/>
  <c r="X41" i="3"/>
  <c r="V21" i="5"/>
  <c r="Y21" i="5"/>
  <c r="S25" i="2"/>
  <c r="X25" i="2"/>
  <c r="V17" i="3"/>
  <c r="V24" i="9"/>
  <c r="V45" i="7"/>
  <c r="Y45" i="7"/>
  <c r="V17" i="5"/>
  <c r="Y17" i="5"/>
  <c r="Z12" i="2"/>
  <c r="V25" i="5"/>
  <c r="Y25" i="5"/>
  <c r="S48" i="5"/>
  <c r="X48" i="5"/>
  <c r="X24" i="8"/>
  <c r="S50" i="8"/>
  <c r="X50" i="8"/>
  <c r="S12" i="2"/>
  <c r="X12" i="2"/>
  <c r="Z26" i="2"/>
  <c r="V31" i="2"/>
  <c r="Y31" i="2"/>
  <c r="S42" i="2"/>
  <c r="X42" i="2"/>
  <c r="V53" i="2"/>
  <c r="Y53" i="2"/>
  <c r="S29" i="9"/>
  <c r="X29" i="9"/>
  <c r="V53" i="6"/>
  <c r="Y53" i="6"/>
  <c r="Z48" i="2"/>
  <c r="X35" i="8"/>
  <c r="Y11" i="10"/>
  <c r="Z38" i="3"/>
  <c r="Y49" i="4"/>
  <c r="Z10" i="2"/>
  <c r="Z21" i="4"/>
  <c r="V21" i="4"/>
  <c r="Y21" i="4"/>
  <c r="Z18" i="10"/>
  <c r="Z22" i="8"/>
  <c r="Z51" i="5"/>
  <c r="V49" i="7"/>
  <c r="Y49" i="7"/>
  <c r="S53" i="5"/>
  <c r="X53" i="5"/>
  <c r="S39" i="3"/>
  <c r="X40" i="8"/>
  <c r="Z33" i="8"/>
  <c r="AD33" i="8"/>
  <c r="Z11" i="6"/>
  <c r="Z42" i="3"/>
  <c r="Z34" i="2"/>
  <c r="S17" i="4"/>
  <c r="X17" i="4"/>
  <c r="V41" i="4"/>
  <c r="Y41" i="4"/>
  <c r="S50" i="3"/>
  <c r="X50" i="3"/>
  <c r="Z20" i="2"/>
  <c r="Z11" i="3"/>
  <c r="V20" i="2"/>
  <c r="Y20" i="2"/>
  <c r="V34" i="2"/>
  <c r="Y34" i="2"/>
  <c r="S53" i="9"/>
  <c r="X53" i="9"/>
  <c r="S18" i="6"/>
  <c r="X18" i="6"/>
  <c r="Z25" i="5"/>
  <c r="V30" i="5"/>
  <c r="Y30" i="5"/>
  <c r="S50" i="4"/>
  <c r="X50" i="4"/>
  <c r="Z10" i="3"/>
  <c r="S38" i="8"/>
  <c r="V48" i="8"/>
  <c r="Y48" i="8"/>
  <c r="Z48" i="8"/>
  <c r="Z18" i="6"/>
  <c r="V19" i="10"/>
  <c r="Y19" i="10"/>
  <c r="S30" i="8"/>
  <c r="X30" i="8"/>
  <c r="Z51" i="7"/>
  <c r="Z14" i="7"/>
  <c r="Y25" i="9"/>
  <c r="V40" i="8"/>
  <c r="Y40" i="8"/>
  <c r="Z52" i="7"/>
  <c r="X14" i="7"/>
  <c r="V10" i="3"/>
  <c r="Y10" i="3"/>
  <c r="Z51" i="2"/>
  <c r="V29" i="4"/>
  <c r="Y29" i="4"/>
  <c r="S50" i="5"/>
  <c r="X50" i="5"/>
  <c r="V22" i="5"/>
  <c r="Y22" i="5"/>
  <c r="S41" i="4"/>
  <c r="X41" i="4"/>
  <c r="X22" i="5"/>
  <c r="Z36" i="3"/>
  <c r="S20" i="2"/>
  <c r="X20" i="2"/>
  <c r="V53" i="9"/>
  <c r="Y53" i="9"/>
  <c r="V52" i="7"/>
  <c r="Y52" i="7"/>
  <c r="Y28" i="6"/>
  <c r="S30" i="5"/>
  <c r="X30" i="5"/>
  <c r="S54" i="4"/>
  <c r="Z28" i="7"/>
  <c r="V14" i="7"/>
  <c r="Y14" i="7"/>
  <c r="X45" i="7"/>
  <c r="X41" i="10"/>
  <c r="AD41" i="10"/>
  <c r="Y28" i="7"/>
  <c r="V18" i="6"/>
  <c r="Y18" i="6"/>
  <c r="Z22" i="3"/>
  <c r="S22" i="3"/>
  <c r="Z37" i="2"/>
  <c r="V33" i="5"/>
  <c r="Y33" i="5"/>
  <c r="Z31" i="8"/>
  <c r="S51" i="2"/>
  <c r="X51" i="2"/>
  <c r="V21" i="2"/>
  <c r="Y21" i="2"/>
  <c r="V37" i="2"/>
  <c r="Y37" i="2"/>
  <c r="Z38" i="8"/>
  <c r="S52" i="7"/>
  <c r="X52" i="7"/>
  <c r="Z53" i="5"/>
  <c r="Y42" i="3"/>
  <c r="Y22" i="3"/>
  <c r="Z50" i="5"/>
  <c r="Z25" i="9"/>
  <c r="V37" i="8"/>
  <c r="Y37" i="8"/>
  <c r="X25" i="10"/>
  <c r="Y50" i="5"/>
  <c r="V36" i="2"/>
  <c r="Y36" i="2"/>
  <c r="S36" i="2"/>
  <c r="X36" i="2"/>
  <c r="Z23" i="10"/>
  <c r="V23" i="10"/>
  <c r="Y23" i="10"/>
  <c r="Z26" i="5"/>
  <c r="Z42" i="6"/>
  <c r="V42" i="6"/>
  <c r="Y42" i="6"/>
  <c r="S15" i="2"/>
  <c r="X15" i="2"/>
  <c r="S27" i="8"/>
  <c r="X27" i="8"/>
  <c r="Z27" i="8"/>
  <c r="Z45" i="7"/>
  <c r="S27" i="10"/>
  <c r="X27" i="10"/>
  <c r="Z27" i="10"/>
  <c r="V46" i="8"/>
  <c r="Y46" i="8"/>
  <c r="S18" i="4"/>
  <c r="Z18" i="4"/>
  <c r="V33" i="3"/>
  <c r="Y33" i="3"/>
  <c r="S33" i="3"/>
  <c r="X33" i="3"/>
  <c r="S46" i="9"/>
  <c r="X46" i="9"/>
  <c r="S21" i="8"/>
  <c r="X21" i="8"/>
  <c r="V21" i="8"/>
  <c r="Y21" i="8"/>
  <c r="V43" i="8"/>
  <c r="Y43" i="8"/>
  <c r="S43" i="8"/>
  <c r="X43" i="8"/>
  <c r="Z22" i="7"/>
  <c r="Z17" i="2"/>
  <c r="V17" i="2"/>
  <c r="Y17" i="2"/>
  <c r="V33" i="2"/>
  <c r="Y33" i="2"/>
  <c r="Z33" i="2"/>
  <c r="S33" i="2"/>
  <c r="X33" i="2"/>
  <c r="V12" i="3"/>
  <c r="Y12" i="3"/>
  <c r="Z16" i="2"/>
  <c r="V16" i="2"/>
  <c r="Y16" i="2"/>
  <c r="S39" i="4"/>
  <c r="X39" i="4"/>
  <c r="Z39" i="4"/>
  <c r="S37" i="10"/>
  <c r="X37" i="10"/>
  <c r="V37" i="10"/>
  <c r="Y37" i="10"/>
  <c r="V16" i="9"/>
  <c r="Y16" i="9"/>
  <c r="Z16" i="9"/>
  <c r="V16" i="5"/>
  <c r="Y16" i="5"/>
  <c r="S16" i="5"/>
  <c r="X16" i="5"/>
  <c r="V28" i="5"/>
  <c r="Y28" i="5"/>
  <c r="Z28" i="5"/>
  <c r="S42" i="5"/>
  <c r="X42" i="5"/>
  <c r="V42" i="5"/>
  <c r="Y42" i="5"/>
  <c r="V12" i="4"/>
  <c r="Y12" i="4"/>
  <c r="Z12" i="4"/>
  <c r="V43" i="3"/>
  <c r="Y43" i="3"/>
  <c r="V46" i="3"/>
  <c r="Y46" i="3"/>
  <c r="Z46" i="3"/>
  <c r="V38" i="9"/>
  <c r="Y38" i="9"/>
  <c r="Z38" i="9"/>
  <c r="Z48" i="4"/>
  <c r="V32" i="5"/>
  <c r="Y32" i="5"/>
  <c r="S32" i="5"/>
  <c r="X32" i="5"/>
  <c r="V49" i="10"/>
  <c r="Y49" i="10"/>
  <c r="Z54" i="6"/>
  <c r="S54" i="6"/>
  <c r="X54" i="6"/>
  <c r="V54" i="6"/>
  <c r="Y54" i="6"/>
  <c r="V35" i="10"/>
  <c r="Z35" i="10"/>
  <c r="S47" i="7"/>
  <c r="X47" i="7"/>
  <c r="V47" i="7"/>
  <c r="Y47" i="7"/>
  <c r="S22" i="10"/>
  <c r="X22" i="10"/>
  <c r="Z22" i="10"/>
  <c r="Z37" i="4"/>
  <c r="V37" i="4"/>
  <c r="Y37" i="4"/>
  <c r="S14" i="9"/>
  <c r="X14" i="9"/>
  <c r="V27" i="10"/>
  <c r="Y27" i="10"/>
  <c r="Z31" i="2"/>
  <c r="Z42" i="5"/>
  <c r="S37" i="4"/>
  <c r="X37" i="4"/>
  <c r="S16" i="2"/>
  <c r="X16" i="2"/>
  <c r="Z33" i="3"/>
  <c r="S36" i="6"/>
  <c r="X36" i="6"/>
  <c r="Z19" i="4"/>
  <c r="Z45" i="2"/>
  <c r="V45" i="2"/>
  <c r="Y45" i="2"/>
  <c r="Z21" i="8"/>
  <c r="S27" i="5"/>
  <c r="X27" i="5"/>
  <c r="V18" i="4"/>
  <c r="Y18" i="4"/>
  <c r="V44" i="4"/>
  <c r="Y44" i="4"/>
  <c r="Z29" i="9"/>
  <c r="V46" i="7"/>
  <c r="Y46" i="7"/>
  <c r="Z39" i="6"/>
  <c r="S17" i="10"/>
  <c r="X17" i="10"/>
  <c r="V22" i="7"/>
  <c r="Y22" i="7"/>
  <c r="V48" i="6"/>
  <c r="Y48" i="6"/>
  <c r="Z48" i="6"/>
  <c r="S31" i="4"/>
  <c r="X31" i="4"/>
  <c r="V31" i="4"/>
  <c r="Y31" i="4"/>
  <c r="Z31" i="4"/>
  <c r="S38" i="4"/>
  <c r="V15" i="6"/>
  <c r="V49" i="9"/>
  <c r="Y49" i="9"/>
  <c r="Z49" i="9"/>
  <c r="S25" i="4"/>
  <c r="X25" i="4"/>
  <c r="Z25" i="4"/>
  <c r="V25" i="4"/>
  <c r="Y25" i="4"/>
  <c r="Z41" i="3"/>
  <c r="V41" i="3"/>
  <c r="Y41" i="3"/>
  <c r="S34" i="9"/>
  <c r="X34" i="9"/>
  <c r="V34" i="9"/>
  <c r="Y34" i="9"/>
  <c r="Z34" i="9"/>
  <c r="V14" i="9"/>
  <c r="Y14" i="9"/>
  <c r="V13" i="5"/>
  <c r="Y13" i="5"/>
  <c r="V18" i="5"/>
  <c r="Y18" i="5"/>
  <c r="S18" i="5"/>
  <c r="X18" i="5"/>
  <c r="X43" i="3"/>
  <c r="Z24" i="10"/>
  <c r="V24" i="10"/>
  <c r="Y24" i="10"/>
  <c r="Z14" i="8"/>
  <c r="V14" i="8"/>
  <c r="Y14" i="8"/>
  <c r="S13" i="7"/>
  <c r="X13" i="7"/>
  <c r="V13" i="7"/>
  <c r="Y13" i="7"/>
  <c r="V13" i="9"/>
  <c r="Y13" i="9"/>
  <c r="S12" i="9"/>
  <c r="X12" i="9"/>
  <c r="V13" i="8"/>
  <c r="Y13" i="8"/>
  <c r="V27" i="8"/>
  <c r="Y27" i="8"/>
  <c r="S23" i="10"/>
  <c r="X23" i="10"/>
  <c r="V46" i="9"/>
  <c r="Y46" i="9"/>
  <c r="Z13" i="8"/>
  <c r="Y53" i="7"/>
  <c r="S46" i="3"/>
  <c r="X46" i="3"/>
  <c r="X10" i="6"/>
  <c r="Z16" i="5"/>
  <c r="Z32" i="5"/>
  <c r="S17" i="2"/>
  <c r="X17" i="2"/>
  <c r="S42" i="6"/>
  <c r="X42" i="6"/>
  <c r="V39" i="6"/>
  <c r="Y39" i="6"/>
  <c r="S49" i="7"/>
  <c r="X49" i="7"/>
  <c r="V22" i="8"/>
  <c r="Y22" i="8"/>
  <c r="S14" i="8"/>
  <c r="X14" i="8"/>
  <c r="Y29" i="9"/>
  <c r="S46" i="7"/>
  <c r="X46" i="7"/>
  <c r="Z13" i="5"/>
  <c r="S22" i="7"/>
  <c r="X22" i="7"/>
  <c r="X38" i="3"/>
  <c r="X47" i="8"/>
  <c r="Y20" i="5"/>
  <c r="X34" i="6"/>
  <c r="X37" i="3"/>
  <c r="Y39" i="8"/>
  <c r="X29" i="4"/>
  <c r="X19" i="10"/>
  <c r="S11" i="5"/>
  <c r="X11" i="5"/>
  <c r="V11" i="5"/>
  <c r="Y11" i="5"/>
  <c r="X33" i="9"/>
  <c r="X52" i="8"/>
  <c r="Z22" i="5"/>
  <c r="Z11" i="8"/>
  <c r="V11" i="8"/>
  <c r="Y11" i="8"/>
  <c r="V46" i="2"/>
  <c r="Y46" i="2"/>
  <c r="Z46" i="2"/>
  <c r="Z26" i="9"/>
  <c r="S26" i="9"/>
  <c r="X26" i="9"/>
  <c r="S10" i="8"/>
  <c r="X10" i="8"/>
  <c r="Z10" i="8"/>
  <c r="V10" i="8"/>
  <c r="Y10" i="8"/>
  <c r="V44" i="3"/>
  <c r="Y44" i="3"/>
  <c r="Z44" i="3"/>
  <c r="X25" i="5"/>
  <c r="V32" i="3"/>
  <c r="Y32" i="3"/>
  <c r="S32" i="3"/>
  <c r="X32" i="3"/>
  <c r="Z32" i="3"/>
  <c r="Z42" i="10"/>
  <c r="V42" i="10"/>
  <c r="Y42" i="10"/>
  <c r="Z20" i="9"/>
  <c r="V20" i="9"/>
  <c r="Y20" i="9"/>
  <c r="Z42" i="8"/>
  <c r="S12" i="6"/>
  <c r="X12" i="6"/>
  <c r="V12" i="6"/>
  <c r="Y12" i="6"/>
  <c r="Z17" i="5"/>
  <c r="S16" i="8"/>
  <c r="X16" i="8"/>
  <c r="V16" i="8"/>
  <c r="Y16" i="8"/>
  <c r="S37" i="7"/>
  <c r="X37" i="7"/>
  <c r="Z37" i="7"/>
  <c r="S53" i="6"/>
  <c r="X53" i="6"/>
  <c r="Z53" i="6"/>
  <c r="S30" i="7"/>
  <c r="X30" i="7"/>
  <c r="V30" i="7"/>
  <c r="Y30" i="7"/>
  <c r="Z30" i="7"/>
  <c r="V41" i="2"/>
  <c r="Y41" i="2"/>
  <c r="S41" i="2"/>
  <c r="X41" i="2"/>
  <c r="V26" i="3"/>
  <c r="Y26" i="3"/>
  <c r="S26" i="3"/>
  <c r="X26" i="3"/>
  <c r="Z26" i="3"/>
  <c r="S24" i="2"/>
  <c r="X24" i="2"/>
  <c r="V24" i="2"/>
  <c r="Y24" i="2"/>
  <c r="V13" i="4"/>
  <c r="Y13" i="4"/>
  <c r="Z13" i="4"/>
  <c r="S20" i="3"/>
  <c r="X20" i="3"/>
  <c r="V20" i="3"/>
  <c r="Y20" i="3"/>
  <c r="S28" i="2"/>
  <c r="X28" i="2"/>
  <c r="V28" i="2"/>
  <c r="Y28" i="2"/>
  <c r="Z49" i="4"/>
  <c r="S49" i="4"/>
  <c r="X49" i="4"/>
  <c r="S18" i="9"/>
  <c r="X18" i="9"/>
  <c r="V18" i="9"/>
  <c r="Y18" i="9"/>
  <c r="Z18" i="9"/>
  <c r="V28" i="9"/>
  <c r="Y28" i="9"/>
  <c r="Z28" i="9"/>
  <c r="V50" i="3"/>
  <c r="Y50" i="3"/>
  <c r="Z50" i="3"/>
  <c r="V15" i="10"/>
  <c r="Y15" i="10"/>
  <c r="Y29" i="10"/>
  <c r="S24" i="10"/>
  <c r="X24" i="10"/>
  <c r="S42" i="10"/>
  <c r="X42" i="10"/>
  <c r="S28" i="9"/>
  <c r="X28" i="9"/>
  <c r="Z36" i="4"/>
  <c r="Z47" i="4"/>
  <c r="V47" i="4"/>
  <c r="Y47" i="4"/>
  <c r="Z20" i="3"/>
  <c r="Z28" i="2"/>
  <c r="S46" i="2"/>
  <c r="X46" i="2"/>
  <c r="S17" i="3"/>
  <c r="X17" i="3"/>
  <c r="S44" i="3"/>
  <c r="X44" i="3"/>
  <c r="Z28" i="6"/>
  <c r="V36" i="6"/>
  <c r="Y36" i="6"/>
  <c r="S36" i="4"/>
  <c r="X36" i="4"/>
  <c r="Z30" i="2"/>
  <c r="V30" i="2"/>
  <c r="Y30" i="2"/>
  <c r="S50" i="2"/>
  <c r="X50" i="2"/>
  <c r="Z50" i="2"/>
  <c r="S53" i="7"/>
  <c r="X53" i="7"/>
  <c r="Z53" i="7"/>
  <c r="S46" i="6"/>
  <c r="X46" i="6"/>
  <c r="Z46" i="6"/>
  <c r="Z22" i="6"/>
  <c r="V10" i="4"/>
  <c r="Y10" i="4"/>
  <c r="S10" i="4"/>
  <c r="X10" i="4"/>
  <c r="V15" i="3"/>
  <c r="Y15" i="3"/>
  <c r="S15" i="3"/>
  <c r="X15" i="3"/>
  <c r="V38" i="3"/>
  <c r="Y38" i="3"/>
  <c r="S19" i="5"/>
  <c r="X19" i="5"/>
  <c r="Z19" i="5"/>
  <c r="V19" i="5"/>
  <c r="Y19" i="5"/>
  <c r="V19" i="9"/>
  <c r="Y19" i="9"/>
  <c r="S19" i="9"/>
  <c r="X19" i="9"/>
  <c r="Z12" i="7"/>
  <c r="S12" i="7"/>
  <c r="X12" i="7"/>
  <c r="V12" i="7"/>
  <c r="Y12" i="7"/>
  <c r="Z9" i="6"/>
  <c r="S9" i="6"/>
  <c r="X9" i="6"/>
  <c r="V9" i="6"/>
  <c r="Y9" i="6"/>
  <c r="S53" i="4"/>
  <c r="X53" i="4"/>
  <c r="V53" i="4"/>
  <c r="Y53" i="4"/>
  <c r="V21" i="10"/>
  <c r="Y21" i="10"/>
  <c r="V13" i="6"/>
  <c r="Y13" i="6"/>
  <c r="Z52" i="9"/>
  <c r="V36" i="5"/>
  <c r="Y36" i="5"/>
  <c r="S36" i="5"/>
  <c r="X36" i="5"/>
  <c r="S54" i="5"/>
  <c r="X54" i="5"/>
  <c r="V54" i="5"/>
  <c r="Y54" i="5"/>
  <c r="Z54" i="5"/>
  <c r="V28" i="4"/>
  <c r="Y28" i="4"/>
  <c r="Z28" i="4"/>
  <c r="S28" i="4"/>
  <c r="X28" i="4"/>
  <c r="V35" i="3"/>
  <c r="Y35" i="3"/>
  <c r="S35" i="3"/>
  <c r="X35" i="3"/>
  <c r="V49" i="3"/>
  <c r="Y49" i="3"/>
  <c r="Z49" i="3"/>
  <c r="S52" i="3"/>
  <c r="X52" i="3"/>
  <c r="Z47" i="2"/>
  <c r="S25" i="7"/>
  <c r="X25" i="7"/>
  <c r="V25" i="7"/>
  <c r="Y25" i="7"/>
  <c r="S41" i="7"/>
  <c r="X41" i="7"/>
  <c r="V41" i="7"/>
  <c r="Y41" i="7"/>
  <c r="S15" i="10"/>
  <c r="X15" i="10"/>
  <c r="Z19" i="10"/>
  <c r="S38" i="9"/>
  <c r="X38" i="9"/>
  <c r="V42" i="8"/>
  <c r="Y42" i="8"/>
  <c r="S28" i="6"/>
  <c r="X28" i="6"/>
  <c r="S51" i="5"/>
  <c r="X51" i="5"/>
  <c r="Z48" i="3"/>
  <c r="V48" i="3"/>
  <c r="Z40" i="9"/>
  <c r="S40" i="9"/>
  <c r="X40" i="9"/>
  <c r="V40" i="9"/>
  <c r="Y40" i="9"/>
  <c r="V26" i="9"/>
  <c r="Y26" i="9"/>
  <c r="Z15" i="8"/>
  <c r="Z25" i="7"/>
  <c r="S22" i="2"/>
  <c r="X22" i="2"/>
  <c r="S11" i="2"/>
  <c r="X11" i="2"/>
  <c r="Z11" i="2"/>
  <c r="Z16" i="8"/>
  <c r="V43" i="2"/>
  <c r="Y43" i="2"/>
  <c r="S43" i="2"/>
  <c r="X43" i="2"/>
  <c r="Z24" i="9"/>
  <c r="S24" i="9"/>
  <c r="X24" i="9"/>
  <c r="S15" i="8"/>
  <c r="X15" i="8"/>
  <c r="Y22" i="10"/>
  <c r="X14" i="10"/>
  <c r="X18" i="4"/>
  <c r="Y15" i="8"/>
  <c r="X40" i="6"/>
  <c r="S20" i="8"/>
  <c r="X20" i="8"/>
  <c r="V20" i="8"/>
  <c r="Y20" i="8"/>
  <c r="Y17" i="10"/>
  <c r="Y10" i="6"/>
  <c r="X47" i="4"/>
  <c r="V38" i="7"/>
  <c r="Y38" i="7"/>
  <c r="S38" i="7"/>
  <c r="X38" i="7"/>
  <c r="Z38" i="7"/>
  <c r="V24" i="5"/>
  <c r="Y24" i="5"/>
  <c r="S24" i="5"/>
  <c r="X24" i="5"/>
  <c r="Z24" i="5"/>
  <c r="V22" i="4"/>
  <c r="Y22" i="4"/>
  <c r="Z22" i="4"/>
  <c r="S22" i="4"/>
  <c r="X22" i="4"/>
  <c r="Z14" i="4"/>
  <c r="S19" i="3"/>
  <c r="X19" i="3"/>
  <c r="V19" i="3"/>
  <c r="Y19" i="3"/>
  <c r="S47" i="3"/>
  <c r="X47" i="3"/>
  <c r="Z47" i="3"/>
  <c r="V47" i="3"/>
  <c r="Y47" i="3"/>
  <c r="Z31" i="6"/>
  <c r="Z21" i="3"/>
  <c r="V21" i="3"/>
  <c r="Y21" i="3"/>
  <c r="S21" i="3"/>
  <c r="X21" i="3"/>
  <c r="Z37" i="3"/>
  <c r="V37" i="3"/>
  <c r="Y37" i="3"/>
  <c r="Z26" i="10"/>
  <c r="S26" i="10"/>
  <c r="X26" i="10"/>
  <c r="V26" i="10"/>
  <c r="Y26" i="10"/>
  <c r="V21" i="9"/>
  <c r="Y21" i="9"/>
  <c r="S21" i="9"/>
  <c r="X21" i="9"/>
  <c r="Z21" i="9"/>
  <c r="S34" i="5"/>
  <c r="X34" i="5"/>
  <c r="V34" i="5"/>
  <c r="Y34" i="5"/>
  <c r="Z34" i="5"/>
  <c r="Z52" i="5"/>
  <c r="V52" i="5"/>
  <c r="Y52" i="5"/>
  <c r="S52" i="5"/>
  <c r="X52" i="5"/>
  <c r="S45" i="3"/>
  <c r="X45" i="3"/>
  <c r="V45" i="3"/>
  <c r="Y45" i="3"/>
  <c r="Z45" i="3"/>
  <c r="Z14" i="2"/>
  <c r="S14" i="2"/>
  <c r="X14" i="2"/>
  <c r="V13" i="2"/>
  <c r="Y13" i="2"/>
  <c r="Z13" i="2"/>
  <c r="Z19" i="3"/>
  <c r="Z29" i="10"/>
  <c r="S29" i="10"/>
  <c r="X29" i="10"/>
  <c r="Z20" i="10"/>
  <c r="Z36" i="9"/>
  <c r="S36" i="9"/>
  <c r="X36" i="9"/>
  <c r="V36" i="9"/>
  <c r="Y36" i="9"/>
  <c r="S13" i="10"/>
  <c r="X13" i="10"/>
  <c r="Z13" i="10"/>
  <c r="S51" i="10"/>
  <c r="X51" i="10"/>
  <c r="V51" i="10"/>
  <c r="Y51" i="10"/>
  <c r="Z51" i="10"/>
  <c r="Z42" i="9"/>
  <c r="S49" i="8"/>
  <c r="X49" i="8"/>
  <c r="Z49" i="8"/>
  <c r="V49" i="8"/>
  <c r="Y49" i="8"/>
  <c r="S23" i="7"/>
  <c r="X23" i="7"/>
  <c r="V23" i="7"/>
  <c r="Y23" i="7"/>
  <c r="Z23" i="7"/>
  <c r="Z39" i="7"/>
  <c r="S39" i="7"/>
  <c r="X39" i="7"/>
  <c r="V54" i="7"/>
  <c r="Y54" i="7"/>
  <c r="Y21" i="7"/>
  <c r="S24" i="3"/>
  <c r="X24" i="3"/>
  <c r="V24" i="3"/>
  <c r="Y24" i="3"/>
  <c r="Z24" i="3"/>
  <c r="S40" i="3"/>
  <c r="X40" i="3"/>
  <c r="V40" i="3"/>
  <c r="Y40" i="3"/>
  <c r="V34" i="10"/>
  <c r="Y34" i="10"/>
  <c r="S34" i="10"/>
  <c r="X34" i="10"/>
  <c r="Z53" i="10"/>
  <c r="V53" i="10"/>
  <c r="Y53" i="10"/>
  <c r="Z21" i="5"/>
  <c r="S21" i="5"/>
  <c r="X21" i="5"/>
  <c r="S9" i="3"/>
  <c r="X9" i="3"/>
  <c r="S29" i="2"/>
  <c r="X29" i="2"/>
  <c r="Z29" i="2"/>
  <c r="S14" i="3"/>
  <c r="X14" i="3"/>
  <c r="Z14" i="3"/>
  <c r="V14" i="3"/>
  <c r="Y14" i="3"/>
  <c r="V30" i="3"/>
  <c r="Y30" i="3"/>
  <c r="S30" i="3"/>
  <c r="X30" i="3"/>
  <c r="Z40" i="2"/>
  <c r="S41" i="9"/>
  <c r="X41" i="9"/>
  <c r="V41" i="9"/>
  <c r="Y41" i="9"/>
  <c r="V32" i="2"/>
  <c r="Y32" i="2"/>
  <c r="S32" i="2"/>
  <c r="X32" i="2"/>
  <c r="Z45" i="4"/>
  <c r="S45" i="4"/>
  <c r="X45" i="4"/>
  <c r="V14" i="5"/>
  <c r="Y14" i="5"/>
  <c r="S14" i="5"/>
  <c r="X14" i="5"/>
  <c r="S26" i="5"/>
  <c r="X26" i="5"/>
  <c r="V44" i="9"/>
  <c r="Y44" i="9"/>
  <c r="S45" i="9"/>
  <c r="X45" i="9"/>
  <c r="Z13" i="6"/>
  <c r="X38" i="4"/>
  <c r="Y48" i="3"/>
  <c r="V45" i="4"/>
  <c r="Y45" i="4"/>
  <c r="Z9" i="3"/>
  <c r="V40" i="2"/>
  <c r="Y40" i="2"/>
  <c r="V50" i="2"/>
  <c r="Y50" i="2"/>
  <c r="Y20" i="6"/>
  <c r="V44" i="7"/>
  <c r="Y44" i="7"/>
  <c r="X27" i="6"/>
  <c r="V19" i="2"/>
  <c r="Y19" i="2"/>
  <c r="S19" i="2"/>
  <c r="X19" i="2"/>
  <c r="Z19" i="2"/>
  <c r="S35" i="2"/>
  <c r="X35" i="2"/>
  <c r="Z35" i="2"/>
  <c r="Z14" i="5"/>
  <c r="S17" i="7"/>
  <c r="X17" i="7"/>
  <c r="Z17" i="7"/>
  <c r="V23" i="6"/>
  <c r="Y23" i="6"/>
  <c r="S23" i="6"/>
  <c r="X23" i="6"/>
  <c r="Z23" i="6"/>
  <c r="V26" i="5"/>
  <c r="Y26" i="5"/>
  <c r="V34" i="3"/>
  <c r="Y34" i="3"/>
  <c r="Z34" i="3"/>
  <c r="Y27" i="6"/>
  <c r="Z30" i="3"/>
  <c r="S30" i="2"/>
  <c r="X30" i="2"/>
  <c r="Z21" i="10"/>
  <c r="S53" i="10"/>
  <c r="X53" i="10"/>
  <c r="S44" i="7"/>
  <c r="X44" i="7"/>
  <c r="V39" i="2"/>
  <c r="Y39" i="2"/>
  <c r="S49" i="2"/>
  <c r="X49" i="2"/>
  <c r="Z49" i="2"/>
  <c r="Z32" i="8"/>
  <c r="S32" i="8"/>
  <c r="X32" i="8"/>
  <c r="V32" i="8"/>
  <c r="Y32" i="8"/>
  <c r="V20" i="7"/>
  <c r="Y20" i="7"/>
  <c r="S20" i="7"/>
  <c r="X20" i="7"/>
  <c r="Z20" i="7"/>
  <c r="Z36" i="7"/>
  <c r="V36" i="7"/>
  <c r="Y36" i="7"/>
  <c r="V33" i="4"/>
  <c r="Y33" i="4"/>
  <c r="S33" i="4"/>
  <c r="X33" i="4"/>
  <c r="S49" i="10"/>
  <c r="X49" i="10"/>
  <c r="Z49" i="10"/>
  <c r="S21" i="7"/>
  <c r="X21" i="7"/>
  <c r="Z21" i="7"/>
  <c r="V14" i="6"/>
  <c r="Y14" i="6"/>
  <c r="S14" i="6"/>
  <c r="X14" i="6"/>
  <c r="Z14" i="6"/>
  <c r="V38" i="4"/>
  <c r="Y38" i="4"/>
  <c r="Z38" i="4"/>
  <c r="S27" i="3"/>
  <c r="X27" i="3"/>
  <c r="V27" i="3"/>
  <c r="Y27" i="3"/>
  <c r="S19" i="8"/>
  <c r="X19" i="8"/>
  <c r="Z19" i="8"/>
  <c r="S35" i="6"/>
  <c r="X35" i="6"/>
  <c r="Z35" i="6"/>
  <c r="V35" i="6"/>
  <c r="Y35" i="6"/>
  <c r="Y49" i="2"/>
  <c r="Y34" i="6"/>
  <c r="X29" i="3"/>
  <c r="X15" i="7"/>
  <c r="X21" i="4"/>
  <c r="Y29" i="5"/>
  <c r="X53" i="3"/>
  <c r="X16" i="6"/>
  <c r="Y45" i="9"/>
  <c r="V45" i="5"/>
  <c r="Y45" i="5"/>
  <c r="S45" i="5"/>
  <c r="X45" i="5"/>
  <c r="Z45" i="5"/>
  <c r="S23" i="4"/>
  <c r="X23" i="4"/>
  <c r="Z23" i="4"/>
  <c r="S33" i="10"/>
  <c r="X33" i="10"/>
  <c r="V33" i="10"/>
  <c r="Y33" i="10"/>
  <c r="S45" i="10"/>
  <c r="X45" i="10"/>
  <c r="S9" i="8"/>
  <c r="X9" i="8"/>
  <c r="Z9" i="8"/>
  <c r="Y52" i="9"/>
  <c r="Z45" i="10"/>
  <c r="V9" i="8"/>
  <c r="Y9" i="8"/>
  <c r="Z27" i="2"/>
  <c r="Z28" i="3"/>
  <c r="V27" i="2"/>
  <c r="Y27" i="2"/>
  <c r="S28" i="3"/>
  <c r="X28" i="3"/>
  <c r="Z12" i="9"/>
  <c r="V12" i="9"/>
  <c r="Y12" i="9"/>
  <c r="V16" i="3"/>
  <c r="Y16" i="3"/>
  <c r="Z16" i="3"/>
  <c r="V44" i="2"/>
  <c r="Y44" i="2"/>
  <c r="Z44" i="2"/>
  <c r="S9" i="2"/>
  <c r="X9" i="2"/>
  <c r="V9" i="2"/>
  <c r="Y9" i="2"/>
  <c r="S11" i="10"/>
  <c r="X11" i="10"/>
  <c r="V32" i="10"/>
  <c r="Y32" i="10"/>
  <c r="Z32" i="10"/>
  <c r="Z33" i="9"/>
  <c r="V33" i="9"/>
  <c r="Y33" i="9"/>
  <c r="V30" i="8"/>
  <c r="Y30" i="8"/>
  <c r="Z18" i="7"/>
  <c r="S34" i="7"/>
  <c r="X34" i="7"/>
  <c r="S50" i="7"/>
  <c r="X50" i="7"/>
  <c r="V50" i="7"/>
  <c r="Y50" i="7"/>
  <c r="Z50" i="7"/>
  <c r="V31" i="3"/>
  <c r="Y31" i="3"/>
  <c r="S31" i="3"/>
  <c r="X31" i="3"/>
  <c r="S36" i="3"/>
  <c r="X36" i="3"/>
  <c r="Z53" i="3"/>
  <c r="V53" i="3"/>
  <c r="Y53" i="3"/>
  <c r="S43" i="5"/>
  <c r="X43" i="5"/>
  <c r="Z43" i="5"/>
  <c r="V43" i="5"/>
  <c r="Y43" i="5"/>
  <c r="S15" i="4"/>
  <c r="X15" i="4"/>
  <c r="V15" i="4"/>
  <c r="Y15" i="4"/>
  <c r="V18" i="3"/>
  <c r="Y18" i="3"/>
  <c r="S18" i="3"/>
  <c r="X18" i="3"/>
  <c r="Z18" i="3"/>
  <c r="V45" i="10"/>
  <c r="Y45" i="10"/>
  <c r="X54" i="4"/>
  <c r="Y12" i="2"/>
  <c r="Y52" i="3"/>
  <c r="Z32" i="2"/>
  <c r="Z22" i="9"/>
  <c r="V22" i="9"/>
  <c r="Y22" i="9"/>
  <c r="Z42" i="7"/>
  <c r="V31" i="6"/>
  <c r="Y31" i="6"/>
  <c r="S31" i="6"/>
  <c r="X31" i="6"/>
  <c r="S50" i="6"/>
  <c r="X50" i="6"/>
  <c r="V50" i="6"/>
  <c r="Y50" i="6"/>
  <c r="S15" i="6"/>
  <c r="X15" i="6"/>
  <c r="Z15" i="6"/>
  <c r="S21" i="10"/>
  <c r="X21" i="10"/>
  <c r="X49" i="9"/>
  <c r="X28" i="5"/>
  <c r="S34" i="8"/>
  <c r="X34" i="8"/>
  <c r="Z34" i="8"/>
  <c r="Z54" i="2"/>
  <c r="V54" i="2"/>
  <c r="Y54" i="2"/>
  <c r="V34" i="4"/>
  <c r="Y34" i="4"/>
  <c r="S34" i="4"/>
  <c r="X34" i="4"/>
  <c r="Z34" i="4"/>
  <c r="Z50" i="6"/>
  <c r="S36" i="10"/>
  <c r="X36" i="10"/>
  <c r="V36" i="10"/>
  <c r="Y36" i="10"/>
  <c r="Z36" i="10"/>
  <c r="Z40" i="8"/>
  <c r="V15" i="7"/>
  <c r="Y15" i="7"/>
  <c r="Z15" i="7"/>
  <c r="S21" i="6"/>
  <c r="X21" i="6"/>
  <c r="V21" i="6"/>
  <c r="Y21" i="6"/>
  <c r="Z29" i="5"/>
  <c r="S29" i="5"/>
  <c r="X29" i="5"/>
  <c r="S30" i="4"/>
  <c r="X30" i="4"/>
  <c r="V30" i="4"/>
  <c r="Y30" i="4"/>
  <c r="V54" i="4"/>
  <c r="Y54" i="4"/>
  <c r="Z54" i="4"/>
  <c r="S11" i="3"/>
  <c r="X11" i="3"/>
  <c r="V11" i="3"/>
  <c r="Y11" i="3"/>
  <c r="V17" i="8"/>
  <c r="Y17" i="8"/>
  <c r="S17" i="8"/>
  <c r="X17" i="8"/>
  <c r="Z17" i="8"/>
  <c r="S33" i="7"/>
  <c r="X33" i="7"/>
  <c r="Z33" i="7"/>
  <c r="V33" i="7"/>
  <c r="Y33" i="7"/>
  <c r="V47" i="6"/>
  <c r="Y47" i="6"/>
  <c r="S47" i="6"/>
  <c r="X47" i="6"/>
  <c r="Z47" i="6"/>
  <c r="V47" i="8"/>
  <c r="Y47" i="8"/>
  <c r="Z47" i="8"/>
  <c r="Y18" i="10"/>
  <c r="Y25" i="10"/>
  <c r="Y24" i="9"/>
  <c r="X46" i="5"/>
  <c r="Y36" i="3"/>
  <c r="Y26" i="2"/>
  <c r="S50" i="10"/>
  <c r="X50" i="10"/>
  <c r="V50" i="10"/>
  <c r="Y50" i="10"/>
  <c r="Z50" i="10"/>
  <c r="S47" i="5"/>
  <c r="X47" i="5"/>
  <c r="V47" i="5"/>
  <c r="Y47" i="5"/>
  <c r="Z13" i="7"/>
  <c r="V49" i="5"/>
  <c r="Y49" i="5"/>
  <c r="S49" i="5"/>
  <c r="X49" i="5"/>
  <c r="AA56" i="7"/>
  <c r="Y51" i="5"/>
  <c r="S44" i="8"/>
  <c r="X44" i="8"/>
  <c r="V44" i="8"/>
  <c r="Y44" i="8"/>
  <c r="Y10" i="2"/>
  <c r="S19" i="6"/>
  <c r="X19" i="6"/>
  <c r="V19" i="6"/>
  <c r="Y19" i="6"/>
  <c r="S31" i="7"/>
  <c r="X31" i="7"/>
  <c r="V31" i="7"/>
  <c r="Y31" i="7"/>
  <c r="S31" i="5"/>
  <c r="X31" i="5"/>
  <c r="V31" i="5"/>
  <c r="Y31" i="5"/>
  <c r="Z19" i="6"/>
  <c r="S31" i="10"/>
  <c r="X31" i="10"/>
  <c r="V31" i="10"/>
  <c r="Y31" i="10"/>
  <c r="Z31" i="10"/>
  <c r="S43" i="10"/>
  <c r="X43" i="10"/>
  <c r="V43" i="10"/>
  <c r="Y43" i="10"/>
  <c r="V37" i="9"/>
  <c r="Y37" i="9"/>
  <c r="S37" i="9"/>
  <c r="X37" i="9"/>
  <c r="S20" i="10"/>
  <c r="X20" i="10"/>
  <c r="V20" i="10"/>
  <c r="Y20" i="10"/>
  <c r="S53" i="8"/>
  <c r="X53" i="8"/>
  <c r="V53" i="8"/>
  <c r="Y53" i="8"/>
  <c r="Z34" i="7"/>
  <c r="X54" i="9"/>
  <c r="V34" i="8"/>
  <c r="Y34" i="8"/>
  <c r="X13" i="4"/>
  <c r="Z23" i="2"/>
  <c r="V22" i="6"/>
  <c r="Y22" i="6"/>
  <c r="Z9" i="2"/>
  <c r="V37" i="5"/>
  <c r="Y37" i="5"/>
  <c r="Z26" i="8"/>
  <c r="Y31" i="8"/>
  <c r="Z50" i="8"/>
  <c r="Z52" i="8"/>
  <c r="X43" i="6"/>
  <c r="Y9" i="3"/>
  <c r="V22" i="2"/>
  <c r="Y22" i="2"/>
  <c r="S39" i="2"/>
  <c r="X39" i="2"/>
  <c r="Z43" i="2"/>
  <c r="V11" i="2"/>
  <c r="Y11" i="2"/>
  <c r="S10" i="2"/>
  <c r="X10" i="2"/>
  <c r="Z20" i="6"/>
  <c r="V34" i="7"/>
  <c r="Y34" i="7"/>
  <c r="V43" i="6"/>
  <c r="Y43" i="6"/>
  <c r="Z10" i="4"/>
  <c r="Z31" i="3"/>
  <c r="Z18" i="5"/>
  <c r="Z39" i="3"/>
  <c r="Z15" i="3"/>
  <c r="S10" i="10"/>
  <c r="X10" i="10"/>
  <c r="V10" i="10"/>
  <c r="Y10" i="10"/>
  <c r="V42" i="9"/>
  <c r="Y42" i="9"/>
  <c r="S42" i="9"/>
  <c r="X42" i="9"/>
  <c r="S45" i="6"/>
  <c r="X45" i="6"/>
  <c r="V45" i="6"/>
  <c r="Y45" i="6"/>
  <c r="Z45" i="9"/>
  <c r="Z41" i="7"/>
  <c r="S14" i="4"/>
  <c r="X14" i="4"/>
  <c r="V14" i="4"/>
  <c r="Y14" i="4"/>
  <c r="S42" i="4"/>
  <c r="X42" i="4"/>
  <c r="Z42" i="4"/>
  <c r="V42" i="4"/>
  <c r="Y42" i="4"/>
  <c r="Y36" i="4"/>
  <c r="Y48" i="2"/>
  <c r="Z22" i="2"/>
  <c r="S22" i="6"/>
  <c r="X22" i="6"/>
  <c r="Y51" i="2"/>
  <c r="Z37" i="5"/>
  <c r="S37" i="5"/>
  <c r="X37" i="5"/>
  <c r="S26" i="8"/>
  <c r="X26" i="8"/>
  <c r="V50" i="8"/>
  <c r="Y50" i="8"/>
  <c r="V52" i="8"/>
  <c r="Y52" i="8"/>
  <c r="Z43" i="6"/>
  <c r="S45" i="2"/>
  <c r="X45" i="2"/>
  <c r="Z39" i="2"/>
  <c r="S44" i="2"/>
  <c r="X44" i="2"/>
  <c r="Y14" i="10"/>
  <c r="Z37" i="9"/>
  <c r="Z53" i="8"/>
  <c r="S18" i="7"/>
  <c r="X18" i="7"/>
  <c r="Z10" i="5"/>
  <c r="S48" i="10"/>
  <c r="X48" i="10"/>
  <c r="Z48" i="10"/>
  <c r="V48" i="10"/>
  <c r="Y48" i="10"/>
  <c r="V26" i="4"/>
  <c r="Y26" i="4"/>
  <c r="S26" i="4"/>
  <c r="X26" i="4"/>
  <c r="V20" i="4"/>
  <c r="Y20" i="4"/>
  <c r="S20" i="4"/>
  <c r="X20" i="4"/>
  <c r="S46" i="4"/>
  <c r="X46" i="4"/>
  <c r="V46" i="4"/>
  <c r="Y46" i="4"/>
  <c r="AA56" i="10"/>
  <c r="X17" i="5"/>
  <c r="X39" i="6"/>
  <c r="Y35" i="2"/>
  <c r="Y17" i="3"/>
  <c r="Y38" i="8"/>
  <c r="V18" i="7"/>
  <c r="Y18" i="7"/>
  <c r="Y39" i="3"/>
  <c r="S28" i="10"/>
  <c r="X28" i="10"/>
  <c r="Z28" i="10"/>
  <c r="V28" i="10"/>
  <c r="Y28" i="10"/>
  <c r="S11" i="9"/>
  <c r="X11" i="9"/>
  <c r="V11" i="9"/>
  <c r="Y11" i="9"/>
  <c r="V51" i="8"/>
  <c r="Y51" i="8"/>
  <c r="S51" i="8"/>
  <c r="X51" i="8"/>
  <c r="V52" i="4"/>
  <c r="Y52" i="4"/>
  <c r="S52" i="4"/>
  <c r="X52" i="4"/>
  <c r="Z46" i="5"/>
  <c r="V36" i="8"/>
  <c r="Y36" i="8"/>
  <c r="S36" i="8"/>
  <c r="X36" i="8"/>
  <c r="Z36" i="8"/>
  <c r="S38" i="6"/>
  <c r="X38" i="6"/>
  <c r="V41" i="5"/>
  <c r="Y41" i="5"/>
  <c r="Z41" i="5"/>
  <c r="AA56" i="6"/>
  <c r="S41" i="5"/>
  <c r="X41" i="5"/>
  <c r="Z12" i="5"/>
  <c r="Z38" i="6"/>
  <c r="S38" i="10"/>
  <c r="X38" i="10"/>
  <c r="V38" i="10"/>
  <c r="Y38" i="10"/>
  <c r="Z38" i="10"/>
  <c r="V10" i="9"/>
  <c r="Y10" i="9"/>
  <c r="Z10" i="9"/>
  <c r="S44" i="10"/>
  <c r="X44" i="10"/>
  <c r="V44" i="10"/>
  <c r="Y44" i="10"/>
  <c r="Z44" i="10"/>
  <c r="Z33" i="6"/>
  <c r="V35" i="9"/>
  <c r="Y35" i="9"/>
  <c r="S35" i="9"/>
  <c r="X35" i="9"/>
  <c r="Z35" i="9"/>
  <c r="AA56" i="8"/>
  <c r="S54" i="8"/>
  <c r="X54" i="8"/>
  <c r="V54" i="8"/>
  <c r="Y54" i="8"/>
  <c r="S35" i="7"/>
  <c r="X35" i="7"/>
  <c r="V35" i="7"/>
  <c r="Y35" i="7"/>
  <c r="Z35" i="7"/>
  <c r="S37" i="6"/>
  <c r="X37" i="6"/>
  <c r="V37" i="6"/>
  <c r="Y37" i="6"/>
  <c r="V40" i="5"/>
  <c r="Y40" i="5"/>
  <c r="S40" i="5"/>
  <c r="X40" i="5"/>
  <c r="V9" i="7"/>
  <c r="Y9" i="7"/>
  <c r="S9" i="7"/>
  <c r="X9" i="7"/>
  <c r="S29" i="6"/>
  <c r="X29" i="6"/>
  <c r="V29" i="6"/>
  <c r="Y29" i="6"/>
  <c r="S19" i="4"/>
  <c r="X19" i="4"/>
  <c r="V19" i="4"/>
  <c r="Y19" i="4"/>
  <c r="S51" i="4"/>
  <c r="X51" i="4"/>
  <c r="V51" i="4"/>
  <c r="Y51" i="4"/>
  <c r="Z26" i="6"/>
  <c r="V26" i="6"/>
  <c r="Y26" i="6"/>
  <c r="S26" i="6"/>
  <c r="X26" i="6"/>
  <c r="Z29" i="6"/>
  <c r="S15" i="5"/>
  <c r="X15" i="5"/>
  <c r="V15" i="5"/>
  <c r="Y15" i="5"/>
  <c r="Z51" i="4"/>
  <c r="Z18" i="2"/>
  <c r="Y38" i="6"/>
  <c r="V47" i="2"/>
  <c r="Y47" i="2"/>
  <c r="S54" i="2"/>
  <c r="X54" i="2"/>
  <c r="Z29" i="3"/>
  <c r="V14" i="2"/>
  <c r="Y14" i="2"/>
  <c r="V18" i="2"/>
  <c r="Y18" i="2"/>
  <c r="S31" i="2"/>
  <c r="X31" i="2"/>
  <c r="Y13" i="3"/>
  <c r="V38" i="2"/>
  <c r="Y38" i="2"/>
  <c r="S13" i="2"/>
  <c r="X13" i="2"/>
  <c r="S46" i="10"/>
  <c r="X46" i="10"/>
  <c r="V46" i="10"/>
  <c r="Y46" i="10"/>
  <c r="Z46" i="10"/>
  <c r="Z13" i="9"/>
  <c r="S13" i="9"/>
  <c r="X13" i="9"/>
  <c r="S47" i="10"/>
  <c r="X47" i="10"/>
  <c r="V47" i="10"/>
  <c r="Y47" i="10"/>
  <c r="Z47" i="10"/>
  <c r="S30" i="10"/>
  <c r="X30" i="10"/>
  <c r="V30" i="10"/>
  <c r="Y30" i="10"/>
  <c r="Z30" i="10"/>
  <c r="S50" i="9"/>
  <c r="X50" i="9"/>
  <c r="V50" i="9"/>
  <c r="Y50" i="9"/>
  <c r="Z11" i="7"/>
  <c r="S11" i="7"/>
  <c r="X11" i="7"/>
  <c r="V11" i="7"/>
  <c r="Y11" i="7"/>
  <c r="S43" i="7"/>
  <c r="X43" i="7"/>
  <c r="V43" i="7"/>
  <c r="Y43" i="7"/>
  <c r="V52" i="6"/>
  <c r="Y52" i="6"/>
  <c r="S52" i="6"/>
  <c r="X52" i="6"/>
  <c r="Z54" i="8"/>
  <c r="Y39" i="7"/>
  <c r="S27" i="4"/>
  <c r="X27" i="4"/>
  <c r="V27" i="4"/>
  <c r="Y27" i="4"/>
  <c r="S10" i="7"/>
  <c r="X10" i="7"/>
  <c r="V10" i="7"/>
  <c r="Y10" i="7"/>
  <c r="Z10" i="7"/>
  <c r="S42" i="7"/>
  <c r="X42" i="7"/>
  <c r="V42" i="7"/>
  <c r="Y42" i="7"/>
  <c r="X38" i="8"/>
  <c r="Y17" i="7"/>
  <c r="Z40" i="5"/>
  <c r="Z52" i="2"/>
  <c r="Z38" i="2"/>
  <c r="X22" i="3"/>
  <c r="Y28" i="3"/>
  <c r="S47" i="2"/>
  <c r="X47" i="2"/>
  <c r="S13" i="3"/>
  <c r="X13" i="3"/>
  <c r="V29" i="3"/>
  <c r="Y29" i="3"/>
  <c r="V15" i="2"/>
  <c r="Y15" i="2"/>
  <c r="S52" i="2"/>
  <c r="X52" i="2"/>
  <c r="Z13" i="3"/>
  <c r="S38" i="2"/>
  <c r="X38" i="2"/>
  <c r="V9" i="10"/>
  <c r="Y9" i="10"/>
  <c r="S9" i="10"/>
  <c r="X9" i="10"/>
  <c r="Z9" i="10"/>
  <c r="S27" i="9"/>
  <c r="X27" i="9"/>
  <c r="V27" i="9"/>
  <c r="Y27" i="9"/>
  <c r="S52" i="10"/>
  <c r="X52" i="10"/>
  <c r="V52" i="10"/>
  <c r="Y52" i="10"/>
  <c r="S19" i="7"/>
  <c r="X19" i="7"/>
  <c r="V19" i="7"/>
  <c r="Y19" i="7"/>
  <c r="S51" i="7"/>
  <c r="X51" i="7"/>
  <c r="V51" i="7"/>
  <c r="Y51" i="7"/>
  <c r="S30" i="6"/>
  <c r="X30" i="6"/>
  <c r="V30" i="6"/>
  <c r="Y30" i="6"/>
  <c r="Z30" i="6"/>
  <c r="Y19" i="8"/>
  <c r="V11" i="6"/>
  <c r="Y11" i="6"/>
  <c r="S11" i="6"/>
  <c r="X11" i="6"/>
  <c r="V44" i="6"/>
  <c r="Y44" i="6"/>
  <c r="S44" i="6"/>
  <c r="X44" i="6"/>
  <c r="S35" i="4"/>
  <c r="X35" i="4"/>
  <c r="V35" i="4"/>
  <c r="Y35" i="4"/>
  <c r="Z26" i="7"/>
  <c r="S26" i="7"/>
  <c r="X26" i="7"/>
  <c r="V26" i="7"/>
  <c r="Y26" i="7"/>
  <c r="X39" i="3"/>
  <c r="X22" i="9"/>
  <c r="Y15" i="6"/>
  <c r="X44" i="4"/>
  <c r="Y52" i="2"/>
  <c r="Z15" i="5"/>
  <c r="Y26" i="8"/>
  <c r="X53" i="2"/>
  <c r="X25" i="3"/>
  <c r="S39" i="10"/>
  <c r="X39" i="10"/>
  <c r="V39" i="10"/>
  <c r="Y39" i="10"/>
  <c r="Z39" i="10"/>
  <c r="Z51" i="9"/>
  <c r="S51" i="9"/>
  <c r="X51" i="9"/>
  <c r="V51" i="9"/>
  <c r="Y51" i="9"/>
  <c r="S18" i="8"/>
  <c r="X18" i="8"/>
  <c r="V18" i="8"/>
  <c r="Y18" i="8"/>
  <c r="S54" i="10"/>
  <c r="X54" i="10"/>
  <c r="Z54" i="10"/>
  <c r="V54" i="10"/>
  <c r="Y54" i="10"/>
  <c r="S43" i="9"/>
  <c r="X43" i="9"/>
  <c r="V43" i="9"/>
  <c r="Y43" i="9"/>
  <c r="S27" i="7"/>
  <c r="X27" i="7"/>
  <c r="V27" i="7"/>
  <c r="Y27" i="7"/>
  <c r="Z9" i="7"/>
  <c r="V32" i="6"/>
  <c r="Y32" i="6"/>
  <c r="S32" i="6"/>
  <c r="X32" i="6"/>
  <c r="S38" i="5"/>
  <c r="X38" i="5"/>
  <c r="V38" i="5"/>
  <c r="Y38" i="5"/>
  <c r="Z38" i="5"/>
  <c r="V28" i="8"/>
  <c r="Y28" i="8"/>
  <c r="S28" i="8"/>
  <c r="X28" i="8"/>
  <c r="V24" i="6"/>
  <c r="Y24" i="6"/>
  <c r="S24" i="6"/>
  <c r="X24" i="6"/>
  <c r="Z24" i="6"/>
  <c r="Z11" i="4"/>
  <c r="V11" i="4"/>
  <c r="Y11" i="4"/>
  <c r="S11" i="4"/>
  <c r="X11" i="4"/>
  <c r="S43" i="4"/>
  <c r="X43" i="4"/>
  <c r="V43" i="4"/>
  <c r="Y43" i="4"/>
  <c r="S51" i="6"/>
  <c r="X51" i="6"/>
  <c r="V51" i="6"/>
  <c r="Y51" i="6"/>
  <c r="Z32" i="6"/>
  <c r="Z27" i="7"/>
  <c r="X22" i="8"/>
  <c r="S9" i="9"/>
  <c r="X9" i="9"/>
  <c r="V9" i="9"/>
  <c r="Y9" i="9"/>
  <c r="Z9" i="9"/>
  <c r="S48" i="9"/>
  <c r="X48" i="9"/>
  <c r="V48" i="9"/>
  <c r="Y48" i="9"/>
  <c r="Z48" i="9"/>
  <c r="Z15" i="9"/>
  <c r="S15" i="9"/>
  <c r="X15" i="9"/>
  <c r="V15" i="9"/>
  <c r="Y15" i="9"/>
  <c r="S32" i="9"/>
  <c r="X32" i="9"/>
  <c r="V32" i="9"/>
  <c r="Y32" i="9"/>
  <c r="Z32" i="9"/>
  <c r="AA56" i="9"/>
  <c r="S40" i="7"/>
  <c r="X40" i="7"/>
  <c r="V40" i="7"/>
  <c r="Y40" i="7"/>
  <c r="Z40" i="7"/>
  <c r="S23" i="5"/>
  <c r="X23" i="5"/>
  <c r="V23" i="5"/>
  <c r="Y23" i="5"/>
  <c r="Z23" i="5"/>
  <c r="S25" i="6"/>
  <c r="X25" i="6"/>
  <c r="V25" i="6"/>
  <c r="Y25" i="6"/>
  <c r="Z25" i="6"/>
  <c r="Z23" i="9"/>
  <c r="S23" i="9"/>
  <c r="X23" i="9"/>
  <c r="V23" i="9"/>
  <c r="Y23" i="9"/>
  <c r="Z29" i="8"/>
  <c r="S29" i="8"/>
  <c r="X29" i="8"/>
  <c r="V29" i="8"/>
  <c r="Y29" i="8"/>
  <c r="Z41" i="8"/>
  <c r="V41" i="8"/>
  <c r="Y41" i="8"/>
  <c r="S41" i="8"/>
  <c r="X41" i="8"/>
  <c r="Z47" i="9"/>
  <c r="S47" i="9"/>
  <c r="X47" i="9"/>
  <c r="V47" i="9"/>
  <c r="Y47" i="9"/>
  <c r="S24" i="7"/>
  <c r="X24" i="7"/>
  <c r="V24" i="7"/>
  <c r="Y24" i="7"/>
  <c r="Z24" i="7"/>
  <c r="V9" i="5"/>
  <c r="Y9" i="5"/>
  <c r="S9" i="5"/>
  <c r="X9" i="5"/>
  <c r="Z9" i="5"/>
  <c r="V41" i="6"/>
  <c r="Y41" i="6"/>
  <c r="S41" i="6"/>
  <c r="X41" i="6"/>
  <c r="Z41" i="6"/>
  <c r="Y35" i="10"/>
  <c r="Z45" i="8"/>
  <c r="S45" i="8"/>
  <c r="X45" i="8"/>
  <c r="V45" i="8"/>
  <c r="Y45" i="8"/>
  <c r="Z25" i="8"/>
  <c r="V25" i="8"/>
  <c r="Y25" i="8"/>
  <c r="S25" i="8"/>
  <c r="X25" i="8"/>
  <c r="X16" i="9"/>
  <c r="S16" i="7"/>
  <c r="X16" i="7"/>
  <c r="V16" i="7"/>
  <c r="Y16" i="7"/>
  <c r="Z16" i="7"/>
  <c r="S48" i="7"/>
  <c r="X48" i="7"/>
  <c r="V48" i="7"/>
  <c r="Y48" i="7"/>
  <c r="Z48" i="7"/>
  <c r="S33" i="6"/>
  <c r="X33" i="6"/>
  <c r="V33" i="6"/>
  <c r="Y33" i="6"/>
  <c r="Y23" i="4"/>
  <c r="Y39" i="4"/>
  <c r="S35" i="5"/>
  <c r="X35" i="5"/>
  <c r="Z35" i="5"/>
  <c r="V35" i="5"/>
  <c r="Y35" i="5"/>
  <c r="AA56" i="3"/>
  <c r="V44" i="5"/>
  <c r="Y44" i="5"/>
  <c r="S44" i="5"/>
  <c r="X44" i="5"/>
  <c r="X12" i="4"/>
  <c r="S12" i="10"/>
  <c r="X12" i="10"/>
  <c r="Z12" i="10"/>
  <c r="V12" i="10"/>
  <c r="Y12" i="10"/>
  <c r="Z31" i="9"/>
  <c r="S31" i="9"/>
  <c r="X31" i="9"/>
  <c r="V31" i="9"/>
  <c r="Y31" i="9"/>
  <c r="Z39" i="9"/>
  <c r="S39" i="9"/>
  <c r="X39" i="9"/>
  <c r="V39" i="9"/>
  <c r="Y39" i="9"/>
  <c r="V12" i="8"/>
  <c r="Y12" i="8"/>
  <c r="S12" i="8"/>
  <c r="X12" i="8"/>
  <c r="Z12" i="8"/>
  <c r="X10" i="9"/>
  <c r="X20" i="9"/>
  <c r="S32" i="7"/>
  <c r="X32" i="7"/>
  <c r="V32" i="7"/>
  <c r="Y32" i="7"/>
  <c r="Z32" i="7"/>
  <c r="S39" i="5"/>
  <c r="X39" i="5"/>
  <c r="V39" i="5"/>
  <c r="Y39" i="5"/>
  <c r="S17" i="6"/>
  <c r="X17" i="6"/>
  <c r="V17" i="6"/>
  <c r="Y17" i="6"/>
  <c r="S49" i="6"/>
  <c r="X49" i="6"/>
  <c r="V49" i="6"/>
  <c r="Y49" i="6"/>
  <c r="X13" i="6"/>
  <c r="Z49" i="6"/>
  <c r="Z44" i="5"/>
  <c r="V16" i="4"/>
  <c r="Y16" i="4"/>
  <c r="S16" i="4"/>
  <c r="X16" i="4"/>
  <c r="V24" i="4"/>
  <c r="Y24" i="4"/>
  <c r="S24" i="4"/>
  <c r="X24" i="4"/>
  <c r="V32" i="4"/>
  <c r="Y32" i="4"/>
  <c r="S32" i="4"/>
  <c r="X32" i="4"/>
  <c r="V40" i="4"/>
  <c r="Y40" i="4"/>
  <c r="S40" i="4"/>
  <c r="X40" i="4"/>
  <c r="V48" i="4"/>
  <c r="Y48" i="4"/>
  <c r="S48" i="4"/>
  <c r="X48" i="4"/>
  <c r="AA56" i="4"/>
  <c r="AA56" i="2"/>
  <c r="V12" i="5"/>
  <c r="Y12" i="5"/>
  <c r="S12" i="5"/>
  <c r="X12" i="5"/>
  <c r="Z17" i="6"/>
  <c r="AA56" i="5"/>
  <c r="Z39" i="5"/>
  <c r="AD23" i="8"/>
  <c r="AD35" i="8"/>
  <c r="AD37" i="8"/>
  <c r="AD54" i="9"/>
  <c r="AD13" i="7"/>
  <c r="AD34" i="9"/>
  <c r="AD23" i="3"/>
  <c r="AD38" i="8"/>
  <c r="AD19" i="8"/>
  <c r="AD22" i="3"/>
  <c r="AD25" i="10"/>
  <c r="AD11" i="5"/>
  <c r="AD41" i="3"/>
  <c r="AD45" i="7"/>
  <c r="AD46" i="8"/>
  <c r="AD48" i="8"/>
  <c r="AD39" i="8"/>
  <c r="AD54" i="3"/>
  <c r="AD22" i="5"/>
  <c r="AD17" i="10"/>
  <c r="AD27" i="5"/>
  <c r="AD43" i="8"/>
  <c r="AD50" i="4"/>
  <c r="AD24" i="8"/>
  <c r="AD25" i="9"/>
  <c r="AD50" i="3"/>
  <c r="AD46" i="2"/>
  <c r="AD27" i="8"/>
  <c r="AD25" i="4"/>
  <c r="AD48" i="6"/>
  <c r="AD37" i="2"/>
  <c r="AD30" i="5"/>
  <c r="AD9" i="4"/>
  <c r="AD23" i="2"/>
  <c r="AD51" i="3"/>
  <c r="AD29" i="9"/>
  <c r="AD26" i="2"/>
  <c r="AD16" i="6"/>
  <c r="AD41" i="4"/>
  <c r="AD13" i="5"/>
  <c r="AD30" i="7"/>
  <c r="AD11" i="8"/>
  <c r="AD40" i="10"/>
  <c r="AD42" i="7"/>
  <c r="AD24" i="2"/>
  <c r="AD36" i="7"/>
  <c r="AD21" i="2"/>
  <c r="AD14" i="8"/>
  <c r="AD29" i="4"/>
  <c r="AD19" i="10"/>
  <c r="AD20" i="5"/>
  <c r="AD52" i="8"/>
  <c r="AD30" i="3"/>
  <c r="AD25" i="2"/>
  <c r="AD35" i="2"/>
  <c r="AD34" i="6"/>
  <c r="AD33" i="2"/>
  <c r="AD36" i="2"/>
  <c r="AD49" i="3"/>
  <c r="AD15" i="10"/>
  <c r="AD34" i="2"/>
  <c r="AD49" i="9"/>
  <c r="AD12" i="7"/>
  <c r="AD49" i="4"/>
  <c r="AD31" i="4"/>
  <c r="AD17" i="9"/>
  <c r="AD48" i="10"/>
  <c r="AD12" i="3"/>
  <c r="AD38" i="3"/>
  <c r="AD53" i="5"/>
  <c r="AD14" i="7"/>
  <c r="AD17" i="2"/>
  <c r="AD25" i="3"/>
  <c r="AD48" i="2"/>
  <c r="AD12" i="2"/>
  <c r="AD22" i="10"/>
  <c r="AD32" i="5"/>
  <c r="AD43" i="3"/>
  <c r="AD16" i="5"/>
  <c r="AD37" i="10"/>
  <c r="AD50" i="5"/>
  <c r="AD52" i="7"/>
  <c r="AD51" i="2"/>
  <c r="AD28" i="7"/>
  <c r="AD39" i="7"/>
  <c r="AD14" i="4"/>
  <c r="AD31" i="8"/>
  <c r="AD44" i="9"/>
  <c r="AD18" i="6"/>
  <c r="AD52" i="9"/>
  <c r="AD23" i="10"/>
  <c r="AD20" i="2"/>
  <c r="AD42" i="3"/>
  <c r="AD49" i="7"/>
  <c r="AD13" i="8"/>
  <c r="AD35" i="10"/>
  <c r="AD17" i="4"/>
  <c r="AD45" i="2"/>
  <c r="AD42" i="9"/>
  <c r="AD28" i="6"/>
  <c r="AD25" i="7"/>
  <c r="AD36" i="6"/>
  <c r="AD22" i="7"/>
  <c r="AD10" i="6"/>
  <c r="AD39" i="3"/>
  <c r="AD33" i="10"/>
  <c r="AD42" i="6"/>
  <c r="AD36" i="5"/>
  <c r="AD16" i="2"/>
  <c r="AD37" i="4"/>
  <c r="AD47" i="7"/>
  <c r="AD46" i="3"/>
  <c r="AD21" i="8"/>
  <c r="AD33" i="3"/>
  <c r="AD25" i="5"/>
  <c r="AD50" i="6"/>
  <c r="AD52" i="3"/>
  <c r="AD46" i="7"/>
  <c r="AD33" i="4"/>
  <c r="AD27" i="6"/>
  <c r="AD41" i="9"/>
  <c r="AD18" i="4"/>
  <c r="AD37" i="7"/>
  <c r="AD42" i="5"/>
  <c r="AD46" i="9"/>
  <c r="AD36" i="3"/>
  <c r="AD47" i="8"/>
  <c r="AD54" i="6"/>
  <c r="AD53" i="6"/>
  <c r="AD28" i="2"/>
  <c r="AD31" i="5"/>
  <c r="AD17" i="8"/>
  <c r="AD54" i="4"/>
  <c r="AD28" i="5"/>
  <c r="AD34" i="3"/>
  <c r="AD40" i="6"/>
  <c r="AD20" i="3"/>
  <c r="AD42" i="8"/>
  <c r="AD42" i="10"/>
  <c r="AD36" i="4"/>
  <c r="AD39" i="4"/>
  <c r="AD30" i="8"/>
  <c r="AD43" i="2"/>
  <c r="AD28" i="3"/>
  <c r="AD10" i="7"/>
  <c r="AD13" i="9"/>
  <c r="AD34" i="7"/>
  <c r="AD11" i="2"/>
  <c r="AD43" i="10"/>
  <c r="AD31" i="10"/>
  <c r="AD31" i="7"/>
  <c r="AD21" i="7"/>
  <c r="AD53" i="10"/>
  <c r="AD19" i="2"/>
  <c r="AD21" i="5"/>
  <c r="AD37" i="3"/>
  <c r="AD53" i="4"/>
  <c r="AD19" i="5"/>
  <c r="AD41" i="2"/>
  <c r="AB56" i="7"/>
  <c r="AD50" i="2"/>
  <c r="AD45" i="9"/>
  <c r="AB56" i="5"/>
  <c r="AD24" i="5"/>
  <c r="AD20" i="6"/>
  <c r="AD26" i="9"/>
  <c r="Z56" i="4"/>
  <c r="AD26" i="8"/>
  <c r="AD24" i="10"/>
  <c r="AD13" i="3"/>
  <c r="AD52" i="6"/>
  <c r="AD21" i="4"/>
  <c r="AD43" i="6"/>
  <c r="AD10" i="2"/>
  <c r="AD50" i="10"/>
  <c r="AD46" i="5"/>
  <c r="AD31" i="3"/>
  <c r="AD50" i="7"/>
  <c r="AB56" i="8"/>
  <c r="AD47" i="3"/>
  <c r="AD20" i="8"/>
  <c r="AD40" i="9"/>
  <c r="AD35" i="3"/>
  <c r="AD54" i="5"/>
  <c r="AD9" i="6"/>
  <c r="AD30" i="2"/>
  <c r="AD26" i="3"/>
  <c r="AD18" i="3"/>
  <c r="AD32" i="10"/>
  <c r="AD9" i="2"/>
  <c r="AD9" i="8"/>
  <c r="AD15" i="8"/>
  <c r="AD51" i="5"/>
  <c r="AD19" i="9"/>
  <c r="AD18" i="9"/>
  <c r="AD30" i="4"/>
  <c r="AD40" i="8"/>
  <c r="AD42" i="2"/>
  <c r="AD9" i="3"/>
  <c r="AD13" i="4"/>
  <c r="AD44" i="3"/>
  <c r="AD48" i="5"/>
  <c r="AD43" i="7"/>
  <c r="AD18" i="10"/>
  <c r="AD16" i="10"/>
  <c r="AD17" i="5"/>
  <c r="AD29" i="5"/>
  <c r="AD53" i="3"/>
  <c r="AD28" i="4"/>
  <c r="AD20" i="7"/>
  <c r="AD40" i="2"/>
  <c r="AB56" i="4"/>
  <c r="AD22" i="4"/>
  <c r="AD47" i="4"/>
  <c r="AD14" i="10"/>
  <c r="AD48" i="3"/>
  <c r="AD46" i="6"/>
  <c r="AD28" i="9"/>
  <c r="AD16" i="8"/>
  <c r="AD12" i="6"/>
  <c r="AD32" i="3"/>
  <c r="AD10" i="8"/>
  <c r="AD37" i="9"/>
  <c r="AD21" i="6"/>
  <c r="AD10" i="9"/>
  <c r="AD53" i="2"/>
  <c r="AD26" i="10"/>
  <c r="AD54" i="2"/>
  <c r="AD38" i="9"/>
  <c r="AD31" i="2"/>
  <c r="AD41" i="7"/>
  <c r="Z56" i="3"/>
  <c r="AD35" i="6"/>
  <c r="AD44" i="7"/>
  <c r="AD14" i="5"/>
  <c r="AD32" i="2"/>
  <c r="AD14" i="3"/>
  <c r="AD29" i="2"/>
  <c r="AD24" i="3"/>
  <c r="AD23" i="7"/>
  <c r="AD45" i="3"/>
  <c r="AD13" i="6"/>
  <c r="AD53" i="7"/>
  <c r="AD9" i="9"/>
  <c r="AD22" i="8"/>
  <c r="AD15" i="4"/>
  <c r="AD9" i="7"/>
  <c r="AD42" i="4"/>
  <c r="AD20" i="10"/>
  <c r="AD14" i="6"/>
  <c r="AD49" i="10"/>
  <c r="AD32" i="8"/>
  <c r="AD49" i="2"/>
  <c r="AB56" i="9"/>
  <c r="AD40" i="3"/>
  <c r="AD52" i="5"/>
  <c r="AD34" i="5"/>
  <c r="AD21" i="9"/>
  <c r="AD21" i="3"/>
  <c r="AD19" i="3"/>
  <c r="AD38" i="7"/>
  <c r="AD14" i="9"/>
  <c r="AD49" i="8"/>
  <c r="AD26" i="7"/>
  <c r="AD44" i="6"/>
  <c r="AD29" i="3"/>
  <c r="AD14" i="2"/>
  <c r="AD17" i="3"/>
  <c r="AD39" i="6"/>
  <c r="AD39" i="2"/>
  <c r="AD50" i="8"/>
  <c r="AD22" i="6"/>
  <c r="AD44" i="8"/>
  <c r="AD34" i="8"/>
  <c r="AD21" i="10"/>
  <c r="AD43" i="5"/>
  <c r="AD18" i="7"/>
  <c r="AD33" i="9"/>
  <c r="AB56" i="10"/>
  <c r="AD44" i="2"/>
  <c r="AD16" i="3"/>
  <c r="AD27" i="2"/>
  <c r="AD27" i="10"/>
  <c r="AD23" i="6"/>
  <c r="AD38" i="4"/>
  <c r="AB56" i="3"/>
  <c r="AD13" i="10"/>
  <c r="AD29" i="10"/>
  <c r="AD13" i="2"/>
  <c r="AD26" i="5"/>
  <c r="AD44" i="4"/>
  <c r="AD22" i="9"/>
  <c r="AD34" i="10"/>
  <c r="AD33" i="5"/>
  <c r="AD10" i="3"/>
  <c r="AD26" i="6"/>
  <c r="AD51" i="8"/>
  <c r="AD33" i="7"/>
  <c r="AD45" i="10"/>
  <c r="AD24" i="9"/>
  <c r="AD36" i="9"/>
  <c r="AD11" i="10"/>
  <c r="AD15" i="3"/>
  <c r="AD15" i="6"/>
  <c r="AD11" i="7"/>
  <c r="AD54" i="7"/>
  <c r="AD51" i="10"/>
  <c r="AD45" i="4"/>
  <c r="AD47" i="6"/>
  <c r="AD15" i="7"/>
  <c r="AD23" i="4"/>
  <c r="AD27" i="3"/>
  <c r="Z56" i="6"/>
  <c r="AD18" i="5"/>
  <c r="AD41" i="8"/>
  <c r="AD40" i="7"/>
  <c r="AD30" i="6"/>
  <c r="AD52" i="2"/>
  <c r="AD17" i="7"/>
  <c r="AD46" i="4"/>
  <c r="AD20" i="4"/>
  <c r="AD26" i="4"/>
  <c r="AD53" i="9"/>
  <c r="AD19" i="6"/>
  <c r="AD47" i="5"/>
  <c r="AD36" i="10"/>
  <c r="AD34" i="4"/>
  <c r="AD11" i="3"/>
  <c r="Y56" i="3"/>
  <c r="AD49" i="5"/>
  <c r="AD10" i="5"/>
  <c r="Z56" i="10"/>
  <c r="AD43" i="9"/>
  <c r="AD51" i="9"/>
  <c r="AD19" i="7"/>
  <c r="AD27" i="9"/>
  <c r="AD38" i="2"/>
  <c r="AD28" i="10"/>
  <c r="AD45" i="6"/>
  <c r="AD10" i="10"/>
  <c r="AD37" i="5"/>
  <c r="AD45" i="5"/>
  <c r="AD30" i="10"/>
  <c r="X56" i="2"/>
  <c r="AD22" i="2"/>
  <c r="Z56" i="8"/>
  <c r="Z56" i="2"/>
  <c r="AD15" i="9"/>
  <c r="Y56" i="6"/>
  <c r="AD20" i="9"/>
  <c r="X56" i="8"/>
  <c r="X56" i="3"/>
  <c r="AD31" i="6"/>
  <c r="AD29" i="8"/>
  <c r="AD23" i="9"/>
  <c r="AD51" i="6"/>
  <c r="AD27" i="7"/>
  <c r="AB56" i="2"/>
  <c r="AD35" i="4"/>
  <c r="AD9" i="10"/>
  <c r="AD52" i="4"/>
  <c r="AD11" i="9"/>
  <c r="AD53" i="8"/>
  <c r="AD38" i="6"/>
  <c r="AB56" i="6"/>
  <c r="AD41" i="5"/>
  <c r="AD10" i="4"/>
  <c r="AD44" i="5"/>
  <c r="AD9" i="5"/>
  <c r="AD11" i="4"/>
  <c r="AD32" i="6"/>
  <c r="AD15" i="2"/>
  <c r="AD46" i="10"/>
  <c r="AD51" i="4"/>
  <c r="AD24" i="6"/>
  <c r="AD54" i="10"/>
  <c r="AD27" i="4"/>
  <c r="AD47" i="2"/>
  <c r="AD29" i="6"/>
  <c r="AD35" i="9"/>
  <c r="AD16" i="9"/>
  <c r="AD51" i="7"/>
  <c r="AD52" i="10"/>
  <c r="Y56" i="2"/>
  <c r="AD15" i="5"/>
  <c r="AD19" i="4"/>
  <c r="AD36" i="8"/>
  <c r="AD31" i="9"/>
  <c r="AD38" i="5"/>
  <c r="AD50" i="9"/>
  <c r="AD47" i="10"/>
  <c r="AD35" i="7"/>
  <c r="AD11" i="6"/>
  <c r="AD43" i="4"/>
  <c r="AD28" i="8"/>
  <c r="AD39" i="10"/>
  <c r="AD17" i="6"/>
  <c r="AD24" i="7"/>
  <c r="AD39" i="9"/>
  <c r="AD33" i="6"/>
  <c r="Z56" i="7"/>
  <c r="AD12" i="9"/>
  <c r="AD23" i="5"/>
  <c r="AD32" i="9"/>
  <c r="AD48" i="9"/>
  <c r="AD54" i="8"/>
  <c r="Y56" i="10"/>
  <c r="AD47" i="9"/>
  <c r="AD40" i="5"/>
  <c r="AD44" i="10"/>
  <c r="Y56" i="8"/>
  <c r="AD48" i="4"/>
  <c r="AD49" i="6"/>
  <c r="AD39" i="5"/>
  <c r="X56" i="4"/>
  <c r="AD35" i="5"/>
  <c r="AD25" i="8"/>
  <c r="AD18" i="8"/>
  <c r="AD18" i="2"/>
  <c r="AD38" i="10"/>
  <c r="X56" i="10"/>
  <c r="AD41" i="6"/>
  <c r="AD25" i="6"/>
  <c r="AD37" i="6"/>
  <c r="AD48" i="7"/>
  <c r="Y56" i="7"/>
  <c r="AD32" i="4"/>
  <c r="AD16" i="4"/>
  <c r="AD32" i="7"/>
  <c r="AD16" i="7"/>
  <c r="AD45" i="8"/>
  <c r="Y56" i="4"/>
  <c r="AD12" i="5"/>
  <c r="AD40" i="4"/>
  <c r="AD24" i="4"/>
  <c r="AD12" i="8"/>
  <c r="X56" i="7"/>
  <c r="X56" i="9"/>
  <c r="Z56" i="5"/>
  <c r="X56" i="6"/>
  <c r="Z56" i="9"/>
  <c r="Y56" i="5"/>
  <c r="AD12" i="4"/>
  <c r="Y56" i="9"/>
  <c r="AD12" i="10"/>
  <c r="X56" i="5"/>
  <c r="AD56" i="6"/>
  <c r="AD55" i="3"/>
  <c r="AD56" i="10"/>
  <c r="AD56" i="2"/>
  <c r="AD55" i="9"/>
  <c r="AD56" i="3"/>
  <c r="AD56" i="4"/>
  <c r="AD55" i="2"/>
  <c r="AD56" i="8"/>
  <c r="AD56" i="7"/>
  <c r="AD56" i="5"/>
  <c r="AD55" i="10"/>
  <c r="AD55" i="6"/>
  <c r="AD55" i="5"/>
  <c r="AD56" i="9"/>
  <c r="AD55" i="8"/>
  <c r="AD55" i="7"/>
  <c r="AD55" i="4"/>
</calcChain>
</file>

<file path=xl/sharedStrings.xml><?xml version="1.0" encoding="utf-8"?>
<sst xmlns="http://schemas.openxmlformats.org/spreadsheetml/2006/main" count="882" uniqueCount="90">
  <si>
    <t>Szenarien</t>
  </si>
  <si>
    <t>Jahr</t>
  </si>
  <si>
    <t>Bevökerungwachstum:</t>
  </si>
  <si>
    <t>Marktanteil E-Autos:</t>
  </si>
  <si>
    <t>Szenario SB2</t>
  </si>
  <si>
    <t>Szenario SB1</t>
  </si>
  <si>
    <t>Szenario SB3</t>
  </si>
  <si>
    <t>Umsetzung STEK Velostadt:</t>
  </si>
  <si>
    <t>[konstant über t]</t>
  </si>
  <si>
    <t>Unterhaltskosten</t>
  </si>
  <si>
    <t>Reisezeitkosten</t>
  </si>
  <si>
    <t>Betriebskosten</t>
  </si>
  <si>
    <t>Umweltkosten</t>
  </si>
  <si>
    <t>Unfallkosten</t>
  </si>
  <si>
    <t>Breite: Velo</t>
  </si>
  <si>
    <t>Kapazität Velo</t>
  </si>
  <si>
    <t>Kapazität MIV</t>
  </si>
  <si>
    <t>Breite: MIV</t>
  </si>
  <si>
    <t>[m]</t>
  </si>
  <si>
    <t>[km]</t>
  </si>
  <si>
    <r>
      <t>Auslastungsgrad: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</rPr>
      <t>λ</t>
    </r>
  </si>
  <si>
    <t>[CHF]</t>
  </si>
  <si>
    <t>Summe über T Jahre</t>
  </si>
  <si>
    <t xml:space="preserve">Velo: </t>
  </si>
  <si>
    <t>MIV:</t>
  </si>
  <si>
    <t>Einheitskosten: U</t>
  </si>
  <si>
    <t>Einheitskosten: TT</t>
  </si>
  <si>
    <t xml:space="preserve">Baukosten: </t>
  </si>
  <si>
    <t>[CHF/m^2]</t>
  </si>
  <si>
    <r>
      <t>Wartezeit:</t>
    </r>
    <r>
      <rPr>
        <sz val="12"/>
        <color theme="1"/>
        <rFont val="Calibri"/>
        <family val="2"/>
        <scheme val="minor"/>
      </rPr>
      <t xml:space="preserve"> 𝑡 </t>
    </r>
  </si>
  <si>
    <t>Velo</t>
  </si>
  <si>
    <t>MIV</t>
  </si>
  <si>
    <t>Geschwindigkeit:</t>
  </si>
  <si>
    <t>[km/h]</t>
  </si>
  <si>
    <t>Unterhaltskosten:</t>
  </si>
  <si>
    <t>Strasse</t>
  </si>
  <si>
    <t>Unterführung</t>
  </si>
  <si>
    <t>Einheitskosten: B</t>
  </si>
  <si>
    <t>[CHF/km * DTV]</t>
  </si>
  <si>
    <t>Schadstoff:</t>
  </si>
  <si>
    <t>Lärm:</t>
  </si>
  <si>
    <t>[CH/Fzkm]</t>
  </si>
  <si>
    <t>Einheitskosten: A</t>
  </si>
  <si>
    <t>Schranke: (+t)</t>
  </si>
  <si>
    <t>Unfall(a):</t>
  </si>
  <si>
    <t>Unfall(b):</t>
  </si>
  <si>
    <t>Unfall(c):</t>
  </si>
  <si>
    <t>[CHF/Unfall]</t>
  </si>
  <si>
    <t>EK(a):</t>
  </si>
  <si>
    <t>EK(b):</t>
  </si>
  <si>
    <t>EK(c):</t>
  </si>
  <si>
    <t>[#Unfälle(a)/Pkm]</t>
  </si>
  <si>
    <t>[#Unfälle(b)/Pkm]</t>
  </si>
  <si>
    <t>Länge(s): MIV</t>
  </si>
  <si>
    <t>Länge(s): Velo</t>
  </si>
  <si>
    <t>Fahrzeuge pro Tag</t>
  </si>
  <si>
    <t>Totale Kosten pro Jahr</t>
  </si>
  <si>
    <t>[h/Fahrzeug]</t>
  </si>
  <si>
    <t>Variante 3</t>
  </si>
  <si>
    <t>Radstreifen [m]:</t>
  </si>
  <si>
    <t>Unterführung [m]:</t>
  </si>
  <si>
    <t>Kosten:</t>
  </si>
  <si>
    <t xml:space="preserve">Radstreifen: </t>
  </si>
  <si>
    <t>850 [CHF/m]</t>
  </si>
  <si>
    <t>3750 [CHF/m^2]</t>
  </si>
  <si>
    <t>Unterführung:</t>
  </si>
  <si>
    <t>130'000 CHF</t>
  </si>
  <si>
    <t>Pro Rampe:</t>
  </si>
  <si>
    <t>Szenario SU3</t>
  </si>
  <si>
    <t>Szenario SU2</t>
  </si>
  <si>
    <t>Szenario SU1</t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</si>
  <si>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</si>
  <si>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</si>
  <si>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</si>
  <si>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</si>
  <si>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</si>
  <si>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</si>
  <si>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</si>
  <si>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</si>
  <si>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</si>
  <si>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</si>
  <si>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</si>
  <si>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</si>
  <si>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r>
      <t>DTV für Szenario:</t>
    </r>
    <r>
      <rPr>
        <sz val="11"/>
        <color rgb="FF66FF99"/>
        <rFont val="Calibri"/>
        <family val="2"/>
        <scheme val="minor"/>
      </rPr>
      <t xml:space="preserve"> SB3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</si>
  <si>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</si>
  <si>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>DTV für Szenario:</t>
    </r>
    <r>
      <rPr>
        <sz val="11"/>
        <color rgb="FF66FF99"/>
        <rFont val="Calibri"/>
        <family val="2"/>
        <scheme val="minor"/>
      </rPr>
      <t xml:space="preserve"> SB3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</si>
  <si>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</si>
  <si>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>DTV für Szenario:</t>
    </r>
    <r>
      <rPr>
        <sz val="11"/>
        <color rgb="FF66FF99"/>
        <rFont val="Calibri"/>
        <family val="2"/>
        <scheme val="minor"/>
      </rPr>
      <t xml:space="preserve"> SB3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</si>
  <si>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</si>
  <si>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t>7'/Nutzer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</si>
</sst>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 &quot;CHF&quot;\ * #,##0.00_ ;_ &quot;CHF&quot;\ * \-#,##0.00_ ;_ &quot;CHF&quot;\ * &quot;-&quot;??_ ;_ @_ "/>
    <numFmt numFmtId="164" formatCode="0.000%"/>
    <numFmt numFmtId="165" formatCode="0.00000000"/>
    <numFmt numFmtId="166" formatCode="0.0000E+00"/>
    <numFmt numFmtId="167" formatCode="0.00000E+00"/>
  </numFmts>
  <fonts count="17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6"/>
      <color rgb="FFFFFF99"/>
      <name val="Calibri"/>
      <family val="2"/>
      <scheme val="minor"/>
    </font>
    <font>
      <sz val="11"/>
      <color rgb="FFFFFF99"/>
      <name val="Calibri"/>
      <family val="2"/>
      <scheme val="minor"/>
    </font>
    <font>
      <b/>
      <sz val="16"/>
      <name val="Calibri"/>
      <family val="2"/>
      <scheme val="minor"/>
    </font>
    <font>
      <sz val="11"/>
      <color rgb="FF99CCFF"/>
      <name val="Calibri"/>
      <family val="2"/>
      <scheme val="minor"/>
    </font>
    <font>
      <b/>
      <sz val="16"/>
      <color rgb="FF99CCFF"/>
      <name val="Calibri"/>
      <family val="2"/>
      <scheme val="minor"/>
    </font>
    <font>
      <sz val="11"/>
      <color rgb="FF66FF99"/>
      <name val="Calibri"/>
      <family val="2"/>
      <scheme val="minor"/>
    </font>
    <font>
      <b/>
      <sz val="16"/>
      <color rgb="FF66FF99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161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1" fontId="0" fillId="2" borderId="12" xfId="0" applyNumberFormat="1" applyFill="1" applyBorder="1" applyAlignment="1">
      <alignment horizontal="center"/>
    </xf>
    <xf numFmtId="1" fontId="0" fillId="3" borderId="12" xfId="0" applyNumberFormat="1" applyFill="1" applyBorder="1" applyAlignment="1">
      <alignment horizontal="center"/>
    </xf>
    <xf numFmtId="1" fontId="0" fillId="4" borderId="12" xfId="0" applyNumberFormat="1" applyFill="1" applyBorder="1" applyAlignment="1">
      <alignment horizontal="center"/>
    </xf>
    <xf numFmtId="0" fontId="0" fillId="3" borderId="15" xfId="0" applyFont="1" applyFill="1" applyBorder="1" applyAlignment="1">
      <alignment horizontal="center" vertical="center"/>
    </xf>
    <xf numFmtId="44" fontId="0" fillId="0" borderId="0" xfId="2" applyFont="1" applyFill="1" applyBorder="1" applyAlignment="1">
      <alignment vertical="center"/>
    </xf>
    <xf numFmtId="0" fontId="0" fillId="0" borderId="0" xfId="2" applyNumberFormat="1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0" fillId="0" borderId="13" xfId="0" applyBorder="1"/>
    <xf numFmtId="0" fontId="0" fillId="0" borderId="19" xfId="0" applyBorder="1"/>
    <xf numFmtId="0" fontId="0" fillId="4" borderId="20" xfId="0" applyFont="1" applyFill="1" applyBorder="1" applyAlignment="1">
      <alignment horizontal="center" vertical="center"/>
    </xf>
    <xf numFmtId="0" fontId="0" fillId="0" borderId="21" xfId="0" applyBorder="1"/>
    <xf numFmtId="164" fontId="0" fillId="0" borderId="16" xfId="1" applyNumberFormat="1" applyFont="1" applyBorder="1" applyAlignment="1">
      <alignment horizontal="center"/>
    </xf>
    <xf numFmtId="164" fontId="0" fillId="0" borderId="22" xfId="1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Border="1" applyAlignment="1"/>
    <xf numFmtId="0" fontId="0" fillId="6" borderId="1" xfId="0" applyFill="1" applyBorder="1"/>
    <xf numFmtId="1" fontId="0" fillId="6" borderId="12" xfId="0" applyNumberForma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6" borderId="13" xfId="0" applyFill="1" applyBorder="1"/>
    <xf numFmtId="1" fontId="0" fillId="6" borderId="17" xfId="0" applyNumberFormat="1" applyFill="1" applyBorder="1" applyAlignment="1">
      <alignment horizontal="center"/>
    </xf>
    <xf numFmtId="0" fontId="0" fillId="0" borderId="12" xfId="0" applyBorder="1"/>
    <xf numFmtId="0" fontId="0" fillId="0" borderId="26" xfId="0" applyBorder="1"/>
    <xf numFmtId="0" fontId="0" fillId="0" borderId="7" xfId="0" applyBorder="1"/>
    <xf numFmtId="165" fontId="0" fillId="0" borderId="24" xfId="0" applyNumberFormat="1" applyBorder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1" fontId="0" fillId="0" borderId="0" xfId="0" applyNumberFormat="1"/>
    <xf numFmtId="0" fontId="0" fillId="0" borderId="0" xfId="0" applyFill="1" applyBorder="1" applyAlignment="1"/>
    <xf numFmtId="0" fontId="4" fillId="0" borderId="2" xfId="0" applyFont="1" applyBorder="1"/>
    <xf numFmtId="0" fontId="0" fillId="0" borderId="6" xfId="0" applyBorder="1"/>
    <xf numFmtId="0" fontId="0" fillId="0" borderId="3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Border="1"/>
    <xf numFmtId="0" fontId="0" fillId="0" borderId="10" xfId="0" applyBorder="1"/>
    <xf numFmtId="11" fontId="0" fillId="0" borderId="0" xfId="0" applyNumberFormat="1" applyBorder="1"/>
    <xf numFmtId="0" fontId="0" fillId="0" borderId="4" xfId="0" applyBorder="1"/>
    <xf numFmtId="11" fontId="0" fillId="0" borderId="7" xfId="0" applyNumberFormat="1" applyBorder="1"/>
    <xf numFmtId="0" fontId="0" fillId="0" borderId="5" xfId="0" applyBorder="1"/>
    <xf numFmtId="0" fontId="4" fillId="0" borderId="29" xfId="0" applyFont="1" applyBorder="1"/>
    <xf numFmtId="0" fontId="0" fillId="0" borderId="30" xfId="0" applyBorder="1"/>
    <xf numFmtId="0" fontId="0" fillId="0" borderId="31" xfId="0" applyBorder="1"/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27" xfId="0" applyBorder="1"/>
    <xf numFmtId="0" fontId="0" fillId="0" borderId="27" xfId="0" applyFill="1" applyBorder="1"/>
    <xf numFmtId="0" fontId="4" fillId="0" borderId="13" xfId="0" applyFont="1" applyBorder="1"/>
    <xf numFmtId="0" fontId="0" fillId="0" borderId="27" xfId="0" applyFill="1" applyBorder="1" applyAlignment="1">
      <alignment horizontal="left"/>
    </xf>
    <xf numFmtId="44" fontId="0" fillId="0" borderId="31" xfId="2" applyFont="1" applyFill="1" applyBorder="1" applyAlignment="1">
      <alignment horizontal="center" vertical="center"/>
    </xf>
    <xf numFmtId="0" fontId="0" fillId="0" borderId="30" xfId="0" applyFill="1" applyBorder="1" applyAlignment="1">
      <alignment horizontal="left"/>
    </xf>
    <xf numFmtId="166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67" fontId="0" fillId="0" borderId="1" xfId="0" applyNumberFormat="1" applyBorder="1"/>
    <xf numFmtId="1" fontId="0" fillId="4" borderId="17" xfId="0" applyNumberFormat="1" applyFill="1" applyBorder="1" applyAlignment="1">
      <alignment horizontal="center"/>
    </xf>
    <xf numFmtId="0" fontId="0" fillId="2" borderId="34" xfId="0" applyFont="1" applyFill="1" applyBorder="1" applyAlignment="1">
      <alignment horizontal="center" vertical="center"/>
    </xf>
    <xf numFmtId="0" fontId="0" fillId="0" borderId="23" xfId="0" applyBorder="1"/>
    <xf numFmtId="11" fontId="0" fillId="0" borderId="9" xfId="0" applyNumberFormat="1" applyBorder="1" applyAlignment="1">
      <alignment horizontal="center"/>
    </xf>
    <xf numFmtId="0" fontId="0" fillId="0" borderId="20" xfId="0" applyBorder="1"/>
    <xf numFmtId="0" fontId="0" fillId="0" borderId="11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4" xfId="0" applyBorder="1"/>
    <xf numFmtId="0" fontId="0" fillId="0" borderId="17" xfId="0" applyBorder="1"/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2" borderId="26" xfId="1" applyNumberFormat="1" applyFont="1" applyFill="1" applyBorder="1" applyAlignment="1">
      <alignment horizontal="center"/>
    </xf>
    <xf numFmtId="0" fontId="0" fillId="3" borderId="12" xfId="0" applyNumberFormat="1" applyFill="1" applyBorder="1" applyAlignment="1">
      <alignment horizontal="center"/>
    </xf>
    <xf numFmtId="0" fontId="0" fillId="4" borderId="17" xfId="1" applyNumberFormat="1" applyFont="1" applyFill="1" applyBorder="1" applyAlignment="1">
      <alignment horizontal="center"/>
    </xf>
    <xf numFmtId="0" fontId="0" fillId="2" borderId="24" xfId="1" applyNumberFormat="1" applyFont="1" applyFill="1" applyBorder="1" applyAlignment="1">
      <alignment horizontal="center"/>
    </xf>
    <xf numFmtId="0" fontId="0" fillId="3" borderId="9" xfId="0" applyNumberFormat="1" applyFill="1" applyBorder="1" applyAlignment="1">
      <alignment horizontal="center"/>
    </xf>
    <xf numFmtId="0" fontId="0" fillId="4" borderId="18" xfId="1" applyNumberFormat="1" applyFont="1" applyFill="1" applyBorder="1" applyAlignment="1">
      <alignment horizontal="center"/>
    </xf>
    <xf numFmtId="0" fontId="0" fillId="0" borderId="2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44" fontId="0" fillId="0" borderId="32" xfId="2" applyFont="1" applyFill="1" applyBorder="1" applyAlignment="1">
      <alignment horizontal="center" vertical="center"/>
    </xf>
    <xf numFmtId="44" fontId="0" fillId="0" borderId="33" xfId="2" applyFont="1" applyFill="1" applyBorder="1" applyAlignment="1">
      <alignment horizontal="center" vertical="center"/>
    </xf>
    <xf numFmtId="44" fontId="0" fillId="0" borderId="30" xfId="2" applyFont="1" applyFill="1" applyBorder="1" applyAlignment="1">
      <alignment horizontal="center" vertical="center"/>
    </xf>
    <xf numFmtId="44" fontId="0" fillId="0" borderId="0" xfId="2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9" fillId="3" borderId="15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2" borderId="14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</cellXfs>
  <cellStyles count="3">
    <cellStyle name="Prozent" xfId="1" builtinId="5"/>
    <cellStyle name="Standard" xfId="0" builtinId="0"/>
    <cellStyle name="Währung" xfId="2" builtinId="4"/>
  </cellStyles>
  <dxfs count="0"/>
  <tableStyles count="0" defaultTableStyle="TableStyleMedium2" defaultPivotStyle="PivotStyleLight16"/>
  <colors>
    <mruColors>
      <color rgb="FF66FF99"/>
      <color rgb="FF99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A50626DF-8A08-4508-BC7E-D7F34186686D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A50626DF-8A08-4508-BC7E-D7F34186686D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EC6BCB7F-4B2F-484B-8CD7-A017ED347EC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EC6BCB7F-4B2F-484B-8CD7-A017ED347EC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62075329-8C92-4BE3-857C-B8FF1766FD82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62075329-8C92-4BE3-857C-B8FF1766FD82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125A464A-6F34-4A7A-A148-4088F84323E7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125A464A-6F34-4A7A-A148-4088F84323E7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618FBE3D-9216-43DC-BCC1-DBC044852727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618FBE3D-9216-43DC-BCC1-DBC044852727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26E908AF-EC8A-4A01-8695-7190EAE7A01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26E908AF-EC8A-4A01-8695-7190EAE7A01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4B9E902B-43A6-4F23-B750-DC2F505905B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4B9E902B-43A6-4F23-B750-DC2F505905B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2EFC7C6E-E2A5-4B8B-8395-F0DD912FB63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2EFC7C6E-E2A5-4B8B-8395-F0DD912FB63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52E9241A-FDD1-4F3E-9137-525E990AEDD6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FE958AC0-D01C-4606-940F-C517E87A3F6B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FE958AC0-D01C-4606-940F-C517E87A3F6B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AE1AE596-14BC-4568-91F3-C6C62BE9310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AE1AE596-14BC-4568-91F3-C6C62BE9310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A0736C26-4D78-4FC5-B2A7-1879C7D8C47B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A0736C26-4D78-4FC5-B2A7-1879C7D8C47B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7F456447-98DD-4CD6-B98C-C2C718F5A22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7F456447-98DD-4CD6-B98C-C2C718F5A22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E4FEFB3A-0AFE-42E3-8A8F-72C5C287620B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E4FEFB3A-0AFE-42E3-8A8F-72C5C287620B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35E557BA-3465-4942-8FBB-3C5E194BCAD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35E557BA-3465-4942-8FBB-3C5E194BCAD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B47899C3-C11D-442B-9CFC-2AD92EA67B6F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B47899C3-C11D-442B-9CFC-2AD92EA67B6F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5A533BF1-6741-4739-87CC-E1CCFEE2988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5A533BF1-6741-4739-87CC-E1CCFEE2988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359CD3F2-27CC-4888-9875-FF5518CB3AB2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359CD3F2-27CC-4888-9875-FF5518CB3AB2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82611E3E-252B-4D31-A5D2-30D54E53A21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82611E3E-252B-4D31-A5D2-30D54E53A21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A89CE197-2280-425C-AAC0-B06116A8B2F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A89CE197-2280-425C-AAC0-B06116A8B2F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E165E923-F779-4B97-AF14-0FC93B17CEC6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E165E923-F779-4B97-AF14-0FC93B17CEC6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827FDDA1-FCB1-4A71-85D1-25BF428009B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827FDDA1-FCB1-4A71-85D1-25BF428009B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3BE2F32D-7FB5-4F4A-8AE2-353F2E21D7DB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3BE2F32D-7FB5-4F4A-8AE2-353F2E21D7DB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EC066AAF-729E-4B0D-811F-41B6C53B806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EC066AAF-729E-4B0D-811F-41B6C53B806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𝑡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4D2D32EB-799A-4B25-BD0E-56ECF191C425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4D2D32EB-799A-4B25-BD0E-56ECF191C425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6592FEAB-7B9E-49CB-A819-DA96BBC9CBA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6592FEAB-7B9E-49CB-A819-DA96BBC9CBA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FF5929EA-6C5F-4D79-B968-22C69485FB2E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FF5929EA-6C5F-4D79-B968-22C69485FB2E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89046D47-F13D-4874-88E3-76ED1718F379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89046D47-F13D-4874-88E3-76ED1718F379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AC8E44EE-FA84-4897-839E-561E1D99B69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AC8E44EE-FA84-4897-839E-561E1D99B69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E5E23D82-01AB-4A95-B5C7-31C0CA56EE2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E5E23D82-01AB-4A95-B5C7-31C0CA56EE2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0A0C17FC-AC03-4C58-A70C-EB20FB07BB5B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0A0C17FC-AC03-4C58-A70C-EB20FB07BB5B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2F1FC8AE-4372-49FD-9B4F-C9A5D0499FAF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2F1FC8AE-4372-49FD-9B4F-C9A5D0499FAF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8096BF2C-BA7D-46C3-A116-6BCF9E2047A6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8096BF2C-BA7D-46C3-A116-6BCF9E2047A6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1A027EE3-CE36-42D7-B8FB-9CC9559E718D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1A027EE3-CE36-42D7-B8FB-9CC9559E718D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E3E95652-2680-49BD-A4BC-F7B86ED79235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E3E95652-2680-49BD-A4BC-F7B86ED79235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1666AE78-776D-4EDE-BD32-A879983499F4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1666AE78-776D-4EDE-BD32-A879983499F4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D690B82F-216C-49EA-B9AA-50C1D8BC365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D690B82F-216C-49EA-B9AA-50C1D8BC365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E31F2632-E82D-4228-B61A-623E7EA001D7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E31F2632-E82D-4228-B61A-623E7EA001D7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74544DC2-EE9D-4AB4-8CF9-EC95C7B283F3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74544DC2-EE9D-4AB4-8CF9-EC95C7B283F3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134385F9-24E8-46A7-B0A7-611359FEB6F2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134385F9-24E8-46A7-B0A7-611359FEB6F2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0CD03D98-064C-4D22-B65A-7E1D370AF437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0CD03D98-064C-4D22-B65A-7E1D370AF437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BA7F5BB9-2D2C-485E-9D46-FD069BB53F3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BA7F5BB9-2D2C-485E-9D46-FD069BB53F3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F9C4D63D-77D1-4045-BE9B-846AC767DF82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F9C4D63D-77D1-4045-BE9B-846AC767DF82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5677E138-808A-459E-8D9B-98D4C4C1C498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C7573617-0A85-4054-B29E-B101FDB0450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C7573617-0A85-4054-B29E-B101FDB0450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890001B0-C3B0-4230-AE5C-84DDBF4E666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890001B0-C3B0-4230-AE5C-84DDBF4E666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38BD2152-7219-4260-96B4-9AF7FFE400BE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38BD2152-7219-4260-96B4-9AF7FFE400BE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03D41D9A-7342-44BA-BC4B-8F43A145114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03D41D9A-7342-44BA-BC4B-8F43A145114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DA66E853-C6C4-41D2-AAD2-01AB588E40E5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DA66E853-C6C4-41D2-AAD2-01AB588E40E5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47E9A2EB-2A58-4F19-B5D3-FEB254FF1BD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47E9A2EB-2A58-4F19-B5D3-FEB254FF1BD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D5DA216A-66F7-44F9-9DEF-EB6FB8E8CEC2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D5DA216A-66F7-44F9-9DEF-EB6FB8E8CEC2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CC82833E-4426-45F2-8939-ACCDF889B701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CC82833E-4426-45F2-8939-ACCDF889B701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30DE7B81-A825-4E44-A3F4-54128DF472DB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30DE7B81-A825-4E44-A3F4-54128DF472DB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4464D6A4-453C-41E9-B130-71D903B5F124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4464D6A4-453C-41E9-B130-71D903B5F124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11798B13-C840-42D6-ABF7-25251BE48F7C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11798B13-C840-42D6-ABF7-25251BE48F7C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BDD051EC-84EF-4D61-99C0-C610794C65A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BDD051EC-84EF-4D61-99C0-C610794C65A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2109B8E3-9FFD-4D6C-800D-583586EC283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2109B8E3-9FFD-4D6C-800D-583586EC283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6EE4D551-3A3F-4F69-9FEC-B408CAE2776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6EE4D551-3A3F-4F69-9FEC-B408CAE2776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BCE3037B-391E-471F-BB0A-955CCC1A599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BCE3037B-391E-471F-BB0A-955CCC1A599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289F5459-5E54-452B-827A-6C98F2932B69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289F5459-5E54-452B-827A-6C98F2932B69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AB1D7DFA-935E-40AC-8F77-5FB004A412FB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AB1D7DFA-935E-40AC-8F77-5FB004A412FB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6A113929-9985-491C-9F97-1CAD4742823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6A113929-9985-491C-9F97-1CAD4742823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9664AD66-66B2-4786-AB85-65BD18E47D02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9664AD66-66B2-4786-AB85-65BD18E47D02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FE75297B-6D3A-4311-A266-6274787485F0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FE75297B-6D3A-4311-A266-6274787485F0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0A35021D-6C79-45FC-ACB9-A5799C04A381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0A35021D-6C79-45FC-ACB9-A5799C04A381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E6C94EBA-21DC-44B6-8D4D-2ACA14FB31F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E6C94EBA-21DC-44B6-8D4D-2ACA14FB31F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CE045E4E-27B7-4FB0-8BA8-7624D62D0ED7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CE045E4E-27B7-4FB0-8BA8-7624D62D0ED7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D2B2D5E8-EF87-4CC0-B574-B3E3D1D08282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D2B2D5E8-EF87-4CC0-B574-B3E3D1D08282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CBCB3E0B-5254-4893-9AA2-D8A721F7D5C8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CBCB3E0B-5254-4893-9AA2-D8A721F7D5C8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3A70C3D6-3813-4BA5-8DFF-4EADDD0FC41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3A70C3D6-3813-4BA5-8DFF-4EADDD0FC41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0097757A-1EB0-4326-BEE0-5141FE1C6257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0097757A-1EB0-4326-BEE0-5141FE1C6257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6C52C4AC-F292-4537-B7BE-C363DC7D4253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6C52C4AC-F292-4537-B7BE-C363DC7D4253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6DB557E9-34F5-46E6-9EC3-61F09A81B189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6DB557E9-34F5-46E6-9EC3-61F09A81B189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132D9745-CDEE-470E-88B7-AEFC77CDF1D2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132D9745-CDEE-470E-88B7-AEFC77CDF1D2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2434DB9D-2565-4290-9225-586255A285B2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434DB9D-2565-4290-9225-586255A285B2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3F3AE3DA-EF9A-4C3B-87C5-CDAE30A52BC5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3F3AE3DA-EF9A-4C3B-87C5-CDAE30A52BC5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7375B31C-A500-4529-A019-1CAD81DD95A4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7375B31C-A500-4529-A019-1CAD81DD95A4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9E7CFA2D-1B12-4AFB-A2AF-68D79E458FF2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9E7CFA2D-1B12-4AFB-A2AF-68D79E458FF2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63389ED3-7E10-4D36-936B-4F213E70E2F9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1397F843-2AA5-41A7-95B3-7953A53AA771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1397F843-2AA5-41A7-95B3-7953A53AA771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B7E5575E-B9AC-4055-B80A-25F1E7461AA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B7E5575E-B9AC-4055-B80A-25F1E7461AA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054DB990-DDF2-49DC-BF1A-120A7795DCA6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054DB990-DDF2-49DC-BF1A-120A7795DCA6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CE2D7844-DC62-4674-8088-3CAC9A6B3CC8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CE2D7844-DC62-4674-8088-3CAC9A6B3CC8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BDF66208-32FE-4257-A249-3ED0A27F5ACD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BDF66208-32FE-4257-A249-3ED0A27F5ACD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F6A20A7E-2818-4503-B374-E7EB0C3B6317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F6A20A7E-2818-4503-B374-E7EB0C3B6317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49286AB7-3C8B-4181-9E07-1C8ECD0901A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49286AB7-3C8B-4181-9E07-1C8ECD0901A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6E8C7FF7-5E31-47AB-ACEE-B6FC6917E3AB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6E8C7FF7-5E31-47AB-ACEE-B6FC6917E3AB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DD624072-E87A-42A7-98F4-4F6D98200A14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DD624072-E87A-42A7-98F4-4F6D98200A14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93361EBE-611D-4C46-9ED5-C42036988BD9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93361EBE-611D-4C46-9ED5-C42036988BD9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1BE3CECC-9F2F-4C31-B0E0-4078CDBDF9EC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1BE3CECC-9F2F-4C31-B0E0-4078CDBDF9EC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2BE52D40-2070-4B0C-B8C4-167B150F9DD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2BE52D40-2070-4B0C-B8C4-167B150F9DD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2D4166BB-AE85-46D8-91B2-4B157CAA1418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2D4166BB-AE85-46D8-91B2-4B157CAA1418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C8551ACA-941B-47BE-9D9B-D999ADE6A0D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8551ACA-941B-47BE-9D9B-D999ADE6A0D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B59A0BE4-0FBE-44FA-85CA-A95003DEA3B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B59A0BE4-0FBE-44FA-85CA-A95003DEA3B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4F3A3352-0081-41E1-8B7D-7502DE972B1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4F3A3352-0081-41E1-8B7D-7502DE972B1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EA1162D0-F3BB-45FC-A746-0607A0546DD6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EA1162D0-F3BB-45FC-A746-0607A0546DD6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2A8F8928-57C3-4ED6-94B2-34E3802E861B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2A8F8928-57C3-4ED6-94B2-34E3802E861B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0EAA1923-AAD6-4DFA-9318-D968E00FB1A2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0EAA1923-AAD6-4DFA-9318-D968E00FB1A2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8EE3111F-E237-4BF4-B8FB-9F69338A4ACD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8EE3111F-E237-4BF4-B8FB-9F69338A4ACD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F1FDA7BA-4881-464A-9046-F340633C8EB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F1FDA7BA-4881-464A-9046-F340633C8EB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CD301242-0BEB-4BAE-AD41-10BDCDCD6330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CD301242-0BEB-4BAE-AD41-10BDCDCD6330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EA270548-E5AF-41CE-AF17-14CD4A9740E3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EA270548-E5AF-41CE-AF17-14CD4A9740E3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492740F2-FFA7-45CC-9BA6-319D1CB5920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492740F2-FFA7-45CC-9BA6-319D1CB5920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524A1ED2-7C7E-4B36-AEAD-3E7D27DC009F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524A1ED2-7C7E-4B36-AEAD-3E7D27DC009F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63CD759F-1639-41F9-A763-8C1AB5E11856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63CD759F-1639-41F9-A763-8C1AB5E11856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2DED8555-8F22-44B2-8D58-A480E24A857F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2DED8555-8F22-44B2-8D58-A480E24A857F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79B802A0-32F2-448E-9B0A-EBF87FAEBD1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79B802A0-32F2-448E-9B0A-EBF87FAEBD1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5E733473-8732-4FFE-A4E6-A9965186049A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5E733473-8732-4FFE-A4E6-A9965186049A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8CF8DD67-7A2A-4FDE-A660-3C6F310798AF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8CF8DD67-7A2A-4FDE-A660-3C6F310798AF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66B8B4BB-8766-47D6-8A03-FD4AD02C5054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66B8B4BB-8766-47D6-8A03-FD4AD02C5054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5FEA84ED-7A28-4888-8F58-FD05C0BC287F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5FEA84ED-7A28-4888-8F58-FD05C0BC287F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0E50046F-C590-490D-832E-6EDC9497FAA9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0E50046F-C590-490D-832E-6EDC9497FAA9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2C09625A-30AA-453C-91BD-C2428CC2C73C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2C09625A-30AA-453C-91BD-C2428CC2C73C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9CFC0A88-C876-4D03-8163-4BD43F7B3EA6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E236D5F8-A5C3-47FC-9087-D0BEF81662FB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E236D5F8-A5C3-47FC-9087-D0BEF81662FB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20581755-4258-4C89-87B0-D0D603CB03F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0581755-4258-4C89-87B0-D0D603CB03F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55CCF47B-D47A-400A-A211-A600F5F2684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55CCF47B-D47A-400A-A211-A600F5F2684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7ABF05F7-0CDF-47D3-A5CE-3AFC9D3A69D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7ABF05F7-0CDF-47D3-A5CE-3AFC9D3A69D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DC198688-3FBE-4E0C-9C74-3618E31A0312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DC198688-3FBE-4E0C-9C74-3618E31A0312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0B9BBB34-C31E-43CC-A0FD-BEE0163F57BD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0B9BBB34-C31E-43CC-A0FD-BEE0163F57BD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86FC7374-3647-4D67-86D0-AC17B221A084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86FC7374-3647-4D67-86D0-AC17B221A084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861C2998-A39B-44C7-A19D-061D42BFA85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861C2998-A39B-44C7-A19D-061D42BFA85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44AED1CC-54DB-4D3C-BAAC-531901F098D8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44AED1CC-54DB-4D3C-BAAC-531901F098D8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B113848D-9782-44DF-8A5E-97975F678A82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B113848D-9782-44DF-8A5E-97975F678A82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5BBBDFB0-9D2E-4CA0-AA1D-39315793F102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5BBBDFB0-9D2E-4CA0-AA1D-39315793F102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883AA637-C568-456F-95C4-A6683FEA70D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883AA637-C568-456F-95C4-A6683FEA70D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CE8BD592-50CD-4983-8F5C-1B53D2592B4D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CE8BD592-50CD-4983-8F5C-1B53D2592B4D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FDFD7C67-0A4E-4A9A-AE81-5E82801D6960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FDFD7C67-0A4E-4A9A-AE81-5E82801D6960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42C1D4E7-E039-40B8-8FBA-3B64AA7D961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42C1D4E7-E039-40B8-8FBA-3B64AA7D961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7D8400B5-6390-4051-97B5-AF5AA4636FB6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7D8400B5-6390-4051-97B5-AF5AA4636FB6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E8B4D0B1-2C5C-4B27-AF68-95E07E2FF5A0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E8B4D0B1-2C5C-4B27-AF68-95E07E2FF5A0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D49F0E67-E146-4D24-BA50-A74BD6DC111C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D49F0E67-E146-4D24-BA50-A74BD6DC111C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E81EC3D0-AF1E-41D4-80DC-24E62C1B13C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E81EC3D0-AF1E-41D4-80DC-24E62C1B13C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DA2FA1A2-F596-4B1A-8163-20BB131C3775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DA2FA1A2-F596-4B1A-8163-20BB131C3775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F7743D2D-5EBF-4DE2-A807-1F27F8908DCA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F7743D2D-5EBF-4DE2-A807-1F27F8908DCA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339A9373-B32F-4AF5-A2E7-7267FA62297E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339A9373-B32F-4AF5-A2E7-7267FA62297E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90338C1A-28CF-42BE-8583-7FF482184DFC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90338C1A-28CF-42BE-8583-7FF482184DFC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0A615BCC-835F-40B8-A6F0-8B7A1CA1EE79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0A615BCC-835F-40B8-A6F0-8B7A1CA1EE79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DA09E1A0-C8E9-4B55-ACDE-B6528E241FF8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DA09E1A0-C8E9-4B55-ACDE-B6528E241FF8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EA7EE2D1-3E00-4FCD-ACA9-731C9856C247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EA7EE2D1-3E00-4FCD-ACA9-731C9856C247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6E6D9FA2-22F3-41B7-B938-DB64E30C63E6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6E6D9FA2-22F3-41B7-B938-DB64E30C63E6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4DF5A61F-B270-45A1-91A5-C0F4B668A84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4DF5A61F-B270-45A1-91A5-C0F4B668A84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331D1EF5-E451-4278-9E1E-0F117792ADAF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331D1EF5-E451-4278-9E1E-0F117792ADAF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264177FA-BE21-4888-9CE0-DE54A903EC17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264177FA-BE21-4888-9CE0-DE54A903EC17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77F672E7-DD69-4DFD-A666-A429C145C0A0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77F672E7-DD69-4DFD-A666-A429C145C0A0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86706BF5-7574-45C5-8CAF-980545B48FE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86706BF5-7574-45C5-8CAF-980545B48FE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B71315A3-140C-46E9-BE63-92EDF6FABF5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B71315A3-140C-46E9-BE63-92EDF6FABF5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D95F9396-465D-4706-8CBB-582BAF1E3934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D95F9396-465D-4706-8CBB-582BAF1E3934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008841E2-B170-4E90-A3FC-4F35271A4D41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2D91BAAE-7188-4086-A8D8-27E3557EB27F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2D91BAAE-7188-4086-A8D8-27E3557EB27F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6297CEC2-89AF-4581-A10A-6E21993CC467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6297CEC2-89AF-4581-A10A-6E21993CC467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CD7EDE8C-D9B2-4342-A98B-116E63A39E1C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CD7EDE8C-D9B2-4342-A98B-116E63A39E1C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BDA82E94-A83E-4725-9883-CDEEC1841FD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BDA82E94-A83E-4725-9883-CDEEC1841FD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A6C2BFB8-8978-48AD-B824-CD1D3886E2EC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A6C2BFB8-8978-48AD-B824-CD1D3886E2EC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1C9FDED3-61CB-412B-81D9-7061CD38524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1C9FDED3-61CB-412B-81D9-7061CD38524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FC25C5ED-5F74-44A0-BF72-087108D85BC7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FC25C5ED-5F74-44A0-BF72-087108D85BC7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176178B0-BA9E-481F-8750-78FDE29308C5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176178B0-BA9E-481F-8750-78FDE29308C5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A97D4B94-615C-406D-8174-C7C606B0DE2F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A97D4B94-615C-406D-8174-C7C606B0DE2F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1438B821-CA91-4BC8-843E-2984A893A23A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1438B821-CA91-4BC8-843E-2984A893A23A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083E43D0-5BF8-4670-89A8-876D65F215E2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083E43D0-5BF8-4670-89A8-876D65F215E2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A7DC9EE2-8E9D-4529-86A6-B7359467646F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A7DC9EE2-8E9D-4529-86A6-B7359467646F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39D04A2A-D818-4EF4-992F-EE421084ED2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39D04A2A-D818-4EF4-992F-EE421084ED2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324291FB-1B96-4D3E-B26B-81F0A3BC4625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324291FB-1B96-4D3E-B26B-81F0A3BC4625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948AB3CC-24CE-4BB5-B8E3-5E112E33AEA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948AB3CC-24CE-4BB5-B8E3-5E112E33AEA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E37BE369-533F-4B7E-A00B-D01B35E8608D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E37BE369-533F-4B7E-A00B-D01B35E8608D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6F0E9CD7-5D41-4F47-A7BF-636B70C3DA79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6F0E9CD7-5D41-4F47-A7BF-636B70C3DA79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CE1895A6-F58F-4226-BBB1-6064FCEB5889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CE1895A6-F58F-4226-BBB1-6064FCEB5889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B40B60A4-E548-475A-8A9E-8571C82B5475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B40B60A4-E548-475A-8A9E-8571C82B5475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FCA663CB-0FEE-494A-90C2-AC82598C1B3F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FCA663CB-0FEE-494A-90C2-AC82598C1B3F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B372B573-0BD7-4DB8-8DD1-A0950BB158FA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B372B573-0BD7-4DB8-8DD1-A0950BB158FA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7562DCB1-9694-4067-8AFA-0B49CC61FBC1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562DCB1-9694-4067-8AFA-0B49CC61FBC1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EFC0AD81-8D70-4528-AD65-43C982A12BFE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EFC0AD81-8D70-4528-AD65-43C982A12BFE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FCC3DBAD-5480-425F-9B3D-478A972A0F92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FCC3DBAD-5480-425F-9B3D-478A972A0F92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5BB50201-9564-4E81-BB75-DB2AA6B1B218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5BB50201-9564-4E81-BB75-DB2AA6B1B218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3DD22033-DB50-409F-BC3D-B25CC6475A9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3DD22033-DB50-409F-BC3D-B25CC6475A9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92D0AC30-A886-4358-AE51-F20EC2ABC2C2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92D0AC30-A886-4358-AE51-F20EC2ABC2C2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3425908A-0B99-4493-BA30-F3F5DB375CF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3425908A-0B99-4493-BA30-F3F5DB375CF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61B1104A-4E90-4F56-B4CB-54B3297FB231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61B1104A-4E90-4F56-B4CB-54B3297FB231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A31C8228-6383-4DE9-A0A1-A628166A21A0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A31C8228-6383-4DE9-A0A1-A628166A21A0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273E1C0A-3EC6-442D-9530-1A7C6F1FC7EC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73E1C0A-3EC6-442D-9530-1A7C6F1FC7EC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46226BBE-9477-472B-AF08-6CC7146CC5E6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46226BBE-9477-472B-AF08-6CC7146CC5E6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105616E2-34DE-412B-B952-2C2ACCB9B966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105616E2-34DE-412B-B952-2C2ACCB9B966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0261B87E-0767-4878-AB44-EF7C637C77DD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0261B87E-0767-4878-AB44-EF7C637C77DD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B53D2EAB-2B7A-4386-92A5-9313B4996168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A2175D97-42CC-4D2E-ADC8-13B075294D1F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A2175D97-42CC-4D2E-ADC8-13B075294D1F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568A6F3F-BCE9-4417-B009-3457F14638E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568A6F3F-BCE9-4417-B009-3457F14638E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332FA730-D5D6-4B03-8DC4-B0C32B54494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332FA730-D5D6-4B03-8DC4-B0C32B54494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AC13510F-A6BE-4C0E-9B7B-124730A2A9AA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C13510F-A6BE-4C0E-9B7B-124730A2A9AA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3D686B90-CEEB-4736-81EA-BED836EC58AC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3D686B90-CEEB-4736-81EA-BED836EC58AC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9E10F733-AAC1-424A-81D9-3295538EA863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9E10F733-AAC1-424A-81D9-3295538EA863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DC535A6B-D786-4251-A629-945737A0335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DC535A6B-D786-4251-A629-945737A0335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DD44B796-FD41-414D-BECA-0A8ED9143CBA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DD44B796-FD41-414D-BECA-0A8ED9143CBA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86DF7BD0-D00C-4235-AFFE-8D1836B7F27F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86DF7BD0-D00C-4235-AFFE-8D1836B7F27F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043E815C-F28B-4287-B511-3C86D77D2560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043E815C-F28B-4287-B511-3C86D77D2560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C1411930-D1B3-4793-921E-78957D824433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C1411930-D1B3-4793-921E-78957D824433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E7FFF4CE-95E9-4428-8754-B9DC0BE6CB2B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E7FFF4CE-95E9-4428-8754-B9DC0BE6CB2B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D8D1DAEF-8395-437A-84A3-C51B2AC6B57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D8D1DAEF-8395-437A-84A3-C51B2AC6B57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C9750611-C228-4E41-BD17-F2CB422967E0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9750611-C228-4E41-BD17-F2CB422967E0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994F34F1-BBE3-4FF9-B5EE-C62BF381FBED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994F34F1-BBE3-4FF9-B5EE-C62BF381FBED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1EF5DF82-D4C7-4553-9501-6E71918A30C4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1EF5DF82-D4C7-4553-9501-6E71918A30C4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7E54EF18-4E4B-4A22-99D2-D02DA42D7D42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7E54EF18-4E4B-4A22-99D2-D02DA42D7D42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258DEF91-796F-420B-BBF0-6EC8412F3C2C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258DEF91-796F-420B-BBF0-6EC8412F3C2C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6B529922-FFD7-47E3-925A-79FFA9994F6E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6B529922-FFD7-47E3-925A-79FFA9994F6E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3DC24C65-0A19-4BD1-AD41-915C8A2423C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3DC24C65-0A19-4BD1-AD41-915C8A2423C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4F050E4C-13E3-43E4-B94A-35BA5C6CA480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4F050E4C-13E3-43E4-B94A-35BA5C6CA480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DD39AB6D-680D-4E25-BDCC-5B20BA5CCB76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DD39AB6D-680D-4E25-BDCC-5B20BA5CCB76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9E90448F-DEEA-4E58-9896-221081B611B7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9E90448F-DEEA-4E58-9896-221081B611B7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7A1EF50A-D362-43BE-BA8C-1C6029B823B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7A1EF50A-D362-43BE-BA8C-1C6029B823B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2F970808-6291-4FCA-B6CA-C7FF0AC80CD1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2F970808-6291-4FCA-B6CA-C7FF0AC80CD1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101BCD2B-EA48-465A-AD9D-D7A03A280993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101BCD2B-EA48-465A-AD9D-D7A03A280993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2539D6E9-34D9-4AFA-9A0A-6DB1E0D12C47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2539D6E9-34D9-4AFA-9A0A-6DB1E0D12C47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B202F531-899E-4EB3-AD0C-72843BF9057A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B202F531-899E-4EB3-AD0C-72843BF9057A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568F1898-0B35-414E-AA64-B5152DF65198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568F1898-0B35-414E-AA64-B5152DF65198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78FC2BE5-7E4B-44E2-B6EB-F3298780B07D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78FC2BE5-7E4B-44E2-B6EB-F3298780B07D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3EA5FCDE-A4BF-4BDD-BDAB-57A9E3880BBF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3EA5FCDE-A4BF-4BDD-BDAB-57A9E3880BBF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17ADE17B-AD99-4BA6-9CF7-A018C256F9E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17ADE17B-AD99-4BA6-9CF7-A018C256F9E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F3EC70DC-1388-44BF-BA98-AD11B826701A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F3EC70DC-1388-44BF-BA98-AD11B826701A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540B378C-C101-4FF9-AE11-5D761957A10A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540B378C-C101-4FF9-AE11-5D761957A10A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FD1209DB-C040-43C6-AC6F-3CD33BA27F73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BC4C9F4C-E80C-4C7A-B4E8-67ED3ABD5CB4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BC4C9F4C-E80C-4C7A-B4E8-67ED3ABD5CB4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2121BB6A-D54D-46A1-B535-66C23D02885E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121BB6A-D54D-46A1-B535-66C23D02885E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082C3CC5-ED1E-4DDD-907D-5D14EF4E1DB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082C3CC5-ED1E-4DDD-907D-5D14EF4E1DB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AE70AD89-4069-4EA5-8E4F-B4644EEBDAEC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E70AD89-4069-4EA5-8E4F-B4644EEBDAEC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A0785E74-8566-43FD-9EEE-F4F0EB77856F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A0785E74-8566-43FD-9EEE-F4F0EB77856F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F5E00DC9-76F0-4A74-ACB9-C70580DDFF68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F5E00DC9-76F0-4A74-ACB9-C70580DDFF68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06389885-1A11-4225-A300-84E871BBFB0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06389885-1A11-4225-A300-84E871BBFB0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32157B14-AAAD-409D-9B8E-B305681CDBE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32157B14-AAAD-409D-9B8E-B305681CDBE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7209771E-9AB4-4806-B33C-879EA1EE130A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7209771E-9AB4-4806-B33C-879EA1EE130A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8715C3F3-2F69-45DA-891C-FD2187CE709C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8715C3F3-2F69-45DA-891C-FD2187CE709C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31135A31-9F95-41BD-96F9-E2D4CF0D8436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31135A31-9F95-41BD-96F9-E2D4CF0D8436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0C9DF22E-B89B-4382-8F5A-2F1BB53F910B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0C9DF22E-B89B-4382-8F5A-2F1BB53F910B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BED1BB8C-9393-4DA1-951B-2537F9FD0C6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BED1BB8C-9393-4DA1-951B-2537F9FD0C6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4595F596-8694-4009-A1A6-1847522FF8AC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4595F596-8694-4009-A1A6-1847522FF8AC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00C72EE5-0625-413E-B804-C1DECCB700D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00C72EE5-0625-413E-B804-C1DECCB700D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9A8C7833-6C5B-4549-B736-230E04072581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9A8C7833-6C5B-4549-B736-230E04072581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7637F932-4800-4A83-A0A9-E2584B854F5E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7637F932-4800-4A83-A0A9-E2584B854F5E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BA7F6264-BAFF-4476-A520-44CF46D88419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BA7F6264-BAFF-4476-A520-44CF46D88419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5363CE92-06A9-4385-BE18-75B71DB4D406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5363CE92-06A9-4385-BE18-75B71DB4D406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C7053D4D-672D-4E9E-9C04-8B997D77A79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C7053D4D-672D-4E9E-9C04-8B997D77A79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063AF659-47F2-4A1D-82BB-2D86D9C3A4B1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063AF659-47F2-4A1D-82BB-2D86D9C3A4B1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71CD6B62-664C-4675-801B-5FC75BC81B09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1CD6B62-664C-4675-801B-5FC75BC81B09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21F3275E-B92F-4A37-9037-6DEB918DC690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21F3275E-B92F-4A37-9037-6DEB918DC690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4B132B13-F3A3-4BF0-8BBA-D04E856FAE40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4B132B13-F3A3-4BF0-8BBA-D04E856FAE40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EFEBFCEB-9B3E-4499-B5C1-2D3B5E41E8F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EFEBFCEB-9B3E-4499-B5C1-2D3B5E41E8F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D2B13524-4EB8-410B-A8BE-5AB6D909C3EB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D2B13524-4EB8-410B-A8BE-5AB6D909C3EB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8B6FE9DB-4F30-4639-8180-138DA51822C7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8B6FE9DB-4F30-4639-8180-138DA51822C7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E0F45CD7-3011-4101-93D7-820003BAC80E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E0F45CD7-3011-4101-93D7-820003BAC80E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A4E4B58C-4F5C-4685-A371-3D3A72876C78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A4E4B58C-4F5C-4685-A371-3D3A72876C78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C1C1C327-189C-454E-977F-7F4ADE11E526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C1C1C327-189C-454E-977F-7F4ADE11E526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1C9E98ED-DA64-48C6-B72F-A2847DB53138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1C9E98ED-DA64-48C6-B72F-A2847DB53138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755FFD58-C51F-43AB-9700-07A1A9B1023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755FFD58-C51F-43AB-9700-07A1A9B1023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455651B5-5795-4721-A4D1-9ECEAFF20223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455651B5-5795-4721-A4D1-9ECEAFF20223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6F82575F-E45E-484C-B387-255B171729ED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6F82575F-E45E-484C-B387-255B171729ED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A33F2F1A-43AC-4ED6-B7DB-E397EE1353EF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FA714F81-C4D0-4512-9D82-799148F55877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FA714F81-C4D0-4512-9D82-799148F55877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2CBB33EB-864E-4320-AF33-A232B5BD019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CBB33EB-864E-4320-AF33-A232B5BD019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25A5E840-C045-4B5E-9B00-5B25AF20EA42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25A5E840-C045-4B5E-9B00-5B25AF20EA42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B85B0353-49E7-4CC1-9FD8-060BC1CA1DE3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B85B0353-49E7-4CC1-9FD8-060BC1CA1DE3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65ADC775-2B86-4BDE-A050-291C1FA23E8C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65ADC775-2B86-4BDE-A050-291C1FA23E8C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4136299C-BC74-4804-9384-38009747B7CA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4136299C-BC74-4804-9384-38009747B7CA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ED1387BA-7A3E-440C-A2AF-7AE73DD3C94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ED1387BA-7A3E-440C-A2AF-7AE73DD3C94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9DE36D0E-A9FA-422F-BB4E-3D8A3108C2D6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9DE36D0E-A9FA-422F-BB4E-3D8A3108C2D6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8B5FED35-9633-419C-84E0-84D6FF4F317C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8B5FED35-9633-419C-84E0-84D6FF4F317C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57C92C32-E590-4B86-A843-BACF49D3025C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57C92C32-E590-4B86-A843-BACF49D3025C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8ADF6452-2BD1-40DA-81A8-3B0B5643FED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8ADF6452-2BD1-40DA-81A8-3B0B5643FED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40DC2219-35BA-43D7-AE63-D9DEFFEB5BF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40DC2219-35BA-43D7-AE63-D9DEFFEB5BF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C92348A3-E1C4-492A-A89D-18882F5219D1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C92348A3-E1C4-492A-A89D-18882F5219D1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3D1E1A45-3AD1-47DC-86EE-0E9BFC6CC175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3D1E1A45-3AD1-47DC-86EE-0E9BFC6CC175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060AFC4C-2EFC-4BD2-9534-B06ABBDA64D1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060AFC4C-2EFC-4BD2-9534-B06ABBDA64D1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31F2C9AA-D6DE-4E33-86F4-FB65FEE80F13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31F2C9AA-D6DE-4E33-86F4-FB65FEE80F13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8A41D6EA-BA40-456E-BE2C-9913752E2520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8A41D6EA-BA40-456E-BE2C-9913752E2520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53C1BC99-450D-43D1-BDF1-D1961C42E58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53C1BC99-450D-43D1-BDF1-D1961C42E58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6A445E86-ADAC-4B5D-B577-9287C69C17DD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6A445E86-ADAC-4B5D-B577-9287C69C17DD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6F13CB98-8E6C-4DC8-B151-AA0517A56E32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6F13CB98-8E6C-4DC8-B151-AA0517A56E32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01AAD8BE-210D-4F60-98F0-4D4B728C909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01AAD8BE-210D-4F60-98F0-4D4B728C909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A9459103-F43F-4342-9B85-52D527A9F53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A9459103-F43F-4342-9B85-52D527A9F53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3C0C9CFD-9D7E-4DF6-8178-19256E886D08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3C0C9CFD-9D7E-4DF6-8178-19256E886D08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FDBB9240-926B-4010-A2CD-E08F1A939E06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FDBB9240-926B-4010-A2CD-E08F1A939E06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AD395FED-87C3-4CC2-862D-82E05493E28A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AD395FED-87C3-4CC2-862D-82E05493E28A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4151F435-6F9D-4DAC-B695-E5197A8B8E0B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4151F435-6F9D-4DAC-B695-E5197A8B8E0B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2AB37C84-D4C3-42A1-AC58-C1C459E23105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2AB37C84-D4C3-42A1-AC58-C1C459E23105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B309398E-B8C8-4DEB-9857-22EE19B96C22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B309398E-B8C8-4DEB-9857-22EE19B96C22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5697B3B7-9469-4425-B8C0-991197AAC2C8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5697B3B7-9469-4425-B8C0-991197AAC2C8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A3551BD1-CEB1-4559-8391-D6710BDD2889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A3551BD1-CEB1-4559-8391-D6710BDD2889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2293086F-0EED-4446-8407-CB83CE8FF8F9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293086F-0EED-4446-8407-CB83CE8FF8F9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9BA645A0-6A02-4C5E-9985-1FD21E496AD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9BA645A0-6A02-4C5E-9985-1FD21E496AD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ADD117D9-D335-42A7-99EB-735FDC53CF7D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ADD117D9-D335-42A7-99EB-735FDC53CF7D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FA5E6168-3508-4AC7-AD46-4EA87312EEFC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FA5E6168-3508-4AC7-AD46-4EA87312EEFC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695D9D65-E99B-43F1-B86D-478D09AF65E1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D3F7106A-34B8-4BF6-87D3-B132C1A89199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D3F7106A-34B8-4BF6-87D3-B132C1A89199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266A75DC-A7D1-4656-9DB7-56DEA29B5DE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66A75DC-A7D1-4656-9DB7-56DEA29B5DE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BEF84AF7-106D-46B3-8084-A0281FB79372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BEF84AF7-106D-46B3-8084-A0281FB79372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A4A61856-D195-4363-A9A1-94A71C3E689A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4A61856-D195-4363-A9A1-94A71C3E689A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8EA9173D-C14C-440D-BB9F-F3161CBC0E2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8EA9173D-C14C-440D-BB9F-F3161CBC0E2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817E610F-F3F1-4586-B7C7-43F42BA1BDAB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817E610F-F3F1-4586-B7C7-43F42BA1BDAB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3E86A97E-9D89-4805-B789-6CF373D3BDF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3E86A97E-9D89-4805-B789-6CF373D3BDF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2FC4786E-CCC3-4225-967F-7D399C99D22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2FC4786E-CCC3-4225-967F-7D399C99D22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A1370FB3-68E1-499C-BE7B-A8B476BAC745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A1370FB3-68E1-499C-BE7B-A8B476BAC745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9A844B4C-16D5-46F3-95AC-6A1D4BCF7B2C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9A844B4C-16D5-46F3-95AC-6A1D4BCF7B2C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A7E6CF91-077F-4319-817D-40684FD217D4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A7E6CF91-077F-4319-817D-40684FD217D4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C4A08842-DB49-4CCD-A0D1-CC9452AFA0C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C4A08842-DB49-4CCD-A0D1-CC9452AFA0C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B65BC428-CE3E-425E-8A95-992051543E04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B65BC428-CE3E-425E-8A95-992051543E04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C9FC88BB-1CAF-4F9E-A08D-16C279EC242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9FC88BB-1CAF-4F9E-A08D-16C279EC242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343B2DF9-DB74-4EC7-AD44-82E1EECC5376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343B2DF9-DB74-4EC7-AD44-82E1EECC5376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1E3AA176-1B38-4EFC-9F61-078A47C76D6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1E3AA176-1B38-4EFC-9F61-078A47C76D6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5C2E9C0D-6533-4EB6-8E2A-F05BABD6F749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5C2E9C0D-6533-4EB6-8E2A-F05BABD6F749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C4DE0EF8-23FC-4F6B-B6F2-9AC2A5FE90E4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C4DE0EF8-23FC-4F6B-B6F2-9AC2A5FE90E4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35842DC8-694E-4FF5-B616-EB7CC416222B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5842DC8-694E-4FF5-B616-EB7CC416222B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FEE7A5D7-A829-4961-9424-D9650C9F4D5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FEE7A5D7-A829-4961-9424-D9650C9F4D5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ED7618DE-77EC-4B41-8464-DE1C1D442D0E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ED7618DE-77EC-4B41-8464-DE1C1D442D0E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7EF998FB-7A50-4996-B270-FBF614FC350C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EF998FB-7A50-4996-B270-FBF614FC350C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685E0364-6A4D-4E5C-B7A3-2485B4A59338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685E0364-6A4D-4E5C-B7A3-2485B4A59338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D308CCEC-B326-4A4C-8F1A-F85ECA4D01F0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D308CCEC-B326-4A4C-8F1A-F85ECA4D01F0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ED43668D-598F-4CB2-AF1F-E165E09E8769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ED43668D-598F-4CB2-AF1F-E165E09E8769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1BD7678D-8ADE-471A-AED8-485A891E79C7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1BD7678D-8ADE-471A-AED8-485A891E79C7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Szenarien%20Bev.wachstum%20-%20j.%20Zuwachs%20konstan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Szenarien%20Umsetzung%20STEK-%20j.%20Zuwachs%20konstan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Szenarien%20Marktanteil%20E-Auto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Unfallrisiko%20Sch&#228;tzu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  <sheetName val="CRAP"/>
      <sheetName val="DTV_i"/>
      <sheetName val="W'rate"/>
    </sheetNames>
    <sheetDataSet>
      <sheetData sheetId="0">
        <row r="9">
          <cell r="H9">
            <v>11962.885</v>
          </cell>
          <cell r="K9">
            <v>1238.6371128999999</v>
          </cell>
        </row>
        <row r="10">
          <cell r="H10">
            <v>12023</v>
          </cell>
          <cell r="K10">
            <v>1244.86142</v>
          </cell>
        </row>
        <row r="11">
          <cell r="H11">
            <v>12083.115</v>
          </cell>
          <cell r="K11">
            <v>1251.0857271</v>
          </cell>
        </row>
        <row r="12">
          <cell r="H12">
            <v>12143.23</v>
          </cell>
          <cell r="K12">
            <v>1257.3100341999998</v>
          </cell>
        </row>
        <row r="13">
          <cell r="H13">
            <v>12203.344999999999</v>
          </cell>
          <cell r="K13">
            <v>1263.5343412999998</v>
          </cell>
        </row>
        <row r="14">
          <cell r="H14">
            <v>12263.46</v>
          </cell>
          <cell r="K14">
            <v>1269.7586483999999</v>
          </cell>
        </row>
        <row r="15">
          <cell r="H15">
            <v>12323.575000000001</v>
          </cell>
          <cell r="K15">
            <v>1275.9829554999999</v>
          </cell>
        </row>
        <row r="16">
          <cell r="H16">
            <v>12383.69</v>
          </cell>
          <cell r="K16">
            <v>1282.2072625999999</v>
          </cell>
        </row>
        <row r="17">
          <cell r="H17">
            <v>12443.805</v>
          </cell>
          <cell r="K17">
            <v>1288.4315697</v>
          </cell>
        </row>
        <row r="18">
          <cell r="H18">
            <v>12503.92</v>
          </cell>
          <cell r="K18">
            <v>1294.6558768</v>
          </cell>
        </row>
        <row r="19">
          <cell r="H19">
            <v>12564.035</v>
          </cell>
          <cell r="K19">
            <v>1300.8801838999998</v>
          </cell>
        </row>
        <row r="20">
          <cell r="H20">
            <v>12624.15</v>
          </cell>
          <cell r="K20">
            <v>1307.1044909999998</v>
          </cell>
        </row>
        <row r="21">
          <cell r="H21">
            <v>12684.264999999999</v>
          </cell>
          <cell r="K21">
            <v>1313.3287980999999</v>
          </cell>
        </row>
        <row r="22">
          <cell r="H22">
            <v>12744.38</v>
          </cell>
          <cell r="K22">
            <v>1319.5531051999999</v>
          </cell>
        </row>
        <row r="23">
          <cell r="H23">
            <v>12804.495000000001</v>
          </cell>
          <cell r="K23">
            <v>1325.7774122999999</v>
          </cell>
        </row>
        <row r="24">
          <cell r="H24">
            <v>12864.61</v>
          </cell>
          <cell r="K24">
            <v>1332.0017194</v>
          </cell>
        </row>
        <row r="25">
          <cell r="H25">
            <v>12924.725</v>
          </cell>
          <cell r="K25">
            <v>1338.2260265</v>
          </cell>
        </row>
        <row r="26">
          <cell r="H26">
            <v>12984.84</v>
          </cell>
          <cell r="K26">
            <v>1344.4503336</v>
          </cell>
        </row>
        <row r="27">
          <cell r="H27">
            <v>13044.955</v>
          </cell>
          <cell r="K27">
            <v>1350.6746406999998</v>
          </cell>
        </row>
        <row r="28">
          <cell r="H28">
            <v>13105.07</v>
          </cell>
          <cell r="K28">
            <v>1356.8989477999999</v>
          </cell>
        </row>
        <row r="29">
          <cell r="H29">
            <v>13165.184999999999</v>
          </cell>
          <cell r="K29">
            <v>1363.1232548999999</v>
          </cell>
        </row>
        <row r="30">
          <cell r="H30">
            <v>13225.3</v>
          </cell>
          <cell r="K30">
            <v>1369.3475619999999</v>
          </cell>
        </row>
        <row r="31">
          <cell r="H31">
            <v>13285.415000000001</v>
          </cell>
          <cell r="K31">
            <v>1375.5718691</v>
          </cell>
        </row>
        <row r="32">
          <cell r="H32">
            <v>13345.53</v>
          </cell>
          <cell r="K32">
            <v>1381.7961762</v>
          </cell>
        </row>
        <row r="33">
          <cell r="H33">
            <v>13405.645</v>
          </cell>
          <cell r="K33">
            <v>1388.0204833</v>
          </cell>
        </row>
        <row r="34">
          <cell r="H34">
            <v>13465.76</v>
          </cell>
          <cell r="K34">
            <v>1394.2447903999998</v>
          </cell>
        </row>
        <row r="35">
          <cell r="H35">
            <v>13525.875</v>
          </cell>
          <cell r="K35">
            <v>1400.4690974999999</v>
          </cell>
        </row>
        <row r="36">
          <cell r="H36">
            <v>13585.99</v>
          </cell>
          <cell r="K36">
            <v>1406.6934045999999</v>
          </cell>
        </row>
        <row r="37">
          <cell r="H37">
            <v>13646.105</v>
          </cell>
          <cell r="K37">
            <v>1412.9177116999999</v>
          </cell>
        </row>
        <row r="38">
          <cell r="H38">
            <v>13706.220000000001</v>
          </cell>
          <cell r="K38">
            <v>1419.1420188</v>
          </cell>
        </row>
        <row r="39">
          <cell r="H39">
            <v>13766.334999999999</v>
          </cell>
          <cell r="K39">
            <v>1425.3663258999998</v>
          </cell>
        </row>
        <row r="40">
          <cell r="H40">
            <v>13826.45</v>
          </cell>
          <cell r="K40">
            <v>1431.590633</v>
          </cell>
        </row>
        <row r="41">
          <cell r="H41">
            <v>13886.565000000001</v>
          </cell>
          <cell r="K41">
            <v>1437.8149401000001</v>
          </cell>
        </row>
        <row r="42">
          <cell r="H42">
            <v>13946.68</v>
          </cell>
          <cell r="K42">
            <v>1444.0392471999999</v>
          </cell>
        </row>
        <row r="43">
          <cell r="H43">
            <v>14006.795</v>
          </cell>
          <cell r="K43">
            <v>1450.2635542999999</v>
          </cell>
        </row>
        <row r="44">
          <cell r="H44">
            <v>14066.91</v>
          </cell>
          <cell r="K44">
            <v>1456.4878613999999</v>
          </cell>
        </row>
        <row r="45">
          <cell r="H45">
            <v>14127.025</v>
          </cell>
          <cell r="K45">
            <v>1462.7121685</v>
          </cell>
        </row>
        <row r="46">
          <cell r="H46">
            <v>14187.14</v>
          </cell>
          <cell r="K46">
            <v>1468.9364755999998</v>
          </cell>
        </row>
        <row r="47">
          <cell r="H47">
            <v>14247.255000000001</v>
          </cell>
          <cell r="K47">
            <v>1475.1607827</v>
          </cell>
        </row>
        <row r="48">
          <cell r="H48">
            <v>14307.369999999999</v>
          </cell>
          <cell r="K48">
            <v>1481.3850897999998</v>
          </cell>
        </row>
        <row r="49">
          <cell r="H49">
            <v>14367.485000000001</v>
          </cell>
          <cell r="K49">
            <v>1487.6093968999999</v>
          </cell>
        </row>
        <row r="50">
          <cell r="H50">
            <v>14427.6</v>
          </cell>
          <cell r="K50">
            <v>1493.8337039999999</v>
          </cell>
        </row>
        <row r="51">
          <cell r="H51">
            <v>14487.715</v>
          </cell>
          <cell r="K51">
            <v>1500.0580110999999</v>
          </cell>
        </row>
        <row r="52">
          <cell r="H52">
            <v>14547.83</v>
          </cell>
          <cell r="K52">
            <v>1506.2823182</v>
          </cell>
        </row>
        <row r="53">
          <cell r="H53">
            <v>14607.945</v>
          </cell>
          <cell r="K53">
            <v>1512.5066252999998</v>
          </cell>
        </row>
        <row r="54">
          <cell r="H54">
            <v>14668.06</v>
          </cell>
          <cell r="K54">
            <v>1518.7309323999998</v>
          </cell>
        </row>
      </sheetData>
      <sheetData sheetId="1">
        <row r="9">
          <cell r="H9">
            <v>11902.77</v>
          </cell>
          <cell r="K9">
            <v>1232.4128057999999</v>
          </cell>
        </row>
        <row r="10">
          <cell r="H10">
            <v>12023</v>
          </cell>
          <cell r="K10">
            <v>1244.86142</v>
          </cell>
        </row>
        <row r="11">
          <cell r="H11">
            <v>12143.23</v>
          </cell>
          <cell r="K11">
            <v>1257.3100341999998</v>
          </cell>
        </row>
        <row r="12">
          <cell r="H12">
            <v>12263.46</v>
          </cell>
          <cell r="K12">
            <v>1269.7586483999999</v>
          </cell>
        </row>
        <row r="13">
          <cell r="H13">
            <v>12383.69</v>
          </cell>
          <cell r="K13">
            <v>1282.2072625999999</v>
          </cell>
        </row>
        <row r="14">
          <cell r="H14">
            <v>12503.92</v>
          </cell>
          <cell r="K14">
            <v>1294.6558768</v>
          </cell>
        </row>
        <row r="15">
          <cell r="H15">
            <v>12624.15</v>
          </cell>
          <cell r="K15">
            <v>1307.1044909999998</v>
          </cell>
        </row>
        <row r="16">
          <cell r="H16">
            <v>12744.38</v>
          </cell>
          <cell r="K16">
            <v>1319.5531051999999</v>
          </cell>
        </row>
        <row r="17">
          <cell r="H17">
            <v>12864.61</v>
          </cell>
          <cell r="K17">
            <v>1332.0017194</v>
          </cell>
        </row>
        <row r="18">
          <cell r="H18">
            <v>12984.84</v>
          </cell>
          <cell r="K18">
            <v>1344.4503336</v>
          </cell>
        </row>
        <row r="19">
          <cell r="H19">
            <v>13105.07</v>
          </cell>
          <cell r="K19">
            <v>1356.8989477999999</v>
          </cell>
        </row>
        <row r="20">
          <cell r="H20">
            <v>13225.3</v>
          </cell>
          <cell r="K20">
            <v>1369.3475619999999</v>
          </cell>
        </row>
        <row r="21">
          <cell r="H21">
            <v>13345.53</v>
          </cell>
          <cell r="K21">
            <v>1381.7961762</v>
          </cell>
        </row>
        <row r="22">
          <cell r="H22">
            <v>13465.76</v>
          </cell>
          <cell r="K22">
            <v>1394.2447903999998</v>
          </cell>
        </row>
        <row r="23">
          <cell r="H23">
            <v>13585.99</v>
          </cell>
          <cell r="K23">
            <v>1406.6934045999999</v>
          </cell>
        </row>
        <row r="24">
          <cell r="H24">
            <v>13706.220000000001</v>
          </cell>
          <cell r="K24">
            <v>1419.1420188</v>
          </cell>
        </row>
        <row r="25">
          <cell r="H25">
            <v>13826.45</v>
          </cell>
          <cell r="K25">
            <v>1431.590633</v>
          </cell>
        </row>
        <row r="26">
          <cell r="H26">
            <v>13946.68</v>
          </cell>
          <cell r="K26">
            <v>1444.0392471999999</v>
          </cell>
        </row>
        <row r="27">
          <cell r="H27">
            <v>14066.91</v>
          </cell>
          <cell r="K27">
            <v>1456.4878613999999</v>
          </cell>
        </row>
        <row r="28">
          <cell r="H28">
            <v>14187.14</v>
          </cell>
          <cell r="K28">
            <v>1468.9364755999998</v>
          </cell>
        </row>
        <row r="29">
          <cell r="H29">
            <v>14307.369999999999</v>
          </cell>
          <cell r="K29">
            <v>1481.3850897999998</v>
          </cell>
        </row>
        <row r="30">
          <cell r="H30">
            <v>14427.6</v>
          </cell>
          <cell r="K30">
            <v>1493.8337039999999</v>
          </cell>
        </row>
        <row r="31">
          <cell r="H31">
            <v>14547.83</v>
          </cell>
          <cell r="K31">
            <v>1506.2823182</v>
          </cell>
        </row>
        <row r="32">
          <cell r="H32">
            <v>14668.06</v>
          </cell>
          <cell r="K32">
            <v>1518.7309323999998</v>
          </cell>
        </row>
        <row r="33">
          <cell r="H33">
            <v>14788.29</v>
          </cell>
          <cell r="K33">
            <v>1531.1795466000001</v>
          </cell>
        </row>
        <row r="34">
          <cell r="H34">
            <v>14908.52</v>
          </cell>
          <cell r="K34">
            <v>1543.6281607999999</v>
          </cell>
        </row>
        <row r="35">
          <cell r="H35">
            <v>15028.75</v>
          </cell>
          <cell r="K35">
            <v>1556.076775</v>
          </cell>
        </row>
        <row r="36">
          <cell r="H36">
            <v>15148.98</v>
          </cell>
          <cell r="K36">
            <v>1568.5253891999998</v>
          </cell>
        </row>
        <row r="37">
          <cell r="H37">
            <v>15269.21</v>
          </cell>
          <cell r="K37">
            <v>1580.9740033999999</v>
          </cell>
        </row>
        <row r="38">
          <cell r="H38">
            <v>15389.44</v>
          </cell>
          <cell r="K38">
            <v>1593.4226176</v>
          </cell>
        </row>
        <row r="39">
          <cell r="H39">
            <v>15509.67</v>
          </cell>
          <cell r="K39">
            <v>1605.8712317999998</v>
          </cell>
        </row>
        <row r="40">
          <cell r="H40">
            <v>15629.9</v>
          </cell>
          <cell r="K40">
            <v>1618.3198459999999</v>
          </cell>
        </row>
        <row r="41">
          <cell r="H41">
            <v>15750.130000000001</v>
          </cell>
          <cell r="K41">
            <v>1630.7684601999999</v>
          </cell>
        </row>
        <row r="42">
          <cell r="H42">
            <v>15870.36</v>
          </cell>
          <cell r="K42">
            <v>1643.2170744</v>
          </cell>
        </row>
        <row r="43">
          <cell r="H43">
            <v>15990.59</v>
          </cell>
          <cell r="K43">
            <v>1655.6656885999998</v>
          </cell>
        </row>
        <row r="44">
          <cell r="H44">
            <v>16110.82</v>
          </cell>
          <cell r="K44">
            <v>1668.1143027999999</v>
          </cell>
        </row>
        <row r="45">
          <cell r="H45">
            <v>16231.05</v>
          </cell>
          <cell r="K45">
            <v>1680.5629169999997</v>
          </cell>
        </row>
        <row r="46">
          <cell r="H46">
            <v>16351.279999999999</v>
          </cell>
          <cell r="K46">
            <v>1693.0115311999998</v>
          </cell>
        </row>
        <row r="47">
          <cell r="H47">
            <v>16471.510000000002</v>
          </cell>
          <cell r="K47">
            <v>1705.4601454000001</v>
          </cell>
        </row>
        <row r="48">
          <cell r="H48">
            <v>16591.739999999998</v>
          </cell>
          <cell r="K48">
            <v>1717.9087595999997</v>
          </cell>
        </row>
        <row r="49">
          <cell r="H49">
            <v>16711.97</v>
          </cell>
          <cell r="K49">
            <v>1730.3573738</v>
          </cell>
        </row>
        <row r="50">
          <cell r="H50">
            <v>16832.2</v>
          </cell>
          <cell r="K50">
            <v>1742.8059880000001</v>
          </cell>
        </row>
        <row r="51">
          <cell r="H51">
            <v>16952.43</v>
          </cell>
          <cell r="K51">
            <v>1755.2546021999999</v>
          </cell>
        </row>
        <row r="52">
          <cell r="H52">
            <v>17072.66</v>
          </cell>
          <cell r="K52">
            <v>1767.7032164</v>
          </cell>
        </row>
        <row r="53">
          <cell r="H53">
            <v>17192.89</v>
          </cell>
          <cell r="K53">
            <v>1780.1518305999998</v>
          </cell>
        </row>
        <row r="54">
          <cell r="H54">
            <v>17313.12</v>
          </cell>
          <cell r="K54">
            <v>1792.6004447999999</v>
          </cell>
        </row>
      </sheetData>
      <sheetData sheetId="2">
        <row r="9">
          <cell r="H9">
            <v>11842.655000000001</v>
          </cell>
          <cell r="K9">
            <v>1226.1884987000001</v>
          </cell>
        </row>
        <row r="10">
          <cell r="H10">
            <v>12023</v>
          </cell>
          <cell r="K10">
            <v>1244.86142</v>
          </cell>
        </row>
        <row r="11">
          <cell r="H11">
            <v>12203.344999999999</v>
          </cell>
          <cell r="K11">
            <v>1263.5343412999998</v>
          </cell>
        </row>
        <row r="12">
          <cell r="H12">
            <v>12383.69</v>
          </cell>
          <cell r="K12">
            <v>1282.2072625999999</v>
          </cell>
        </row>
        <row r="13">
          <cell r="H13">
            <v>12564.035</v>
          </cell>
          <cell r="K13">
            <v>1300.8801838999998</v>
          </cell>
        </row>
        <row r="14">
          <cell r="H14">
            <v>12744.38</v>
          </cell>
          <cell r="K14">
            <v>1319.5531051999999</v>
          </cell>
        </row>
        <row r="15">
          <cell r="H15">
            <v>12924.725</v>
          </cell>
          <cell r="K15">
            <v>1338.2260265</v>
          </cell>
        </row>
        <row r="16">
          <cell r="H16">
            <v>13105.07</v>
          </cell>
          <cell r="K16">
            <v>1356.8989477999999</v>
          </cell>
        </row>
        <row r="17">
          <cell r="H17">
            <v>13285.415000000001</v>
          </cell>
          <cell r="K17">
            <v>1375.5718691</v>
          </cell>
        </row>
        <row r="18">
          <cell r="H18">
            <v>13465.76</v>
          </cell>
          <cell r="K18">
            <v>1394.2447903999998</v>
          </cell>
        </row>
        <row r="19">
          <cell r="H19">
            <v>13646.105</v>
          </cell>
          <cell r="K19">
            <v>1412.9177116999999</v>
          </cell>
        </row>
        <row r="20">
          <cell r="H20">
            <v>13826.45</v>
          </cell>
          <cell r="K20">
            <v>1431.590633</v>
          </cell>
        </row>
        <row r="21">
          <cell r="H21">
            <v>14006.795</v>
          </cell>
          <cell r="K21">
            <v>1450.2635542999999</v>
          </cell>
        </row>
        <row r="22">
          <cell r="H22">
            <v>14187.14</v>
          </cell>
          <cell r="K22">
            <v>1468.9364755999998</v>
          </cell>
        </row>
        <row r="23">
          <cell r="H23">
            <v>14367.485000000001</v>
          </cell>
          <cell r="K23">
            <v>1487.6093968999999</v>
          </cell>
        </row>
        <row r="24">
          <cell r="H24">
            <v>14547.83</v>
          </cell>
          <cell r="K24">
            <v>1506.2823182</v>
          </cell>
        </row>
        <row r="25">
          <cell r="H25">
            <v>14728.174999999999</v>
          </cell>
          <cell r="K25">
            <v>1524.9552394999998</v>
          </cell>
        </row>
        <row r="26">
          <cell r="H26">
            <v>14908.52</v>
          </cell>
          <cell r="K26">
            <v>1543.6281607999999</v>
          </cell>
        </row>
        <row r="27">
          <cell r="H27">
            <v>15088.865</v>
          </cell>
          <cell r="K27">
            <v>1562.3010820999998</v>
          </cell>
        </row>
        <row r="28">
          <cell r="H28">
            <v>15269.21</v>
          </cell>
          <cell r="K28">
            <v>1580.9740033999999</v>
          </cell>
        </row>
        <row r="29">
          <cell r="H29">
            <v>15449.555</v>
          </cell>
          <cell r="K29">
            <v>1599.6469247</v>
          </cell>
        </row>
        <row r="30">
          <cell r="H30">
            <v>15629.9</v>
          </cell>
          <cell r="K30">
            <v>1618.3198459999999</v>
          </cell>
        </row>
        <row r="31">
          <cell r="H31">
            <v>15810.244999999999</v>
          </cell>
          <cell r="K31">
            <v>1636.9927672999997</v>
          </cell>
        </row>
        <row r="32">
          <cell r="H32">
            <v>15990.59</v>
          </cell>
          <cell r="K32">
            <v>1655.6656885999998</v>
          </cell>
        </row>
        <row r="33">
          <cell r="H33">
            <v>16170.934999999999</v>
          </cell>
          <cell r="K33">
            <v>1674.3386098999999</v>
          </cell>
        </row>
        <row r="34">
          <cell r="H34">
            <v>16351.279999999999</v>
          </cell>
          <cell r="K34">
            <v>1693.0115311999998</v>
          </cell>
        </row>
        <row r="35">
          <cell r="H35">
            <v>16531.625</v>
          </cell>
          <cell r="K35">
            <v>1711.6844524999999</v>
          </cell>
        </row>
        <row r="36">
          <cell r="H36">
            <v>16711.97</v>
          </cell>
          <cell r="K36">
            <v>1730.3573738</v>
          </cell>
        </row>
        <row r="37">
          <cell r="H37">
            <v>16892.314999999999</v>
          </cell>
          <cell r="K37">
            <v>1749.0302950999996</v>
          </cell>
        </row>
        <row r="38">
          <cell r="H38">
            <v>17072.66</v>
          </cell>
          <cell r="K38">
            <v>1767.7032164</v>
          </cell>
        </row>
        <row r="39">
          <cell r="H39">
            <v>17253.005000000001</v>
          </cell>
          <cell r="K39">
            <v>1786.3761377000001</v>
          </cell>
        </row>
        <row r="40">
          <cell r="H40">
            <v>17433.349999999999</v>
          </cell>
          <cell r="K40">
            <v>1805.0490589999997</v>
          </cell>
        </row>
        <row r="41">
          <cell r="H41">
            <v>17613.695</v>
          </cell>
          <cell r="K41">
            <v>1823.7219802999998</v>
          </cell>
        </row>
        <row r="42">
          <cell r="H42">
            <v>17794.04</v>
          </cell>
          <cell r="K42">
            <v>1842.3949015999999</v>
          </cell>
        </row>
        <row r="43">
          <cell r="H43">
            <v>17974.385000000002</v>
          </cell>
          <cell r="K43">
            <v>1861.0678229</v>
          </cell>
        </row>
        <row r="44">
          <cell r="H44">
            <v>18154.73</v>
          </cell>
          <cell r="K44">
            <v>1879.7407441999999</v>
          </cell>
        </row>
        <row r="45">
          <cell r="H45">
            <v>18335.075000000001</v>
          </cell>
          <cell r="K45">
            <v>1898.4136655</v>
          </cell>
        </row>
        <row r="46">
          <cell r="H46">
            <v>18515.419999999998</v>
          </cell>
          <cell r="K46">
            <v>1917.0865867999996</v>
          </cell>
        </row>
        <row r="47">
          <cell r="H47">
            <v>18695.764999999999</v>
          </cell>
          <cell r="K47">
            <v>1935.7595080999997</v>
          </cell>
        </row>
        <row r="48">
          <cell r="H48">
            <v>18876.11</v>
          </cell>
          <cell r="K48">
            <v>1954.4324293999998</v>
          </cell>
        </row>
        <row r="49">
          <cell r="H49">
            <v>19056.455000000002</v>
          </cell>
          <cell r="K49">
            <v>1973.1053507000001</v>
          </cell>
        </row>
        <row r="50">
          <cell r="H50">
            <v>19236.8</v>
          </cell>
          <cell r="K50">
            <v>1991.7782719999998</v>
          </cell>
        </row>
        <row r="51">
          <cell r="H51">
            <v>19417.145</v>
          </cell>
          <cell r="K51">
            <v>2010.4511932999999</v>
          </cell>
        </row>
        <row r="52">
          <cell r="H52">
            <v>19597.489999999998</v>
          </cell>
          <cell r="K52">
            <v>2029.1241145999998</v>
          </cell>
        </row>
        <row r="53">
          <cell r="H53">
            <v>19777.834999999999</v>
          </cell>
          <cell r="K53">
            <v>2047.7970358999999</v>
          </cell>
        </row>
        <row r="54">
          <cell r="H54">
            <v>19958.18</v>
          </cell>
          <cell r="K54">
            <v>2066.4699572</v>
          </cell>
        </row>
      </sheetData>
      <sheetData sheetId="3"/>
      <sheetData sheetId="4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  <sheetName val="Tabelle1"/>
    </sheetNames>
    <sheetDataSet>
      <sheetData sheetId="0">
        <row r="9">
          <cell r="F9">
            <v>7</v>
          </cell>
        </row>
        <row r="10">
          <cell r="F10">
            <v>7</v>
          </cell>
        </row>
        <row r="11">
          <cell r="F11">
            <v>7</v>
          </cell>
        </row>
        <row r="12">
          <cell r="F12">
            <v>7</v>
          </cell>
        </row>
        <row r="13">
          <cell r="F13">
            <v>7</v>
          </cell>
        </row>
        <row r="14">
          <cell r="F14">
            <v>7</v>
          </cell>
        </row>
        <row r="15">
          <cell r="F15">
            <v>7</v>
          </cell>
        </row>
        <row r="16">
          <cell r="F16">
            <v>7</v>
          </cell>
        </row>
        <row r="17">
          <cell r="F17">
            <v>7</v>
          </cell>
        </row>
        <row r="18">
          <cell r="F18">
            <v>7</v>
          </cell>
        </row>
        <row r="19">
          <cell r="F19">
            <v>7</v>
          </cell>
        </row>
        <row r="20">
          <cell r="F20">
            <v>7</v>
          </cell>
        </row>
        <row r="21">
          <cell r="F21">
            <v>7</v>
          </cell>
        </row>
        <row r="22">
          <cell r="F22">
            <v>7</v>
          </cell>
        </row>
        <row r="23">
          <cell r="F23">
            <v>7</v>
          </cell>
        </row>
        <row r="24">
          <cell r="F24">
            <v>7</v>
          </cell>
        </row>
        <row r="25">
          <cell r="F25">
            <v>7</v>
          </cell>
        </row>
        <row r="26">
          <cell r="F26">
            <v>7</v>
          </cell>
        </row>
        <row r="27">
          <cell r="F27">
            <v>7</v>
          </cell>
        </row>
        <row r="28">
          <cell r="F28">
            <v>7</v>
          </cell>
        </row>
        <row r="29">
          <cell r="F29">
            <v>7</v>
          </cell>
        </row>
        <row r="30">
          <cell r="F30">
            <v>7</v>
          </cell>
        </row>
        <row r="31">
          <cell r="F31">
            <v>7</v>
          </cell>
        </row>
        <row r="32">
          <cell r="F32">
            <v>7</v>
          </cell>
        </row>
        <row r="33">
          <cell r="F33">
            <v>7</v>
          </cell>
        </row>
        <row r="34">
          <cell r="F34">
            <v>7</v>
          </cell>
        </row>
        <row r="35">
          <cell r="F35">
            <v>7</v>
          </cell>
        </row>
        <row r="36">
          <cell r="F36">
            <v>7</v>
          </cell>
        </row>
        <row r="37">
          <cell r="F37">
            <v>7</v>
          </cell>
        </row>
        <row r="38">
          <cell r="F38">
            <v>7</v>
          </cell>
        </row>
        <row r="39">
          <cell r="F39">
            <v>7</v>
          </cell>
        </row>
        <row r="40">
          <cell r="F40">
            <v>7</v>
          </cell>
        </row>
        <row r="41">
          <cell r="F41">
            <v>7</v>
          </cell>
        </row>
        <row r="42">
          <cell r="F42">
            <v>7</v>
          </cell>
        </row>
        <row r="43">
          <cell r="F43">
            <v>7</v>
          </cell>
        </row>
        <row r="44">
          <cell r="F44">
            <v>7</v>
          </cell>
        </row>
        <row r="45">
          <cell r="F45">
            <v>7</v>
          </cell>
        </row>
        <row r="46">
          <cell r="F46">
            <v>7</v>
          </cell>
        </row>
        <row r="47">
          <cell r="F47">
            <v>7</v>
          </cell>
        </row>
        <row r="48">
          <cell r="F48">
            <v>7</v>
          </cell>
        </row>
        <row r="49">
          <cell r="F49">
            <v>7</v>
          </cell>
        </row>
        <row r="50">
          <cell r="F50">
            <v>7</v>
          </cell>
        </row>
        <row r="51">
          <cell r="F51">
            <v>7</v>
          </cell>
        </row>
        <row r="52">
          <cell r="F52">
            <v>7</v>
          </cell>
        </row>
        <row r="53">
          <cell r="F53">
            <v>7</v>
          </cell>
        </row>
        <row r="54">
          <cell r="F54">
            <v>7</v>
          </cell>
        </row>
      </sheetData>
      <sheetData sheetId="1">
        <row r="9">
          <cell r="F9">
            <v>16</v>
          </cell>
        </row>
        <row r="10">
          <cell r="F10">
            <v>16</v>
          </cell>
        </row>
        <row r="11">
          <cell r="F11">
            <v>16</v>
          </cell>
        </row>
        <row r="12">
          <cell r="F12">
            <v>16</v>
          </cell>
        </row>
        <row r="13">
          <cell r="F13">
            <v>16</v>
          </cell>
        </row>
        <row r="14">
          <cell r="F14">
            <v>16</v>
          </cell>
        </row>
        <row r="15">
          <cell r="F15">
            <v>16</v>
          </cell>
        </row>
        <row r="16">
          <cell r="F16">
            <v>16</v>
          </cell>
        </row>
        <row r="17">
          <cell r="F17">
            <v>16</v>
          </cell>
        </row>
        <row r="18">
          <cell r="F18">
            <v>16</v>
          </cell>
        </row>
        <row r="19">
          <cell r="F19">
            <v>16</v>
          </cell>
        </row>
        <row r="20">
          <cell r="F20">
            <v>16</v>
          </cell>
        </row>
        <row r="21">
          <cell r="F21">
            <v>16</v>
          </cell>
        </row>
        <row r="22">
          <cell r="F22">
            <v>16</v>
          </cell>
        </row>
        <row r="23">
          <cell r="F23">
            <v>16</v>
          </cell>
        </row>
        <row r="24">
          <cell r="F24">
            <v>16</v>
          </cell>
        </row>
        <row r="25">
          <cell r="F25">
            <v>16</v>
          </cell>
        </row>
        <row r="26">
          <cell r="F26">
            <v>16</v>
          </cell>
        </row>
        <row r="27">
          <cell r="F27">
            <v>16</v>
          </cell>
        </row>
        <row r="28">
          <cell r="F28">
            <v>16</v>
          </cell>
        </row>
        <row r="29">
          <cell r="F29">
            <v>16</v>
          </cell>
        </row>
        <row r="30">
          <cell r="F30">
            <v>16</v>
          </cell>
        </row>
        <row r="31">
          <cell r="F31">
            <v>16</v>
          </cell>
        </row>
        <row r="32">
          <cell r="F32">
            <v>16</v>
          </cell>
        </row>
        <row r="33">
          <cell r="F33">
            <v>16</v>
          </cell>
        </row>
        <row r="34">
          <cell r="F34">
            <v>16</v>
          </cell>
        </row>
        <row r="35">
          <cell r="F35">
            <v>16</v>
          </cell>
        </row>
        <row r="36">
          <cell r="F36">
            <v>16</v>
          </cell>
        </row>
        <row r="37">
          <cell r="F37">
            <v>16</v>
          </cell>
        </row>
        <row r="38">
          <cell r="F38">
            <v>16</v>
          </cell>
        </row>
        <row r="39">
          <cell r="F39">
            <v>16</v>
          </cell>
        </row>
        <row r="40">
          <cell r="F40">
            <v>16</v>
          </cell>
        </row>
        <row r="41">
          <cell r="F41">
            <v>16</v>
          </cell>
        </row>
        <row r="42">
          <cell r="F42">
            <v>16</v>
          </cell>
        </row>
        <row r="43">
          <cell r="F43">
            <v>16</v>
          </cell>
        </row>
        <row r="44">
          <cell r="F44">
            <v>16</v>
          </cell>
        </row>
        <row r="45">
          <cell r="F45">
            <v>16</v>
          </cell>
        </row>
        <row r="46">
          <cell r="F46">
            <v>16</v>
          </cell>
        </row>
        <row r="47">
          <cell r="F47">
            <v>16</v>
          </cell>
        </row>
        <row r="48">
          <cell r="F48">
            <v>16</v>
          </cell>
        </row>
        <row r="49">
          <cell r="F49">
            <v>16</v>
          </cell>
        </row>
        <row r="50">
          <cell r="F50">
            <v>16</v>
          </cell>
        </row>
        <row r="51">
          <cell r="F51">
            <v>16</v>
          </cell>
        </row>
        <row r="52">
          <cell r="F52">
            <v>16</v>
          </cell>
        </row>
        <row r="53">
          <cell r="F53">
            <v>16</v>
          </cell>
        </row>
        <row r="54">
          <cell r="F54">
            <v>16</v>
          </cell>
        </row>
      </sheetData>
      <sheetData sheetId="2">
        <row r="9">
          <cell r="F9">
            <v>25</v>
          </cell>
        </row>
        <row r="10">
          <cell r="F10">
            <v>25</v>
          </cell>
        </row>
        <row r="11">
          <cell r="F11">
            <v>25</v>
          </cell>
        </row>
        <row r="12">
          <cell r="F12">
            <v>25</v>
          </cell>
        </row>
        <row r="13">
          <cell r="F13">
            <v>25</v>
          </cell>
        </row>
        <row r="14">
          <cell r="F14">
            <v>25</v>
          </cell>
        </row>
        <row r="15">
          <cell r="F15">
            <v>25</v>
          </cell>
        </row>
        <row r="16">
          <cell r="F16">
            <v>25</v>
          </cell>
        </row>
        <row r="17">
          <cell r="F17">
            <v>25</v>
          </cell>
        </row>
        <row r="18">
          <cell r="F18">
            <v>25</v>
          </cell>
        </row>
        <row r="19">
          <cell r="F19">
            <v>25</v>
          </cell>
        </row>
        <row r="20">
          <cell r="F20">
            <v>25</v>
          </cell>
        </row>
        <row r="21">
          <cell r="F21">
            <v>25</v>
          </cell>
        </row>
        <row r="22">
          <cell r="F22">
            <v>25</v>
          </cell>
        </row>
        <row r="23">
          <cell r="F23">
            <v>25</v>
          </cell>
        </row>
        <row r="24">
          <cell r="F24">
            <v>25</v>
          </cell>
        </row>
        <row r="25">
          <cell r="F25">
            <v>25</v>
          </cell>
        </row>
        <row r="26">
          <cell r="F26">
            <v>25</v>
          </cell>
        </row>
        <row r="27">
          <cell r="F27">
            <v>25</v>
          </cell>
        </row>
        <row r="28">
          <cell r="F28">
            <v>25</v>
          </cell>
        </row>
        <row r="29">
          <cell r="F29">
            <v>25</v>
          </cell>
        </row>
        <row r="30">
          <cell r="F30">
            <v>25</v>
          </cell>
        </row>
        <row r="31">
          <cell r="F31">
            <v>25</v>
          </cell>
        </row>
        <row r="32">
          <cell r="F32">
            <v>25</v>
          </cell>
        </row>
        <row r="33">
          <cell r="F33">
            <v>25</v>
          </cell>
        </row>
        <row r="34">
          <cell r="F34">
            <v>25</v>
          </cell>
        </row>
        <row r="35">
          <cell r="F35">
            <v>25</v>
          </cell>
        </row>
        <row r="36">
          <cell r="F36">
            <v>25</v>
          </cell>
        </row>
        <row r="37">
          <cell r="F37">
            <v>25</v>
          </cell>
        </row>
        <row r="38">
          <cell r="F38">
            <v>25</v>
          </cell>
        </row>
        <row r="39">
          <cell r="F39">
            <v>25</v>
          </cell>
        </row>
        <row r="40">
          <cell r="F40">
            <v>25</v>
          </cell>
        </row>
        <row r="41">
          <cell r="F41">
            <v>25</v>
          </cell>
        </row>
        <row r="42">
          <cell r="F42">
            <v>25</v>
          </cell>
        </row>
        <row r="43">
          <cell r="F43">
            <v>25</v>
          </cell>
        </row>
        <row r="44">
          <cell r="F44">
            <v>25</v>
          </cell>
        </row>
        <row r="45">
          <cell r="F45">
            <v>25</v>
          </cell>
        </row>
        <row r="46">
          <cell r="F46">
            <v>25</v>
          </cell>
        </row>
        <row r="47">
          <cell r="F47">
            <v>25</v>
          </cell>
        </row>
        <row r="48">
          <cell r="F48">
            <v>25</v>
          </cell>
        </row>
        <row r="49">
          <cell r="F49">
            <v>25</v>
          </cell>
        </row>
        <row r="50">
          <cell r="F50">
            <v>25</v>
          </cell>
        </row>
        <row r="51">
          <cell r="F51">
            <v>25</v>
          </cell>
        </row>
        <row r="52">
          <cell r="F52">
            <v>25</v>
          </cell>
        </row>
        <row r="53">
          <cell r="F53">
            <v>25</v>
          </cell>
        </row>
        <row r="54">
          <cell r="F54">
            <v>25</v>
          </cell>
        </row>
      </sheetData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-Auto"/>
      <sheetName val="Diagramm"/>
    </sheetNames>
    <sheetDataSet>
      <sheetData sheetId="0">
        <row r="7">
          <cell r="E7">
            <v>0.16900000000000001</v>
          </cell>
        </row>
        <row r="8">
          <cell r="E8">
            <v>0.23699999999999999</v>
          </cell>
        </row>
        <row r="9">
          <cell r="E9">
            <v>0.318</v>
          </cell>
        </row>
        <row r="10">
          <cell r="E10">
            <v>0.41699999999999998</v>
          </cell>
        </row>
        <row r="11">
          <cell r="E11">
            <v>0.621</v>
          </cell>
        </row>
        <row r="12">
          <cell r="E12">
            <v>3.504193548387097</v>
          </cell>
        </row>
        <row r="13">
          <cell r="E13">
            <v>6.3873870967741944</v>
          </cell>
        </row>
        <row r="14">
          <cell r="E14">
            <v>9.2705806451612922</v>
          </cell>
        </row>
        <row r="15">
          <cell r="E15">
            <v>12.15377419354839</v>
          </cell>
        </row>
        <row r="16">
          <cell r="E16">
            <v>15.036967741935488</v>
          </cell>
        </row>
        <row r="17">
          <cell r="E17">
            <v>17.920161290322586</v>
          </cell>
        </row>
        <row r="18">
          <cell r="E18">
            <v>20.803354838709684</v>
          </cell>
        </row>
        <row r="19">
          <cell r="E19">
            <v>23.686548387096781</v>
          </cell>
        </row>
        <row r="20">
          <cell r="E20">
            <v>26.569741935483879</v>
          </cell>
        </row>
        <row r="21">
          <cell r="E21">
            <v>29.452935483870977</v>
          </cell>
        </row>
        <row r="22">
          <cell r="E22">
            <v>32.336129032258071</v>
          </cell>
        </row>
        <row r="23">
          <cell r="E23">
            <v>35.219322580645169</v>
          </cell>
        </row>
        <row r="24">
          <cell r="E24">
            <v>38.102516129032267</v>
          </cell>
        </row>
        <row r="25">
          <cell r="E25">
            <v>40.985709677419365</v>
          </cell>
        </row>
        <row r="26">
          <cell r="E26">
            <v>43.868903225806463</v>
          </cell>
        </row>
        <row r="27">
          <cell r="E27">
            <v>46.752096774193561</v>
          </cell>
        </row>
        <row r="28">
          <cell r="E28">
            <v>49.635290322580659</v>
          </cell>
        </row>
        <row r="29">
          <cell r="E29">
            <v>52.518483870967756</v>
          </cell>
        </row>
        <row r="30">
          <cell r="E30">
            <v>55.401677419354854</v>
          </cell>
        </row>
        <row r="31">
          <cell r="E31">
            <v>58.284870967741952</v>
          </cell>
        </row>
        <row r="32">
          <cell r="E32">
            <v>61.16806451612905</v>
          </cell>
        </row>
        <row r="33">
          <cell r="E33">
            <v>64.051258064516148</v>
          </cell>
        </row>
        <row r="34">
          <cell r="E34">
            <v>66.934451612903246</v>
          </cell>
        </row>
        <row r="35">
          <cell r="E35">
            <v>69.817645161290343</v>
          </cell>
        </row>
        <row r="36">
          <cell r="E36">
            <v>72.700838709677441</v>
          </cell>
        </row>
        <row r="37">
          <cell r="E37">
            <v>75.584032258064539</v>
          </cell>
        </row>
        <row r="38">
          <cell r="E38">
            <v>78.467225806451637</v>
          </cell>
        </row>
        <row r="39">
          <cell r="E39">
            <v>81.350419354838735</v>
          </cell>
        </row>
        <row r="40">
          <cell r="E40">
            <v>84.233612903225833</v>
          </cell>
        </row>
        <row r="41">
          <cell r="E41">
            <v>87.116806451612931</v>
          </cell>
        </row>
        <row r="42">
          <cell r="E42">
            <v>90</v>
          </cell>
        </row>
        <row r="43">
          <cell r="E43">
            <v>92.883193548387098</v>
          </cell>
        </row>
        <row r="44">
          <cell r="E44">
            <v>95.766387096774196</v>
          </cell>
        </row>
        <row r="45">
          <cell r="E45">
            <v>98.649580645161294</v>
          </cell>
        </row>
        <row r="46">
          <cell r="E46">
            <v>100</v>
          </cell>
        </row>
        <row r="47">
          <cell r="E47">
            <v>100</v>
          </cell>
        </row>
        <row r="48">
          <cell r="E48">
            <v>100</v>
          </cell>
        </row>
        <row r="49">
          <cell r="E49">
            <v>100</v>
          </cell>
        </row>
        <row r="50">
          <cell r="E50">
            <v>100</v>
          </cell>
        </row>
        <row r="51">
          <cell r="E51">
            <v>100</v>
          </cell>
        </row>
        <row r="52">
          <cell r="E52">
            <v>100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y-Out"/>
      <sheetName val="Risikoschätzung "/>
    </sheetNames>
    <sheetDataSet>
      <sheetData sheetId="0"/>
      <sheetData sheetId="1">
        <row r="20">
          <cell r="U20">
            <v>1.0317460317460317E-8</v>
          </cell>
        </row>
        <row r="21">
          <cell r="U21">
            <v>3.4841269841269841E-7</v>
          </cell>
        </row>
        <row r="22">
          <cell r="U22">
            <v>1.1170634920634921E-6</v>
          </cell>
        </row>
        <row r="24">
          <cell r="U24">
            <v>5.8527921855133306E-10</v>
          </cell>
        </row>
        <row r="25">
          <cell r="U25">
            <v>9.5763789380209491E-9</v>
          </cell>
        </row>
        <row r="26">
          <cell r="U26">
            <v>6.1080950170538259E-8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A26" workbookViewId="0">
      <selection activeCell="P9" sqref="P9:P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145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4"/>
      <c r="L1" s="144"/>
      <c r="N1" s="144"/>
      <c r="Q1" s="144"/>
      <c r="R1" s="24"/>
      <c r="S1" s="24"/>
      <c r="T1" s="144"/>
      <c r="U1" s="24"/>
      <c r="V1" s="24"/>
      <c r="W1" s="144"/>
      <c r="AE1" s="124"/>
    </row>
    <row r="2" spans="1:36" ht="14.4" customHeight="1" thickBot="1" x14ac:dyDescent="0.35">
      <c r="B2" s="125" t="s">
        <v>0</v>
      </c>
      <c r="C2" s="126"/>
      <c r="D2" s="127"/>
      <c r="F2" s="124"/>
      <c r="G2" s="124"/>
      <c r="H2" s="145"/>
      <c r="K2" s="2"/>
      <c r="L2" s="145"/>
      <c r="O2" s="92" t="s">
        <v>55</v>
      </c>
      <c r="P2" s="93"/>
      <c r="Q2" s="145"/>
      <c r="R2" s="24"/>
      <c r="S2" s="24"/>
      <c r="T2" s="145"/>
      <c r="U2" s="24"/>
      <c r="V2" s="24"/>
      <c r="W2" s="145"/>
      <c r="Y2" s="131" t="s">
        <v>71</v>
      </c>
      <c r="Z2" s="132"/>
      <c r="AA2" s="133"/>
      <c r="AB2" s="8"/>
      <c r="AC2" s="8"/>
      <c r="AE2" s="124"/>
    </row>
    <row r="3" spans="1:36" ht="14.4" customHeight="1" thickBot="1" x14ac:dyDescent="0.35">
      <c r="B3" s="128"/>
      <c r="C3" s="129"/>
      <c r="D3" s="130"/>
      <c r="F3" s="124"/>
      <c r="G3" s="124"/>
      <c r="H3" s="145"/>
      <c r="K3" s="2"/>
      <c r="L3" s="145"/>
      <c r="O3" s="140" t="s">
        <v>72</v>
      </c>
      <c r="P3" s="141"/>
      <c r="Q3" s="145"/>
      <c r="R3" s="24"/>
      <c r="S3" s="24"/>
      <c r="T3" s="145"/>
      <c r="U3" s="24"/>
      <c r="V3" s="24"/>
      <c r="W3" s="145"/>
      <c r="Y3" s="134"/>
      <c r="Z3" s="135"/>
      <c r="AA3" s="136"/>
      <c r="AB3" s="8"/>
      <c r="AC3" s="8"/>
      <c r="AE3" s="124"/>
      <c r="AF3" s="102" t="s">
        <v>58</v>
      </c>
      <c r="AG3" s="103"/>
      <c r="AH3" s="104"/>
    </row>
    <row r="4" spans="1:36" ht="14.4" customHeight="1" thickBot="1" x14ac:dyDescent="0.35">
      <c r="H4" s="145"/>
      <c r="K4" s="2"/>
      <c r="L4" s="145"/>
      <c r="O4" s="142"/>
      <c r="P4" s="143"/>
      <c r="Q4" s="145"/>
      <c r="R4" s="24"/>
      <c r="S4" s="24"/>
      <c r="T4" s="145"/>
      <c r="U4" s="24"/>
      <c r="V4" s="24"/>
      <c r="W4" s="145"/>
      <c r="Y4" s="137"/>
      <c r="Z4" s="138"/>
      <c r="AA4" s="139"/>
      <c r="AB4" s="8"/>
      <c r="AC4" s="8"/>
      <c r="AE4" s="124"/>
      <c r="AF4" s="105"/>
      <c r="AG4" s="106"/>
      <c r="AH4" s="107"/>
    </row>
    <row r="5" spans="1:36" ht="14.4" customHeight="1" thickBot="1" x14ac:dyDescent="0.35">
      <c r="D5" s="108" t="s">
        <v>2</v>
      </c>
      <c r="E5" s="109"/>
      <c r="H5" s="145"/>
      <c r="I5" s="108" t="s">
        <v>7</v>
      </c>
      <c r="J5" s="112"/>
      <c r="K5" s="109"/>
      <c r="L5" s="145"/>
      <c r="M5" s="112" t="s">
        <v>3</v>
      </c>
      <c r="O5" s="114"/>
      <c r="P5" s="115"/>
      <c r="Q5" s="145"/>
      <c r="R5" s="112" t="s">
        <v>20</v>
      </c>
      <c r="S5" s="109"/>
      <c r="T5" s="145"/>
      <c r="U5" s="108" t="s">
        <v>29</v>
      </c>
      <c r="V5" s="109"/>
      <c r="W5" s="145"/>
      <c r="AE5" s="124"/>
    </row>
    <row r="6" spans="1:36" ht="14.4" customHeight="1" thickBot="1" x14ac:dyDescent="0.35">
      <c r="D6" s="110"/>
      <c r="E6" s="111"/>
      <c r="H6" s="145"/>
      <c r="I6" s="110"/>
      <c r="J6" s="113"/>
      <c r="K6" s="111"/>
      <c r="L6" s="145"/>
      <c r="M6" s="113"/>
      <c r="O6" s="116"/>
      <c r="P6" s="117"/>
      <c r="Q6" s="145"/>
      <c r="R6" s="113"/>
      <c r="S6" s="111"/>
      <c r="T6" s="145"/>
      <c r="U6" s="110"/>
      <c r="V6" s="111"/>
      <c r="W6" s="145"/>
      <c r="AE6" s="124"/>
      <c r="AF6" s="61" t="s">
        <v>30</v>
      </c>
      <c r="AG6" s="45"/>
      <c r="AH6" s="45"/>
      <c r="AI6" s="45"/>
      <c r="AJ6" s="58"/>
    </row>
    <row r="7" spans="1:36" ht="15" customHeight="1" thickBot="1" x14ac:dyDescent="0.35">
      <c r="B7" s="147" t="s">
        <v>5</v>
      </c>
      <c r="C7" s="147"/>
      <c r="D7" s="120" t="s">
        <v>4</v>
      </c>
      <c r="E7" s="120"/>
      <c r="F7" s="121" t="s">
        <v>6</v>
      </c>
      <c r="G7" s="121"/>
      <c r="H7" s="145"/>
      <c r="I7" s="69" t="s">
        <v>70</v>
      </c>
      <c r="J7" s="14" t="s">
        <v>69</v>
      </c>
      <c r="K7" s="20" t="s">
        <v>68</v>
      </c>
      <c r="L7" s="145"/>
      <c r="M7" s="1" t="s">
        <v>8</v>
      </c>
      <c r="O7" s="118"/>
      <c r="P7" s="119"/>
      <c r="Q7" s="145"/>
      <c r="R7" s="24"/>
      <c r="S7" s="24"/>
      <c r="T7" s="145"/>
      <c r="U7" s="24"/>
      <c r="V7" s="24"/>
      <c r="W7" s="145"/>
      <c r="X7" s="3" t="s">
        <v>9</v>
      </c>
      <c r="Y7" s="32" t="s">
        <v>10</v>
      </c>
      <c r="Z7" s="3" t="s">
        <v>11</v>
      </c>
      <c r="AA7" s="3" t="s">
        <v>12</v>
      </c>
      <c r="AB7" s="3" t="s">
        <v>13</v>
      </c>
      <c r="AD7" s="122" t="s">
        <v>56</v>
      </c>
      <c r="AE7" s="124"/>
      <c r="AF7" s="64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145"/>
      <c r="I8" s="70"/>
      <c r="J8" s="7"/>
      <c r="K8" s="18"/>
      <c r="L8" s="145"/>
      <c r="M8" s="21"/>
      <c r="O8" s="30"/>
      <c r="P8" s="34"/>
      <c r="Q8" s="145"/>
      <c r="R8" s="27"/>
      <c r="S8" s="32"/>
      <c r="T8" s="145"/>
      <c r="U8" s="27"/>
      <c r="V8" s="32"/>
      <c r="W8" s="145"/>
      <c r="X8" s="37"/>
      <c r="Y8" s="10"/>
      <c r="Z8" s="36"/>
      <c r="AA8" s="36"/>
      <c r="AB8" s="36"/>
      <c r="AD8" s="123"/>
      <c r="AE8" s="124"/>
      <c r="AF8" s="59" t="s">
        <v>14</v>
      </c>
      <c r="AG8" s="26">
        <v>4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8">
        <f>'[1]Szenario 3'!$K9</f>
        <v>1226.1884987000001</v>
      </c>
      <c r="H9" s="145"/>
      <c r="I9" s="83">
        <f>'[2]Szenario 1'!$F9</f>
        <v>7</v>
      </c>
      <c r="J9" s="84">
        <f>'[2]Szenario 2'!$F9</f>
        <v>16</v>
      </c>
      <c r="K9" s="85">
        <f>'[2]Szenario 3'!$F9</f>
        <v>25</v>
      </c>
      <c r="L9" s="145"/>
      <c r="M9" s="22">
        <f>'[3]E-Auto'!$E7*(1/100)</f>
        <v>1.6900000000000001E-3</v>
      </c>
      <c r="O9" s="31">
        <f>B9</f>
        <v>11962.885</v>
      </c>
      <c r="P9" s="35">
        <f>C9+(I9)</f>
        <v>1245.6371128999999</v>
      </c>
      <c r="Q9" s="145"/>
      <c r="R9" s="28">
        <f>IF(O9&lt;$AG$18,1,2)</f>
        <v>1</v>
      </c>
      <c r="S9" s="33">
        <f>IF(P9&lt;$AG$10,1,2)</f>
        <v>1</v>
      </c>
      <c r="T9" s="145"/>
      <c r="U9" s="39">
        <f>($AI$15/$AG$20)*(1+0.15*(O9/$AG$18)^4)+$AH$33</f>
        <v>0.11934344723399895</v>
      </c>
      <c r="V9" s="33">
        <f>($AI$7/$AG$12)*(1+0.15*(P9/$AG$10)^4)+$AH$32</f>
        <v>2.6666666731492762E-3</v>
      </c>
      <c r="W9" s="145"/>
      <c r="X9" s="24">
        <f>($AG$7*$AG$8*S9*$AG$24+$AG$15*$AG$16*R9*$AG$24)</f>
        <v>3600</v>
      </c>
      <c r="Y9" s="41">
        <f>(O9*U9*$AG$30+P9*V9*$AG$29)*365</f>
        <v>16449194.847557239</v>
      </c>
      <c r="Z9" s="41">
        <f>(O9*$AI$15*$AG$37+P9*$AI$7*$AG$36)*365</f>
        <v>249977.25995450199</v>
      </c>
      <c r="AA9" s="41">
        <f>O9*$AI$15*($AG$41+$AG$40*(1-M9))*365</f>
        <v>17235.855471310191</v>
      </c>
      <c r="AB9" s="42">
        <f>365*((P9*$AI$7*($AG$53*$AG$54+$AG$49*$AG$50+$AG$45*$AG$46))+(O9*1.6*$AI$15*($AG$53*$AG$55+$AG$49*$AG$51+$AG$45*$AG$47)))</f>
        <v>5703.121357177356</v>
      </c>
      <c r="AD9" s="40">
        <f>SUM(X9:AB9)</f>
        <v>16725711.084340228</v>
      </c>
      <c r="AE9" s="124"/>
      <c r="AF9" s="98" t="s">
        <v>15</v>
      </c>
      <c r="AG9" s="15"/>
      <c r="AH9" s="101"/>
      <c r="AI9" s="72" t="s">
        <v>59</v>
      </c>
      <c r="AJ9" s="73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8">
        <f>'[1]Szenario 3'!$K10</f>
        <v>1244.86142</v>
      </c>
      <c r="H10" s="145"/>
      <c r="I10" s="86">
        <f>'[2]Szenario 1'!$F10</f>
        <v>7</v>
      </c>
      <c r="J10" s="87">
        <f>'[2]Szenario 2'!$F10</f>
        <v>16</v>
      </c>
      <c r="K10" s="88">
        <f>'[2]Szenario 3'!$F10</f>
        <v>25</v>
      </c>
      <c r="L10" s="145"/>
      <c r="M10" s="23">
        <f>'[3]E-Auto'!$E8*(1/100)</f>
        <v>2.3700000000000001E-3</v>
      </c>
      <c r="O10" s="31">
        <f>B10</f>
        <v>12023</v>
      </c>
      <c r="P10" s="35">
        <f t="shared" ref="P10:P54" si="0">C10+(I10)</f>
        <v>1251.86142</v>
      </c>
      <c r="Q10" s="145"/>
      <c r="R10" s="28">
        <f t="shared" ref="R10:R54" si="1">IF(O10&lt;$AG$18,1,2)</f>
        <v>1</v>
      </c>
      <c r="S10" s="33">
        <f t="shared" ref="S10:S54" si="2">IF(P10&lt;$AG$10,1,2)</f>
        <v>1</v>
      </c>
      <c r="T10" s="145"/>
      <c r="U10" s="39">
        <f t="shared" ref="U10:U54" si="3">($AI$15/$AG$20)*(1+0.15*(O10/$AG$18)^4)+$AH$33</f>
        <v>0.1193436520659952</v>
      </c>
      <c r="V10" s="33">
        <f t="shared" ref="V10:V54" si="4">($AI$7/$AG$12)*(1+0.15*(P10/$AG$10)^4)+$AH$32</f>
        <v>2.6666666732798215E-3</v>
      </c>
      <c r="W10" s="145"/>
      <c r="X10" s="24">
        <f t="shared" ref="X10:X12" si="5">($AG$7*$AG$8*S10*$AG$24+$AG$15*$AG$16*R10*$AG$24)</f>
        <v>3600</v>
      </c>
      <c r="Y10" s="41">
        <f t="shared" ref="Y10:Y54" si="6">(O10*U10*$AG$30+P10*V10*$AG$29)*365</f>
        <v>16531881.776477873</v>
      </c>
      <c r="Z10" s="41">
        <f t="shared" ref="Z10:Z54" si="7">(O10*$AI$15*$AG$37+P10*$AI$7*$AG$36)*365</f>
        <v>251233.27301960002</v>
      </c>
      <c r="AA10" s="41">
        <f t="shared" ref="AA10:AA54" si="8">O10*$AI$15*($AG$41+$AG$40*(1-M10))*365</f>
        <v>17314.231670626003</v>
      </c>
      <c r="AB10" s="42">
        <f t="shared" ref="AB10:AB54" si="9">365*((P10*$AI$7*($AG$53*$AG$54+$AG$49*$AG$50+$AG$45*$AG$46))+(O10*1.6*$AI$15*($AG$53*$AG$55+$AG$49*$AG$51+$AG$45*$AG$47)))</f>
        <v>5731.6844719537921</v>
      </c>
      <c r="AD10" s="40">
        <f t="shared" ref="AD10:AD46" si="10">SUM(X10:AB10)</f>
        <v>16809760.965640053</v>
      </c>
      <c r="AE10" s="124"/>
      <c r="AF10" s="99"/>
      <c r="AG10" s="16">
        <v>110400</v>
      </c>
      <c r="AH10" s="101"/>
      <c r="AI10" s="72"/>
      <c r="AJ10" s="48"/>
    </row>
    <row r="11" spans="1:36" x14ac:dyDescent="0.3">
      <c r="A11" s="5">
        <f t="shared" ref="A11:A54" si="11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8">
        <f>'[1]Szenario 3'!$K11</f>
        <v>1263.5343412999998</v>
      </c>
      <c r="H11" s="145"/>
      <c r="I11" s="86">
        <f>'[2]Szenario 1'!$F11</f>
        <v>7</v>
      </c>
      <c r="J11" s="87">
        <f>'[2]Szenario 2'!$F11</f>
        <v>16</v>
      </c>
      <c r="K11" s="88">
        <f>'[2]Szenario 3'!$F11</f>
        <v>25</v>
      </c>
      <c r="L11" s="145"/>
      <c r="M11" s="23">
        <f>'[3]E-Auto'!$E9*(1/100)</f>
        <v>3.1800000000000001E-3</v>
      </c>
      <c r="O11" s="31">
        <f t="shared" ref="O11:O54" si="12">B11</f>
        <v>12083.115</v>
      </c>
      <c r="P11" s="35">
        <f t="shared" si="0"/>
        <v>1258.0857271</v>
      </c>
      <c r="Q11" s="145"/>
      <c r="R11" s="28">
        <f t="shared" si="1"/>
        <v>1</v>
      </c>
      <c r="S11" s="33">
        <f t="shared" si="2"/>
        <v>1</v>
      </c>
      <c r="T11" s="145"/>
      <c r="U11" s="39">
        <f t="shared" si="3"/>
        <v>0.11934385999362417</v>
      </c>
      <c r="V11" s="33">
        <f t="shared" si="4"/>
        <v>2.6666666734123296E-3</v>
      </c>
      <c r="W11" s="145"/>
      <c r="X11" s="24">
        <f t="shared" si="5"/>
        <v>3600</v>
      </c>
      <c r="Y11" s="41">
        <f t="shared" si="6"/>
        <v>16614569.419062411</v>
      </c>
      <c r="Z11" s="41">
        <f t="shared" si="7"/>
        <v>252489.28608469796</v>
      </c>
      <c r="AA11" s="41">
        <f t="shared" si="8"/>
        <v>17390.943079637822</v>
      </c>
      <c r="AB11" s="42">
        <f t="shared" si="9"/>
        <v>5760.2475867302282</v>
      </c>
      <c r="AD11" s="40">
        <f t="shared" si="10"/>
        <v>16893809.89581348</v>
      </c>
      <c r="AE11" s="124"/>
      <c r="AF11" s="100"/>
      <c r="AG11" s="15"/>
      <c r="AH11" s="101"/>
      <c r="AI11" s="72" t="s">
        <v>60</v>
      </c>
      <c r="AJ11" s="73">
        <v>65</v>
      </c>
    </row>
    <row r="12" spans="1:36" ht="15" thickBot="1" x14ac:dyDescent="0.35">
      <c r="A12" s="5">
        <f t="shared" si="11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8">
        <f>'[1]Szenario 3'!$K12</f>
        <v>1282.2072625999999</v>
      </c>
      <c r="H12" s="145"/>
      <c r="I12" s="86">
        <f>'[2]Szenario 1'!$F12</f>
        <v>7</v>
      </c>
      <c r="J12" s="87">
        <f>'[2]Szenario 2'!$F12</f>
        <v>16</v>
      </c>
      <c r="K12" s="88">
        <f>'[2]Szenario 3'!$F12</f>
        <v>25</v>
      </c>
      <c r="L12" s="145"/>
      <c r="M12" s="23">
        <f>'[3]E-Auto'!$E10*(1/100)</f>
        <v>4.1700000000000001E-3</v>
      </c>
      <c r="O12" s="31">
        <f t="shared" si="12"/>
        <v>12143.23</v>
      </c>
      <c r="P12" s="35">
        <f t="shared" si="0"/>
        <v>1264.3100341999998</v>
      </c>
      <c r="Q12" s="145"/>
      <c r="R12" s="28">
        <f t="shared" si="1"/>
        <v>1</v>
      </c>
      <c r="S12" s="33">
        <f t="shared" si="2"/>
        <v>1</v>
      </c>
      <c r="T12" s="145"/>
      <c r="U12" s="39">
        <f t="shared" si="3"/>
        <v>0.1193440710479194</v>
      </c>
      <c r="V12" s="33">
        <f t="shared" si="4"/>
        <v>2.6666666735468188E-3</v>
      </c>
      <c r="W12" s="145"/>
      <c r="X12" s="24">
        <f t="shared" si="5"/>
        <v>3600</v>
      </c>
      <c r="Y12" s="41">
        <f t="shared" si="6"/>
        <v>16697257.786069337</v>
      </c>
      <c r="Z12" s="41">
        <f t="shared" si="7"/>
        <v>253745.29914979596</v>
      </c>
      <c r="AA12" s="41">
        <f t="shared" si="8"/>
        <v>17465.354425508664</v>
      </c>
      <c r="AB12" s="42">
        <f t="shared" si="9"/>
        <v>5788.8107015066635</v>
      </c>
      <c r="AD12" s="40">
        <f t="shared" si="10"/>
        <v>16977857.25034615</v>
      </c>
      <c r="AE12" s="124"/>
      <c r="AF12" s="63" t="s">
        <v>32</v>
      </c>
      <c r="AG12" s="57">
        <v>30</v>
      </c>
      <c r="AH12" s="38" t="s">
        <v>33</v>
      </c>
      <c r="AI12" s="38"/>
      <c r="AJ12" s="53"/>
    </row>
    <row r="13" spans="1:36" ht="15" thickBot="1" x14ac:dyDescent="0.35">
      <c r="A13" s="5">
        <f t="shared" si="11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8">
        <f>'[1]Szenario 3'!$K13</f>
        <v>1300.8801838999998</v>
      </c>
      <c r="H13" s="145"/>
      <c r="I13" s="86">
        <f>'[2]Szenario 1'!$F13</f>
        <v>7</v>
      </c>
      <c r="J13" s="87">
        <f>'[2]Szenario 2'!$F13</f>
        <v>16</v>
      </c>
      <c r="K13" s="88">
        <f>'[2]Szenario 3'!$F13</f>
        <v>25</v>
      </c>
      <c r="L13" s="145"/>
      <c r="M13" s="23">
        <f>'[3]E-Auto'!$E11*(1/100)</f>
        <v>6.2100000000000002E-3</v>
      </c>
      <c r="O13" s="31">
        <f t="shared" si="12"/>
        <v>12203.344999999999</v>
      </c>
      <c r="P13" s="35">
        <f t="shared" si="0"/>
        <v>1270.5343412999998</v>
      </c>
      <c r="Q13" s="145"/>
      <c r="R13" s="28">
        <f t="shared" si="1"/>
        <v>1</v>
      </c>
      <c r="S13" s="33">
        <f t="shared" si="2"/>
        <v>1</v>
      </c>
      <c r="T13" s="145"/>
      <c r="U13" s="39">
        <f t="shared" si="3"/>
        <v>0.11934428526006929</v>
      </c>
      <c r="V13" s="33">
        <f t="shared" si="4"/>
        <v>2.6666666736833086E-3</v>
      </c>
      <c r="W13" s="145"/>
      <c r="X13" s="24">
        <f>($AG$7*$AG$8*S13*$AG$24+$AG$15*$AG$16*R13*$AG$24)</f>
        <v>3600</v>
      </c>
      <c r="Y13" s="41">
        <f t="shared" si="6"/>
        <v>16779946.888364717</v>
      </c>
      <c r="Z13" s="41">
        <f t="shared" si="7"/>
        <v>255001.31221489399</v>
      </c>
      <c r="AA13" s="41">
        <f t="shared" si="8"/>
        <v>17526.737530633869</v>
      </c>
      <c r="AB13" s="42">
        <f t="shared" si="9"/>
        <v>5817.3738162830987</v>
      </c>
      <c r="AD13" s="40">
        <f t="shared" si="10"/>
        <v>17061892.311926525</v>
      </c>
      <c r="AE13" s="124"/>
    </row>
    <row r="14" spans="1:36" ht="15" thickBot="1" x14ac:dyDescent="0.35">
      <c r="A14" s="17">
        <f t="shared" si="11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8">
        <f>'[1]Szenario 3'!$K14</f>
        <v>1319.5531051999999</v>
      </c>
      <c r="H14" s="145"/>
      <c r="I14" s="86">
        <f>'[2]Szenario 1'!$F14</f>
        <v>7</v>
      </c>
      <c r="J14" s="87">
        <f>'[2]Szenario 2'!$F14</f>
        <v>16</v>
      </c>
      <c r="K14" s="88">
        <f>'[2]Szenario 3'!$F14</f>
        <v>25</v>
      </c>
      <c r="L14" s="145"/>
      <c r="M14" s="23">
        <f>'[3]E-Auto'!$E12*(1/100)</f>
        <v>3.5041935483870967E-2</v>
      </c>
      <c r="O14" s="31">
        <f t="shared" si="12"/>
        <v>12263.46</v>
      </c>
      <c r="P14" s="35">
        <f t="shared" si="0"/>
        <v>1276.7586483999999</v>
      </c>
      <c r="Q14" s="145"/>
      <c r="R14" s="28">
        <f t="shared" si="1"/>
        <v>1</v>
      </c>
      <c r="S14" s="33">
        <f t="shared" si="2"/>
        <v>1</v>
      </c>
      <c r="T14" s="145"/>
      <c r="U14" s="39">
        <f t="shared" si="3"/>
        <v>0.119344502661417</v>
      </c>
      <c r="V14" s="33">
        <f t="shared" si="4"/>
        <v>2.6666666738218193E-3</v>
      </c>
      <c r="W14" s="145"/>
      <c r="X14" s="24">
        <f>($AG$7*$AG$8*S14*$AG$24+$AG$15*$AG$16*R14*$AG$24)+AG26</f>
        <v>1511350</v>
      </c>
      <c r="Y14" s="41">
        <f t="shared" si="6"/>
        <v>16862636.736922737</v>
      </c>
      <c r="Z14" s="41">
        <f t="shared" si="7"/>
        <v>256257.32527999196</v>
      </c>
      <c r="AA14" s="41">
        <f t="shared" si="8"/>
        <v>17256.880364902412</v>
      </c>
      <c r="AB14" s="42">
        <f t="shared" si="9"/>
        <v>5845.9369310595348</v>
      </c>
      <c r="AD14" s="40">
        <f t="shared" si="10"/>
        <v>18653346.87949869</v>
      </c>
      <c r="AE14" s="124"/>
      <c r="AF14" s="61" t="s">
        <v>31</v>
      </c>
      <c r="AG14" s="45"/>
      <c r="AH14" s="45"/>
      <c r="AI14" s="45"/>
      <c r="AJ14" s="58"/>
    </row>
    <row r="15" spans="1:36" x14ac:dyDescent="0.3">
      <c r="A15" s="5">
        <f t="shared" si="11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8">
        <f>'[1]Szenario 3'!$K15</f>
        <v>1338.2260265</v>
      </c>
      <c r="H15" s="145"/>
      <c r="I15" s="86">
        <f>'[2]Szenario 1'!$F15</f>
        <v>7</v>
      </c>
      <c r="J15" s="87">
        <f>'[2]Szenario 2'!$F15</f>
        <v>16</v>
      </c>
      <c r="K15" s="88">
        <f>'[2]Szenario 3'!$F15</f>
        <v>25</v>
      </c>
      <c r="L15" s="145"/>
      <c r="M15" s="23">
        <f>'[3]E-Auto'!$E13*(1/100)</f>
        <v>6.3873870967741941E-2</v>
      </c>
      <c r="O15" s="31">
        <f t="shared" si="12"/>
        <v>12323.575000000001</v>
      </c>
      <c r="P15" s="35">
        <f t="shared" si="0"/>
        <v>1282.9829554999999</v>
      </c>
      <c r="Q15" s="145"/>
      <c r="R15" s="28">
        <f t="shared" si="1"/>
        <v>1</v>
      </c>
      <c r="S15" s="33">
        <f t="shared" si="2"/>
        <v>1</v>
      </c>
      <c r="T15" s="145"/>
      <c r="U15" s="39">
        <f t="shared" si="3"/>
        <v>0.11934472328346042</v>
      </c>
      <c r="V15" s="33">
        <f t="shared" si="4"/>
        <v>2.6666666739623714E-3</v>
      </c>
      <c r="W15" s="145"/>
      <c r="X15" s="24">
        <f>($AJ$11*$AG$8*S15*$AG$25+$AJ$9*$AG$8*S15*$AG$24+$AG$15*$AG$16*R15*$AG$24)</f>
        <v>10100</v>
      </c>
      <c r="Y15" s="41">
        <f t="shared" si="6"/>
        <v>16945327.34282624</v>
      </c>
      <c r="Z15" s="41">
        <f t="shared" si="7"/>
        <v>257513.33834509001</v>
      </c>
      <c r="AA15" s="41">
        <f t="shared" si="8"/>
        <v>16983.531083737063</v>
      </c>
      <c r="AB15" s="42">
        <f t="shared" si="9"/>
        <v>5874.50004583597</v>
      </c>
      <c r="AD15" s="40">
        <f t="shared" si="10"/>
        <v>17235798.712300904</v>
      </c>
      <c r="AE15" s="124"/>
      <c r="AF15" s="62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1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8">
        <f>'[1]Szenario 3'!$K16</f>
        <v>1356.8989477999999</v>
      </c>
      <c r="H16" s="145"/>
      <c r="I16" s="86">
        <f>'[2]Szenario 1'!$F16</f>
        <v>7</v>
      </c>
      <c r="J16" s="87">
        <f>'[2]Szenario 2'!$F16</f>
        <v>16</v>
      </c>
      <c r="K16" s="88">
        <f>'[2]Szenario 3'!$F16</f>
        <v>25</v>
      </c>
      <c r="L16" s="145"/>
      <c r="M16" s="23">
        <f>'[3]E-Auto'!$E14*(1/100)</f>
        <v>9.2705806451612929E-2</v>
      </c>
      <c r="O16" s="31">
        <f t="shared" si="12"/>
        <v>12383.69</v>
      </c>
      <c r="P16" s="35">
        <f t="shared" si="0"/>
        <v>1289.2072625999999</v>
      </c>
      <c r="Q16" s="145"/>
      <c r="R16" s="28">
        <f t="shared" si="1"/>
        <v>1</v>
      </c>
      <c r="S16" s="33">
        <f t="shared" si="2"/>
        <v>1</v>
      </c>
      <c r="T16" s="145"/>
      <c r="U16" s="39">
        <f t="shared" si="3"/>
        <v>0.11934494715785231</v>
      </c>
      <c r="V16" s="33">
        <f t="shared" si="4"/>
        <v>2.666666674104983E-3</v>
      </c>
      <c r="W16" s="145"/>
      <c r="X16" s="78">
        <f t="shared" ref="X16:X54" si="13">($AJ$11*$AG$8*S16*$AG$25+$AJ$9*$AG$8*S16*$AG$24+$AG$15*$AG$16*R16*$AG$24)</f>
        <v>10100</v>
      </c>
      <c r="Y16" s="41">
        <f t="shared" si="6"/>
        <v>17028018.717267245</v>
      </c>
      <c r="Z16" s="41">
        <f t="shared" si="7"/>
        <v>258769.35141018804</v>
      </c>
      <c r="AA16" s="41">
        <f t="shared" si="8"/>
        <v>16706.68968713783</v>
      </c>
      <c r="AB16" s="42">
        <f t="shared" si="9"/>
        <v>5903.063160612407</v>
      </c>
      <c r="AD16" s="40">
        <f t="shared" si="10"/>
        <v>17319497.821525183</v>
      </c>
      <c r="AE16" s="124"/>
      <c r="AF16" s="59" t="s">
        <v>17</v>
      </c>
      <c r="AG16" s="26">
        <v>5</v>
      </c>
      <c r="AH16" s="25" t="s">
        <v>18</v>
      </c>
      <c r="AI16" s="25"/>
      <c r="AJ16" s="48"/>
    </row>
    <row r="17" spans="1:36" x14ac:dyDescent="0.3">
      <c r="A17" s="5">
        <f t="shared" si="11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8">
        <f>'[1]Szenario 3'!$K17</f>
        <v>1375.5718691</v>
      </c>
      <c r="H17" s="145"/>
      <c r="I17" s="86">
        <f>'[2]Szenario 1'!$F17</f>
        <v>7</v>
      </c>
      <c r="J17" s="87">
        <f>'[2]Szenario 2'!$F17</f>
        <v>16</v>
      </c>
      <c r="K17" s="88">
        <f>'[2]Szenario 3'!$F17</f>
        <v>25</v>
      </c>
      <c r="L17" s="145"/>
      <c r="M17" s="23">
        <f>'[3]E-Auto'!$E15*(1/100)</f>
        <v>0.1215377419354839</v>
      </c>
      <c r="O17" s="31">
        <f t="shared" si="12"/>
        <v>12443.805</v>
      </c>
      <c r="P17" s="35">
        <f t="shared" si="0"/>
        <v>1295.4315697</v>
      </c>
      <c r="Q17" s="145"/>
      <c r="R17" s="28">
        <f t="shared" si="1"/>
        <v>1</v>
      </c>
      <c r="S17" s="33">
        <f t="shared" si="2"/>
        <v>1</v>
      </c>
      <c r="T17" s="145"/>
      <c r="U17" s="39">
        <f t="shared" si="3"/>
        <v>0.11934517431640014</v>
      </c>
      <c r="V17" s="33">
        <f t="shared" si="4"/>
        <v>2.6666666742496763E-3</v>
      </c>
      <c r="W17" s="145"/>
      <c r="X17" s="78">
        <f t="shared" si="13"/>
        <v>10100</v>
      </c>
      <c r="Y17" s="41">
        <f t="shared" si="6"/>
        <v>17110710.871547505</v>
      </c>
      <c r="Z17" s="41">
        <f t="shared" si="7"/>
        <v>260025.36447528601</v>
      </c>
      <c r="AA17" s="41">
        <f t="shared" si="8"/>
        <v>16426.356175104705</v>
      </c>
      <c r="AB17" s="42">
        <f t="shared" si="9"/>
        <v>5931.6262753888423</v>
      </c>
      <c r="AD17" s="40">
        <f t="shared" si="10"/>
        <v>17403194.218473289</v>
      </c>
      <c r="AE17" s="124"/>
      <c r="AF17" s="98" t="s">
        <v>16</v>
      </c>
      <c r="AG17" s="15"/>
      <c r="AH17" s="101"/>
      <c r="AI17" s="25"/>
      <c r="AJ17" s="48"/>
    </row>
    <row r="18" spans="1:36" x14ac:dyDescent="0.3">
      <c r="A18" s="5">
        <f t="shared" si="11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8">
        <f>'[1]Szenario 3'!$K18</f>
        <v>1394.2447903999998</v>
      </c>
      <c r="H18" s="145"/>
      <c r="I18" s="86">
        <f>'[2]Szenario 1'!$F18</f>
        <v>7</v>
      </c>
      <c r="J18" s="87">
        <f>'[2]Szenario 2'!$F18</f>
        <v>16</v>
      </c>
      <c r="K18" s="88">
        <f>'[2]Szenario 3'!$F18</f>
        <v>25</v>
      </c>
      <c r="L18" s="145"/>
      <c r="M18" s="23">
        <f>'[3]E-Auto'!$E16*(1/100)</f>
        <v>0.15036967741935489</v>
      </c>
      <c r="O18" s="31">
        <f t="shared" si="12"/>
        <v>12503.92</v>
      </c>
      <c r="P18" s="35">
        <f t="shared" si="0"/>
        <v>1301.6558768</v>
      </c>
      <c r="Q18" s="145"/>
      <c r="R18" s="28">
        <f t="shared" si="1"/>
        <v>1</v>
      </c>
      <c r="S18" s="33">
        <f t="shared" si="2"/>
        <v>1</v>
      </c>
      <c r="T18" s="145"/>
      <c r="U18" s="39">
        <f t="shared" si="3"/>
        <v>0.11934540479106619</v>
      </c>
      <c r="V18" s="33">
        <f t="shared" si="4"/>
        <v>2.6666666743964699E-3</v>
      </c>
      <c r="W18" s="145"/>
      <c r="X18" s="78">
        <f t="shared" si="13"/>
        <v>10100</v>
      </c>
      <c r="Y18" s="41">
        <f t="shared" si="6"/>
        <v>17193403.817079041</v>
      </c>
      <c r="Z18" s="41">
        <f t="shared" si="7"/>
        <v>261281.37754038398</v>
      </c>
      <c r="AA18" s="41">
        <f t="shared" si="8"/>
        <v>16142.530547637689</v>
      </c>
      <c r="AB18" s="42">
        <f t="shared" si="9"/>
        <v>5960.1893901652775</v>
      </c>
      <c r="AD18" s="40">
        <f t="shared" si="10"/>
        <v>17486887.914557226</v>
      </c>
      <c r="AE18" s="124"/>
      <c r="AF18" s="99"/>
      <c r="AG18" s="16">
        <v>30000</v>
      </c>
      <c r="AH18" s="101"/>
      <c r="AI18" s="25"/>
      <c r="AJ18" s="48"/>
    </row>
    <row r="19" spans="1:36" x14ac:dyDescent="0.3">
      <c r="A19" s="5">
        <f t="shared" si="11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8">
        <f>'[1]Szenario 3'!$K19</f>
        <v>1412.9177116999999</v>
      </c>
      <c r="H19" s="145"/>
      <c r="I19" s="86">
        <f>'[2]Szenario 1'!$F19</f>
        <v>7</v>
      </c>
      <c r="J19" s="87">
        <f>'[2]Szenario 2'!$F19</f>
        <v>16</v>
      </c>
      <c r="K19" s="88">
        <f>'[2]Szenario 3'!$F19</f>
        <v>25</v>
      </c>
      <c r="L19" s="145"/>
      <c r="M19" s="23">
        <f>'[3]E-Auto'!$E17*(1/100)</f>
        <v>0.17920161290322587</v>
      </c>
      <c r="O19" s="31">
        <f t="shared" si="12"/>
        <v>12564.035</v>
      </c>
      <c r="P19" s="35">
        <f t="shared" si="0"/>
        <v>1307.8801838999998</v>
      </c>
      <c r="Q19" s="145"/>
      <c r="R19" s="28">
        <f t="shared" si="1"/>
        <v>1</v>
      </c>
      <c r="S19" s="33">
        <f t="shared" si="2"/>
        <v>1</v>
      </c>
      <c r="T19" s="145"/>
      <c r="U19" s="39">
        <f t="shared" si="3"/>
        <v>0.11934563861396749</v>
      </c>
      <c r="V19" s="33">
        <f t="shared" si="4"/>
        <v>2.6666666745453842E-3</v>
      </c>
      <c r="W19" s="145"/>
      <c r="X19" s="78">
        <f t="shared" si="13"/>
        <v>10100</v>
      </c>
      <c r="Y19" s="41">
        <f t="shared" si="6"/>
        <v>17276097.565384652</v>
      </c>
      <c r="Z19" s="41">
        <f t="shared" si="7"/>
        <v>262537.39060548198</v>
      </c>
      <c r="AA19" s="41">
        <f t="shared" si="8"/>
        <v>15855.212804736781</v>
      </c>
      <c r="AB19" s="42">
        <f t="shared" si="9"/>
        <v>5988.7525049417136</v>
      </c>
      <c r="AD19" s="40">
        <f t="shared" si="10"/>
        <v>17570578.921299815</v>
      </c>
      <c r="AE19" s="124"/>
      <c r="AF19" s="100"/>
      <c r="AG19" s="15"/>
      <c r="AH19" s="101"/>
      <c r="AI19" s="25"/>
      <c r="AJ19" s="48"/>
    </row>
    <row r="20" spans="1:36" ht="15" thickBot="1" x14ac:dyDescent="0.35">
      <c r="A20" s="5">
        <f t="shared" si="11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8">
        <f>'[1]Szenario 3'!$K20</f>
        <v>1431.590633</v>
      </c>
      <c r="H20" s="145"/>
      <c r="I20" s="86">
        <f>'[2]Szenario 1'!$F20</f>
        <v>7</v>
      </c>
      <c r="J20" s="87">
        <f>'[2]Szenario 2'!$F20</f>
        <v>16</v>
      </c>
      <c r="K20" s="88">
        <f>'[2]Szenario 3'!$F20</f>
        <v>25</v>
      </c>
      <c r="L20" s="145"/>
      <c r="M20" s="23">
        <f>'[3]E-Auto'!$E18*(1/100)</f>
        <v>0.20803354838709684</v>
      </c>
      <c r="O20" s="31">
        <f t="shared" si="12"/>
        <v>12624.15</v>
      </c>
      <c r="P20" s="35">
        <f t="shared" si="0"/>
        <v>1314.1044909999998</v>
      </c>
      <c r="Q20" s="145"/>
      <c r="R20" s="28">
        <f t="shared" si="1"/>
        <v>1</v>
      </c>
      <c r="S20" s="33">
        <f t="shared" si="2"/>
        <v>1</v>
      </c>
      <c r="T20" s="145"/>
      <c r="U20" s="39">
        <f t="shared" si="3"/>
        <v>0.11934587581737592</v>
      </c>
      <c r="V20" s="33">
        <f t="shared" si="4"/>
        <v>2.66666667469644E-3</v>
      </c>
      <c r="W20" s="145"/>
      <c r="X20" s="78">
        <f t="shared" si="13"/>
        <v>10100</v>
      </c>
      <c r="Y20" s="41">
        <f t="shared" si="6"/>
        <v>17358792.12809848</v>
      </c>
      <c r="Z20" s="41">
        <f t="shared" si="7"/>
        <v>263793.40367058001</v>
      </c>
      <c r="AA20" s="41">
        <f t="shared" si="8"/>
        <v>15564.402946401988</v>
      </c>
      <c r="AB20" s="42">
        <f t="shared" si="9"/>
        <v>6017.3156197181488</v>
      </c>
      <c r="AD20" s="40">
        <f t="shared" si="10"/>
        <v>17654267.250335179</v>
      </c>
      <c r="AE20" s="124"/>
      <c r="AF20" s="63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1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8">
        <f>'[1]Szenario 3'!$K21</f>
        <v>1450.2635542999999</v>
      </c>
      <c r="H21" s="145"/>
      <c r="I21" s="86">
        <f>'[2]Szenario 1'!$F21</f>
        <v>7</v>
      </c>
      <c r="J21" s="87">
        <f>'[2]Szenario 2'!$F21</f>
        <v>16</v>
      </c>
      <c r="K21" s="88">
        <f>'[2]Szenario 3'!$F21</f>
        <v>25</v>
      </c>
      <c r="L21" s="145"/>
      <c r="M21" s="23">
        <f>'[3]E-Auto'!$E19*(1/100)</f>
        <v>0.23686548387096781</v>
      </c>
      <c r="O21" s="31">
        <f t="shared" si="12"/>
        <v>12684.264999999999</v>
      </c>
      <c r="P21" s="35">
        <f t="shared" si="0"/>
        <v>1320.3287980999999</v>
      </c>
      <c r="Q21" s="145"/>
      <c r="R21" s="28">
        <f t="shared" si="1"/>
        <v>1</v>
      </c>
      <c r="S21" s="33">
        <f t="shared" si="2"/>
        <v>1</v>
      </c>
      <c r="T21" s="145"/>
      <c r="U21" s="39">
        <f t="shared" si="3"/>
        <v>0.11934611643371808</v>
      </c>
      <c r="V21" s="33">
        <f t="shared" si="4"/>
        <v>2.6666666748496573E-3</v>
      </c>
      <c r="W21" s="145"/>
      <c r="X21" s="78">
        <f t="shared" si="13"/>
        <v>10100</v>
      </c>
      <c r="Y21" s="41">
        <f t="shared" si="6"/>
        <v>17441487.516966525</v>
      </c>
      <c r="Z21" s="41">
        <f t="shared" si="7"/>
        <v>265049.41673567798</v>
      </c>
      <c r="AA21" s="41">
        <f t="shared" si="8"/>
        <v>15270.100972633301</v>
      </c>
      <c r="AB21" s="42">
        <f t="shared" si="9"/>
        <v>6045.878734494584</v>
      </c>
      <c r="AD21" s="40">
        <f t="shared" si="10"/>
        <v>17737952.913409334</v>
      </c>
      <c r="AE21" s="124"/>
    </row>
    <row r="22" spans="1:36" ht="15" thickBot="1" x14ac:dyDescent="0.35">
      <c r="A22" s="5">
        <f t="shared" si="11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8">
        <f>'[1]Szenario 3'!$K22</f>
        <v>1468.9364755999998</v>
      </c>
      <c r="H22" s="145"/>
      <c r="I22" s="86">
        <f>'[2]Szenario 1'!$F22</f>
        <v>7</v>
      </c>
      <c r="J22" s="87">
        <f>'[2]Szenario 2'!$F22</f>
        <v>16</v>
      </c>
      <c r="K22" s="88">
        <f>'[2]Szenario 3'!$F22</f>
        <v>25</v>
      </c>
      <c r="L22" s="145"/>
      <c r="M22" s="23">
        <f>'[3]E-Auto'!$E20*(1/100)</f>
        <v>0.26569741935483882</v>
      </c>
      <c r="O22" s="31">
        <f t="shared" si="12"/>
        <v>12744.38</v>
      </c>
      <c r="P22" s="35">
        <f t="shared" si="0"/>
        <v>1326.5531051999999</v>
      </c>
      <c r="Q22" s="145"/>
      <c r="R22" s="28">
        <f t="shared" si="1"/>
        <v>1</v>
      </c>
      <c r="S22" s="33">
        <f t="shared" si="2"/>
        <v>1</v>
      </c>
      <c r="T22" s="145"/>
      <c r="U22" s="39">
        <f t="shared" si="3"/>
        <v>0.11934636049557536</v>
      </c>
      <c r="V22" s="33">
        <f t="shared" si="4"/>
        <v>2.6666666750050578E-3</v>
      </c>
      <c r="W22" s="145"/>
      <c r="X22" s="78">
        <f t="shared" si="13"/>
        <v>10100</v>
      </c>
      <c r="Y22" s="41">
        <f t="shared" si="6"/>
        <v>17524183.743847191</v>
      </c>
      <c r="Z22" s="41">
        <f t="shared" si="7"/>
        <v>266305.42980077595</v>
      </c>
      <c r="AA22" s="41">
        <f t="shared" si="8"/>
        <v>14972.306883430729</v>
      </c>
      <c r="AB22" s="42">
        <f t="shared" si="9"/>
        <v>6074.4418492710192</v>
      </c>
      <c r="AD22" s="40">
        <f t="shared" si="10"/>
        <v>17821635.922380671</v>
      </c>
      <c r="AE22" s="124"/>
      <c r="AF22" s="54" t="s">
        <v>25</v>
      </c>
      <c r="AG22" s="45"/>
      <c r="AH22" s="45"/>
      <c r="AI22" s="74" t="s">
        <v>61</v>
      </c>
      <c r="AJ22" s="75"/>
    </row>
    <row r="23" spans="1:36" ht="15" thickTop="1" x14ac:dyDescent="0.3">
      <c r="A23" s="5">
        <f t="shared" si="11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8">
        <f>'[1]Szenario 3'!$K23</f>
        <v>1487.6093968999999</v>
      </c>
      <c r="H23" s="145"/>
      <c r="I23" s="86">
        <f>'[2]Szenario 1'!$F23</f>
        <v>7</v>
      </c>
      <c r="J23" s="87">
        <f>'[2]Szenario 2'!$F23</f>
        <v>16</v>
      </c>
      <c r="K23" s="88">
        <f>'[2]Szenario 3'!$F23</f>
        <v>25</v>
      </c>
      <c r="L23" s="145"/>
      <c r="M23" s="23">
        <f>'[3]E-Auto'!$E21*(1/100)</f>
        <v>0.29452935483870979</v>
      </c>
      <c r="O23" s="31">
        <f t="shared" si="12"/>
        <v>12804.495000000001</v>
      </c>
      <c r="P23" s="35">
        <f t="shared" si="0"/>
        <v>1332.7774122999999</v>
      </c>
      <c r="Q23" s="145"/>
      <c r="R23" s="28">
        <f t="shared" si="1"/>
        <v>1</v>
      </c>
      <c r="S23" s="33">
        <f t="shared" si="2"/>
        <v>1</v>
      </c>
      <c r="T23" s="145"/>
      <c r="U23" s="39">
        <f t="shared" si="3"/>
        <v>0.11934660803568393</v>
      </c>
      <c r="V23" s="33">
        <f t="shared" si="4"/>
        <v>2.6666666751626604E-3</v>
      </c>
      <c r="W23" s="145"/>
      <c r="X23" s="78">
        <f t="shared" si="13"/>
        <v>10100</v>
      </c>
      <c r="Y23" s="41">
        <f t="shared" si="6"/>
        <v>17606880.820711825</v>
      </c>
      <c r="Z23" s="41">
        <f t="shared" si="7"/>
        <v>267561.44286587398</v>
      </c>
      <c r="AA23" s="41">
        <f t="shared" si="8"/>
        <v>14671.020678794261</v>
      </c>
      <c r="AB23" s="42">
        <f t="shared" si="9"/>
        <v>6103.0049640474563</v>
      </c>
      <c r="AD23" s="40">
        <f t="shared" si="10"/>
        <v>17905316.289220542</v>
      </c>
      <c r="AE23" s="124"/>
      <c r="AF23" s="55" t="s">
        <v>34</v>
      </c>
      <c r="AG23" s="25"/>
      <c r="AH23" s="25"/>
      <c r="AI23" s="72" t="s">
        <v>62</v>
      </c>
      <c r="AJ23" s="76" t="s">
        <v>63</v>
      </c>
    </row>
    <row r="24" spans="1:36" x14ac:dyDescent="0.3">
      <c r="A24" s="5">
        <f t="shared" si="11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8">
        <f>'[1]Szenario 3'!$K24</f>
        <v>1506.2823182</v>
      </c>
      <c r="H24" s="145"/>
      <c r="I24" s="86">
        <f>'[2]Szenario 1'!$F24</f>
        <v>7</v>
      </c>
      <c r="J24" s="87">
        <f>'[2]Szenario 2'!$F24</f>
        <v>16</v>
      </c>
      <c r="K24" s="88">
        <f>'[2]Szenario 3'!$F24</f>
        <v>25</v>
      </c>
      <c r="L24" s="145"/>
      <c r="M24" s="23">
        <f>'[3]E-Auto'!$E22*(1/100)</f>
        <v>0.32336129032258071</v>
      </c>
      <c r="O24" s="31">
        <f t="shared" si="12"/>
        <v>12864.61</v>
      </c>
      <c r="P24" s="35">
        <f t="shared" si="0"/>
        <v>1339.0017194</v>
      </c>
      <c r="Q24" s="145"/>
      <c r="R24" s="28">
        <f t="shared" si="1"/>
        <v>1</v>
      </c>
      <c r="S24" s="33">
        <f t="shared" si="2"/>
        <v>1</v>
      </c>
      <c r="T24" s="145"/>
      <c r="U24" s="39">
        <f t="shared" si="3"/>
        <v>0.11934685908693478</v>
      </c>
      <c r="V24" s="33">
        <f t="shared" si="4"/>
        <v>2.666666675322487E-3</v>
      </c>
      <c r="W24" s="145"/>
      <c r="X24" s="78">
        <f t="shared" si="13"/>
        <v>10100</v>
      </c>
      <c r="Y24" s="41">
        <f t="shared" si="6"/>
        <v>17689578.759645224</v>
      </c>
      <c r="Z24" s="41">
        <f t="shared" si="7"/>
        <v>268817.45593097201</v>
      </c>
      <c r="AA24" s="41">
        <f t="shared" si="8"/>
        <v>14366.242358723912</v>
      </c>
      <c r="AB24" s="42">
        <f t="shared" si="9"/>
        <v>6131.5680788238924</v>
      </c>
      <c r="AD24" s="40">
        <f t="shared" si="10"/>
        <v>17988994.026013743</v>
      </c>
      <c r="AE24" s="124"/>
      <c r="AF24" s="47" t="s">
        <v>35</v>
      </c>
      <c r="AG24" s="26">
        <v>5</v>
      </c>
      <c r="AH24" s="25" t="s">
        <v>28</v>
      </c>
      <c r="AI24" s="72" t="s">
        <v>65</v>
      </c>
      <c r="AJ24" s="76" t="s">
        <v>64</v>
      </c>
    </row>
    <row r="25" spans="1:36" x14ac:dyDescent="0.3">
      <c r="A25" s="5">
        <f t="shared" si="11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8">
        <f>'[1]Szenario 3'!$K25</f>
        <v>1524.9552394999998</v>
      </c>
      <c r="H25" s="145"/>
      <c r="I25" s="86">
        <f>'[2]Szenario 1'!$F25</f>
        <v>7</v>
      </c>
      <c r="J25" s="87">
        <f>'[2]Szenario 2'!$F25</f>
        <v>16</v>
      </c>
      <c r="K25" s="88">
        <f>'[2]Szenario 3'!$F25</f>
        <v>25</v>
      </c>
      <c r="L25" s="145"/>
      <c r="M25" s="23">
        <f>'[3]E-Auto'!$E23*(1/100)</f>
        <v>0.35219322580645168</v>
      </c>
      <c r="O25" s="31">
        <f t="shared" si="12"/>
        <v>12924.725</v>
      </c>
      <c r="P25" s="35">
        <f t="shared" si="0"/>
        <v>1345.2260265</v>
      </c>
      <c r="Q25" s="145"/>
      <c r="R25" s="28">
        <f t="shared" si="1"/>
        <v>1</v>
      </c>
      <c r="S25" s="33">
        <f t="shared" si="2"/>
        <v>1</v>
      </c>
      <c r="T25" s="145"/>
      <c r="U25" s="39">
        <f t="shared" si="3"/>
        <v>0.11934711368237363</v>
      </c>
      <c r="V25" s="33">
        <f t="shared" si="4"/>
        <v>2.6666666754845583E-3</v>
      </c>
      <c r="W25" s="145"/>
      <c r="X25" s="78">
        <f t="shared" si="13"/>
        <v>10100</v>
      </c>
      <c r="Y25" s="41">
        <f t="shared" si="6"/>
        <v>17772277.572846208</v>
      </c>
      <c r="Z25" s="41">
        <f t="shared" si="7"/>
        <v>270073.46899606998</v>
      </c>
      <c r="AA25" s="41">
        <f t="shared" si="8"/>
        <v>14057.971923219666</v>
      </c>
      <c r="AB25" s="42">
        <f t="shared" si="9"/>
        <v>6160.1311936003267</v>
      </c>
      <c r="AD25" s="40">
        <f t="shared" si="10"/>
        <v>18072669.1449591</v>
      </c>
      <c r="AE25" s="124"/>
      <c r="AF25" s="47" t="s">
        <v>36</v>
      </c>
      <c r="AG25" s="26">
        <v>30</v>
      </c>
      <c r="AH25" s="25" t="s">
        <v>28</v>
      </c>
      <c r="AI25" s="72" t="s">
        <v>67</v>
      </c>
      <c r="AJ25" s="76" t="s">
        <v>66</v>
      </c>
    </row>
    <row r="26" spans="1:36" ht="15" thickBot="1" x14ac:dyDescent="0.35">
      <c r="A26" s="5">
        <f t="shared" si="11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8">
        <f>'[1]Szenario 3'!$K26</f>
        <v>1543.6281607999999</v>
      </c>
      <c r="H26" s="145"/>
      <c r="I26" s="86">
        <f>'[2]Szenario 1'!$F26</f>
        <v>7</v>
      </c>
      <c r="J26" s="87">
        <f>'[2]Szenario 2'!$F26</f>
        <v>16</v>
      </c>
      <c r="K26" s="88">
        <f>'[2]Szenario 3'!$F26</f>
        <v>25</v>
      </c>
      <c r="L26" s="145"/>
      <c r="M26" s="23">
        <f>'[3]E-Auto'!$E24*(1/100)</f>
        <v>0.38102516129032266</v>
      </c>
      <c r="O26" s="31">
        <f t="shared" si="12"/>
        <v>12984.84</v>
      </c>
      <c r="P26" s="35">
        <f t="shared" si="0"/>
        <v>1351.4503336</v>
      </c>
      <c r="Q26" s="145"/>
      <c r="R26" s="28">
        <f t="shared" si="1"/>
        <v>1</v>
      </c>
      <c r="S26" s="33">
        <f t="shared" si="2"/>
        <v>1</v>
      </c>
      <c r="T26" s="145"/>
      <c r="U26" s="39">
        <f t="shared" si="3"/>
        <v>0.119347371855201</v>
      </c>
      <c r="V26" s="33">
        <f t="shared" si="4"/>
        <v>2.6666666756488943E-3</v>
      </c>
      <c r="W26" s="145"/>
      <c r="X26" s="78">
        <f t="shared" si="13"/>
        <v>10100</v>
      </c>
      <c r="Y26" s="41">
        <f t="shared" si="6"/>
        <v>17854977.272628143</v>
      </c>
      <c r="Z26" s="41">
        <f t="shared" si="7"/>
        <v>271329.482061168</v>
      </c>
      <c r="AA26" s="41">
        <f t="shared" si="8"/>
        <v>13746.209372281532</v>
      </c>
      <c r="AB26" s="42">
        <f t="shared" si="9"/>
        <v>6188.6943083767628</v>
      </c>
      <c r="AD26" s="40">
        <f t="shared" si="10"/>
        <v>18156341.65836997</v>
      </c>
      <c r="AE26" s="124"/>
      <c r="AF26" s="56" t="s">
        <v>27</v>
      </c>
      <c r="AG26" s="57">
        <f>(3750*AJ11*AG8)+(850*AJ9)+(4*130000)</f>
        <v>1507750</v>
      </c>
      <c r="AH26" s="38" t="s">
        <v>21</v>
      </c>
      <c r="AI26" s="77"/>
      <c r="AJ26" s="37"/>
    </row>
    <row r="27" spans="1:36" ht="15" thickBot="1" x14ac:dyDescent="0.35">
      <c r="A27" s="5">
        <f t="shared" si="11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8">
        <f>'[1]Szenario 3'!$K27</f>
        <v>1562.3010820999998</v>
      </c>
      <c r="H27" s="145"/>
      <c r="I27" s="86">
        <f>'[2]Szenario 1'!$F27</f>
        <v>7</v>
      </c>
      <c r="J27" s="87">
        <f>'[2]Szenario 2'!$F27</f>
        <v>16</v>
      </c>
      <c r="K27" s="88">
        <f>'[2]Szenario 3'!$F27</f>
        <v>25</v>
      </c>
      <c r="L27" s="145"/>
      <c r="M27" s="23">
        <f>'[3]E-Auto'!$E25*(1/100)</f>
        <v>0.40985709677419369</v>
      </c>
      <c r="O27" s="31">
        <f t="shared" si="12"/>
        <v>13044.955</v>
      </c>
      <c r="P27" s="35">
        <f t="shared" si="0"/>
        <v>1357.6746406999998</v>
      </c>
      <c r="Q27" s="145"/>
      <c r="R27" s="28">
        <f t="shared" si="1"/>
        <v>1</v>
      </c>
      <c r="S27" s="33">
        <f t="shared" si="2"/>
        <v>1</v>
      </c>
      <c r="T27" s="145"/>
      <c r="U27" s="39">
        <f t="shared" si="3"/>
        <v>0.11934763363877221</v>
      </c>
      <c r="V27" s="33">
        <f t="shared" si="4"/>
        <v>2.6666666758155171E-3</v>
      </c>
      <c r="W27" s="145"/>
      <c r="X27" s="78">
        <f t="shared" si="13"/>
        <v>10100</v>
      </c>
      <c r="Y27" s="41">
        <f t="shared" si="6"/>
        <v>17937677.871419463</v>
      </c>
      <c r="Z27" s="41">
        <f t="shared" si="7"/>
        <v>272585.49512626592</v>
      </c>
      <c r="AA27" s="41">
        <f t="shared" si="8"/>
        <v>13430.954705909509</v>
      </c>
      <c r="AB27" s="42">
        <f t="shared" si="9"/>
        <v>6217.257423153198</v>
      </c>
      <c r="AD27" s="40">
        <f t="shared" si="10"/>
        <v>18240011.578674793</v>
      </c>
      <c r="AE27" s="124"/>
    </row>
    <row r="28" spans="1:36" ht="15" thickBot="1" x14ac:dyDescent="0.35">
      <c r="A28" s="5">
        <f t="shared" si="11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8">
        <f>'[1]Szenario 3'!$K28</f>
        <v>1580.9740033999999</v>
      </c>
      <c r="H28" s="145"/>
      <c r="I28" s="86">
        <f>'[2]Szenario 1'!$F28</f>
        <v>7</v>
      </c>
      <c r="J28" s="87">
        <f>'[2]Szenario 2'!$F28</f>
        <v>16</v>
      </c>
      <c r="K28" s="88">
        <f>'[2]Szenario 3'!$F28</f>
        <v>25</v>
      </c>
      <c r="L28" s="145"/>
      <c r="M28" s="23">
        <f>'[3]E-Auto'!$E26*(1/100)</f>
        <v>0.43868903225806466</v>
      </c>
      <c r="O28" s="31">
        <f t="shared" si="12"/>
        <v>13105.07</v>
      </c>
      <c r="P28" s="35">
        <f t="shared" si="0"/>
        <v>1363.8989477999999</v>
      </c>
      <c r="Q28" s="145"/>
      <c r="R28" s="28">
        <f t="shared" si="1"/>
        <v>1</v>
      </c>
      <c r="S28" s="33">
        <f t="shared" si="2"/>
        <v>1</v>
      </c>
      <c r="T28" s="145"/>
      <c r="U28" s="39">
        <f t="shared" si="3"/>
        <v>0.11934789906659735</v>
      </c>
      <c r="V28" s="33">
        <f t="shared" si="4"/>
        <v>2.6666666759844471E-3</v>
      </c>
      <c r="W28" s="145"/>
      <c r="X28" s="78">
        <f t="shared" si="13"/>
        <v>10100</v>
      </c>
      <c r="Y28" s="41">
        <f t="shared" si="6"/>
        <v>18020379.381764211</v>
      </c>
      <c r="Z28" s="41">
        <f t="shared" si="7"/>
        <v>273841.508191364</v>
      </c>
      <c r="AA28" s="41">
        <f t="shared" si="8"/>
        <v>13112.207924103595</v>
      </c>
      <c r="AB28" s="42">
        <f t="shared" si="9"/>
        <v>6245.8205379296332</v>
      </c>
      <c r="AD28" s="40">
        <f t="shared" si="10"/>
        <v>18323678.91841761</v>
      </c>
      <c r="AE28" s="124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1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8">
        <f>'[1]Szenario 3'!$K29</f>
        <v>1599.6469247</v>
      </c>
      <c r="H29" s="145"/>
      <c r="I29" s="86">
        <f>'[2]Szenario 1'!$F29</f>
        <v>7</v>
      </c>
      <c r="J29" s="87">
        <f>'[2]Szenario 2'!$F29</f>
        <v>16</v>
      </c>
      <c r="K29" s="88">
        <f>'[2]Szenario 3'!$F29</f>
        <v>25</v>
      </c>
      <c r="L29" s="145"/>
      <c r="M29" s="23">
        <f>'[3]E-Auto'!$E27*(1/100)</f>
        <v>0.46752096774193563</v>
      </c>
      <c r="O29" s="31">
        <f t="shared" si="12"/>
        <v>13165.184999999999</v>
      </c>
      <c r="P29" s="35">
        <f t="shared" si="0"/>
        <v>1370.1232548999999</v>
      </c>
      <c r="Q29" s="145"/>
      <c r="R29" s="28">
        <f t="shared" si="1"/>
        <v>1</v>
      </c>
      <c r="S29" s="33">
        <f t="shared" si="2"/>
        <v>1</v>
      </c>
      <c r="T29" s="145"/>
      <c r="U29" s="39">
        <f t="shared" si="3"/>
        <v>0.11934816817234126</v>
      </c>
      <c r="V29" s="33">
        <f t="shared" si="4"/>
        <v>2.6666666761557059E-3</v>
      </c>
      <c r="W29" s="145"/>
      <c r="X29" s="78">
        <f t="shared" si="13"/>
        <v>10100</v>
      </c>
      <c r="Y29" s="41">
        <f t="shared" si="6"/>
        <v>18103081.81632258</v>
      </c>
      <c r="Z29" s="41">
        <f t="shared" si="7"/>
        <v>275097.52125646197</v>
      </c>
      <c r="AA29" s="41">
        <f t="shared" si="8"/>
        <v>12789.969026863795</v>
      </c>
      <c r="AB29" s="42">
        <f t="shared" si="9"/>
        <v>6274.3836527060685</v>
      </c>
      <c r="AD29" s="40">
        <f t="shared" si="10"/>
        <v>18407343.690258611</v>
      </c>
      <c r="AE29" s="124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1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8">
        <f>'[1]Szenario 3'!$K30</f>
        <v>1618.3198459999999</v>
      </c>
      <c r="H30" s="145"/>
      <c r="I30" s="86">
        <f>'[2]Szenario 1'!$F30</f>
        <v>7</v>
      </c>
      <c r="J30" s="87">
        <f>'[2]Szenario 2'!$F30</f>
        <v>16</v>
      </c>
      <c r="K30" s="88">
        <f>'[2]Szenario 3'!$F30</f>
        <v>25</v>
      </c>
      <c r="L30" s="145"/>
      <c r="M30" s="23">
        <f>'[3]E-Auto'!$E28*(1/100)</f>
        <v>0.49635290322580661</v>
      </c>
      <c r="O30" s="31">
        <f t="shared" si="12"/>
        <v>13225.3</v>
      </c>
      <c r="P30" s="35">
        <f t="shared" si="0"/>
        <v>1376.3475619999999</v>
      </c>
      <c r="Q30" s="145"/>
      <c r="R30" s="28">
        <f t="shared" si="1"/>
        <v>1</v>
      </c>
      <c r="S30" s="33">
        <f t="shared" si="2"/>
        <v>1</v>
      </c>
      <c r="T30" s="145"/>
      <c r="U30" s="39">
        <f t="shared" si="3"/>
        <v>0.11934844098982358</v>
      </c>
      <c r="V30" s="33">
        <f t="shared" si="4"/>
        <v>2.6666666763293149E-3</v>
      </c>
      <c r="W30" s="145"/>
      <c r="X30" s="78">
        <f t="shared" si="13"/>
        <v>10100</v>
      </c>
      <c r="Y30" s="41">
        <f t="shared" si="6"/>
        <v>18185785.187871456</v>
      </c>
      <c r="Z30" s="41">
        <f t="shared" si="7"/>
        <v>276353.53432155994</v>
      </c>
      <c r="AA30" s="41">
        <f t="shared" si="8"/>
        <v>12464.238014190099</v>
      </c>
      <c r="AB30" s="42">
        <f t="shared" si="9"/>
        <v>6302.9467674825055</v>
      </c>
      <c r="AD30" s="40">
        <f t="shared" si="10"/>
        <v>18491005.906974692</v>
      </c>
      <c r="AE30" s="124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1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8">
        <f>'[1]Szenario 3'!$K31</f>
        <v>1636.9927672999997</v>
      </c>
      <c r="H31" s="145"/>
      <c r="I31" s="86">
        <f>'[2]Szenario 1'!$F31</f>
        <v>7</v>
      </c>
      <c r="J31" s="87">
        <f>'[2]Szenario 2'!$F31</f>
        <v>16</v>
      </c>
      <c r="K31" s="88">
        <f>'[2]Szenario 3'!$F31</f>
        <v>25</v>
      </c>
      <c r="L31" s="145"/>
      <c r="M31" s="23">
        <f>'[3]E-Auto'!$E29*(1/100)</f>
        <v>0.52518483870967758</v>
      </c>
      <c r="O31" s="31">
        <f t="shared" si="12"/>
        <v>13285.415000000001</v>
      </c>
      <c r="P31" s="35">
        <f t="shared" si="0"/>
        <v>1382.5718691</v>
      </c>
      <c r="Q31" s="145"/>
      <c r="R31" s="28">
        <f t="shared" si="1"/>
        <v>1</v>
      </c>
      <c r="S31" s="33">
        <f t="shared" si="2"/>
        <v>1</v>
      </c>
      <c r="T31" s="145"/>
      <c r="U31" s="39">
        <f t="shared" si="3"/>
        <v>0.11934871755301878</v>
      </c>
      <c r="V31" s="33">
        <f t="shared" si="4"/>
        <v>2.6666666765052948E-3</v>
      </c>
      <c r="W31" s="145"/>
      <c r="X31" s="78">
        <f t="shared" si="13"/>
        <v>10100</v>
      </c>
      <c r="Y31" s="41">
        <f t="shared" si="6"/>
        <v>18268489.509304926</v>
      </c>
      <c r="Z31" s="41">
        <f t="shared" si="7"/>
        <v>277609.54738665803</v>
      </c>
      <c r="AA31" s="41">
        <f t="shared" si="8"/>
        <v>12135.014886082519</v>
      </c>
      <c r="AB31" s="42">
        <f t="shared" si="9"/>
        <v>6331.5098822589416</v>
      </c>
      <c r="AD31" s="40">
        <f t="shared" si="10"/>
        <v>18574665.581459925</v>
      </c>
      <c r="AE31" s="124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1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8">
        <f>'[1]Szenario 3'!$K32</f>
        <v>1655.6656885999998</v>
      </c>
      <c r="H32" s="145"/>
      <c r="I32" s="86">
        <f>'[2]Szenario 1'!$F32</f>
        <v>7</v>
      </c>
      <c r="J32" s="87">
        <f>'[2]Szenario 2'!$F32</f>
        <v>16</v>
      </c>
      <c r="K32" s="88">
        <f>'[2]Szenario 3'!$F32</f>
        <v>25</v>
      </c>
      <c r="L32" s="145"/>
      <c r="M32" s="23">
        <f>'[3]E-Auto'!$E30*(1/100)</f>
        <v>0.55401677419354856</v>
      </c>
      <c r="O32" s="31">
        <f t="shared" si="12"/>
        <v>13345.53</v>
      </c>
      <c r="P32" s="35">
        <f t="shared" si="0"/>
        <v>1388.7961762</v>
      </c>
      <c r="Q32" s="145"/>
      <c r="R32" s="28">
        <f t="shared" si="1"/>
        <v>1</v>
      </c>
      <c r="S32" s="33">
        <f t="shared" si="2"/>
        <v>1</v>
      </c>
      <c r="T32" s="145"/>
      <c r="U32" s="39">
        <f t="shared" si="3"/>
        <v>0.11934899789605603</v>
      </c>
      <c r="V32" s="33">
        <f t="shared" si="4"/>
        <v>2.6666666766836681E-3</v>
      </c>
      <c r="W32" s="145"/>
      <c r="X32" s="78">
        <f t="shared" si="13"/>
        <v>10100</v>
      </c>
      <c r="Y32" s="41">
        <f t="shared" si="6"/>
        <v>18351194.793634843</v>
      </c>
      <c r="Z32" s="41">
        <f t="shared" si="7"/>
        <v>278865.560451756</v>
      </c>
      <c r="AA32" s="41">
        <f t="shared" si="8"/>
        <v>11802.299642541051</v>
      </c>
      <c r="AB32" s="42">
        <f t="shared" si="9"/>
        <v>6360.0729970353768</v>
      </c>
      <c r="AD32" s="40">
        <f t="shared" si="10"/>
        <v>18658322.726726174</v>
      </c>
      <c r="AE32" s="124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1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8">
        <f>'[1]Szenario 3'!$K33</f>
        <v>1674.3386098999999</v>
      </c>
      <c r="H33" s="145"/>
      <c r="I33" s="86">
        <f>'[2]Szenario 1'!$F33</f>
        <v>7</v>
      </c>
      <c r="J33" s="87">
        <f>'[2]Szenario 2'!$F33</f>
        <v>16</v>
      </c>
      <c r="K33" s="88">
        <f>'[2]Szenario 3'!$F33</f>
        <v>25</v>
      </c>
      <c r="L33" s="145"/>
      <c r="M33" s="23">
        <f>'[3]E-Auto'!$E31*(1/100)</f>
        <v>0.58284870967741953</v>
      </c>
      <c r="O33" s="31">
        <f t="shared" si="12"/>
        <v>13405.645</v>
      </c>
      <c r="P33" s="35">
        <f t="shared" si="0"/>
        <v>1395.0204833</v>
      </c>
      <c r="Q33" s="145"/>
      <c r="R33" s="28">
        <f t="shared" si="1"/>
        <v>1</v>
      </c>
      <c r="S33" s="33">
        <f t="shared" si="2"/>
        <v>1</v>
      </c>
      <c r="T33" s="145"/>
      <c r="U33" s="39">
        <f t="shared" si="3"/>
        <v>0.11934928205321933</v>
      </c>
      <c r="V33" s="33">
        <f t="shared" si="4"/>
        <v>2.6666666768644558E-3</v>
      </c>
      <c r="W33" s="145"/>
      <c r="X33" s="78">
        <f t="shared" si="13"/>
        <v>10100</v>
      </c>
      <c r="Y33" s="41">
        <f t="shared" si="6"/>
        <v>18433901.05399134</v>
      </c>
      <c r="Z33" s="41">
        <f t="shared" si="7"/>
        <v>280121.57351685403</v>
      </c>
      <c r="AA33" s="41">
        <f t="shared" si="8"/>
        <v>11466.092283565689</v>
      </c>
      <c r="AB33" s="42">
        <f t="shared" si="9"/>
        <v>6388.636111811812</v>
      </c>
      <c r="AD33" s="40">
        <f t="shared" si="10"/>
        <v>18741977.35590357</v>
      </c>
      <c r="AE33" s="124"/>
      <c r="AF33" s="81" t="s">
        <v>24</v>
      </c>
      <c r="AG33" s="38"/>
      <c r="AH33" s="57">
        <f>7/60</f>
        <v>0.11666666666666667</v>
      </c>
      <c r="AI33" s="53" t="s">
        <v>57</v>
      </c>
    </row>
    <row r="34" spans="1:35" ht="15" thickBot="1" x14ac:dyDescent="0.35">
      <c r="A34" s="5">
        <f t="shared" si="11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8">
        <f>'[1]Szenario 3'!$K34</f>
        <v>1693.0115311999998</v>
      </c>
      <c r="H34" s="145"/>
      <c r="I34" s="86">
        <f>'[2]Szenario 1'!$F34</f>
        <v>7</v>
      </c>
      <c r="J34" s="87">
        <f>'[2]Szenario 2'!$F34</f>
        <v>16</v>
      </c>
      <c r="K34" s="88">
        <f>'[2]Szenario 3'!$F34</f>
        <v>25</v>
      </c>
      <c r="L34" s="145"/>
      <c r="M34" s="23">
        <f>'[3]E-Auto'!$E32*(1/100)</f>
        <v>0.6116806451612905</v>
      </c>
      <c r="O34" s="31">
        <f t="shared" si="12"/>
        <v>13465.76</v>
      </c>
      <c r="P34" s="35">
        <f t="shared" si="0"/>
        <v>1401.2447903999998</v>
      </c>
      <c r="Q34" s="145"/>
      <c r="R34" s="28">
        <f t="shared" si="1"/>
        <v>1</v>
      </c>
      <c r="S34" s="33">
        <f t="shared" si="2"/>
        <v>1</v>
      </c>
      <c r="T34" s="145"/>
      <c r="U34" s="39">
        <f t="shared" si="3"/>
        <v>0.11934957005894746</v>
      </c>
      <c r="V34" s="33">
        <f t="shared" si="4"/>
        <v>2.6666666770476799E-3</v>
      </c>
      <c r="W34" s="145"/>
      <c r="X34" s="78">
        <f t="shared" si="13"/>
        <v>10100</v>
      </c>
      <c r="Y34" s="41">
        <f t="shared" si="6"/>
        <v>18516608.303623382</v>
      </c>
      <c r="Z34" s="41">
        <f t="shared" si="7"/>
        <v>281377.586581952</v>
      </c>
      <c r="AA34" s="41">
        <f t="shared" si="8"/>
        <v>11126.392809156436</v>
      </c>
      <c r="AB34" s="42">
        <f t="shared" si="9"/>
        <v>6417.1992265882473</v>
      </c>
      <c r="AD34" s="40">
        <f t="shared" si="10"/>
        <v>18825629.482241079</v>
      </c>
      <c r="AE34" s="124"/>
    </row>
    <row r="35" spans="1:35" ht="15" thickBot="1" x14ac:dyDescent="0.35">
      <c r="A35" s="5">
        <f t="shared" si="11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8">
        <f>'[1]Szenario 3'!$K35</f>
        <v>1711.6844524999999</v>
      </c>
      <c r="H35" s="145"/>
      <c r="I35" s="86">
        <f>'[2]Szenario 1'!$F35</f>
        <v>7</v>
      </c>
      <c r="J35" s="87">
        <f>'[2]Szenario 2'!$F35</f>
        <v>16</v>
      </c>
      <c r="K35" s="88">
        <f>'[2]Szenario 3'!$F35</f>
        <v>25</v>
      </c>
      <c r="L35" s="145"/>
      <c r="M35" s="23">
        <f>'[3]E-Auto'!$E33*(1/100)</f>
        <v>0.64051258064516148</v>
      </c>
      <c r="O35" s="31">
        <f t="shared" si="12"/>
        <v>13525.875</v>
      </c>
      <c r="P35" s="35">
        <f t="shared" si="0"/>
        <v>1407.4690974999999</v>
      </c>
      <c r="Q35" s="145"/>
      <c r="R35" s="28">
        <f t="shared" si="1"/>
        <v>1</v>
      </c>
      <c r="S35" s="33">
        <f t="shared" si="2"/>
        <v>1</v>
      </c>
      <c r="T35" s="145"/>
      <c r="U35" s="39">
        <f t="shared" si="3"/>
        <v>0.11934986194783397</v>
      </c>
      <c r="V35" s="33">
        <f t="shared" si="4"/>
        <v>2.6666666772333612E-3</v>
      </c>
      <c r="W35" s="145"/>
      <c r="X35" s="78">
        <f t="shared" si="13"/>
        <v>10100</v>
      </c>
      <c r="Y35" s="41">
        <f t="shared" si="6"/>
        <v>18599316.555899285</v>
      </c>
      <c r="Z35" s="41">
        <f t="shared" si="7"/>
        <v>282633.59964705002</v>
      </c>
      <c r="AA35" s="41">
        <f t="shared" si="8"/>
        <v>10783.201219313296</v>
      </c>
      <c r="AB35" s="42">
        <f t="shared" si="9"/>
        <v>6445.7623413646825</v>
      </c>
      <c r="AD35" s="40">
        <f t="shared" si="10"/>
        <v>18909279.119107012</v>
      </c>
      <c r="AE35" s="124"/>
      <c r="AF35" s="54" t="s">
        <v>37</v>
      </c>
      <c r="AG35" s="45"/>
      <c r="AH35" s="58"/>
    </row>
    <row r="36" spans="1:35" ht="15" thickTop="1" x14ac:dyDescent="0.3">
      <c r="A36" s="5">
        <f t="shared" si="11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8">
        <f>'[1]Szenario 3'!$K36</f>
        <v>1730.3573738</v>
      </c>
      <c r="H36" s="145"/>
      <c r="I36" s="86">
        <f>'[2]Szenario 1'!$F36</f>
        <v>7</v>
      </c>
      <c r="J36" s="87">
        <f>'[2]Szenario 2'!$F36</f>
        <v>16</v>
      </c>
      <c r="K36" s="88">
        <f>'[2]Szenario 3'!$F36</f>
        <v>25</v>
      </c>
      <c r="L36" s="145"/>
      <c r="M36" s="23">
        <f>'[3]E-Auto'!$E34*(1/100)</f>
        <v>0.66934451612903245</v>
      </c>
      <c r="O36" s="31">
        <f t="shared" si="12"/>
        <v>13585.99</v>
      </c>
      <c r="P36" s="35">
        <f t="shared" si="0"/>
        <v>1413.6934045999999</v>
      </c>
      <c r="Q36" s="145"/>
      <c r="R36" s="28">
        <f t="shared" si="1"/>
        <v>1</v>
      </c>
      <c r="S36" s="33">
        <f t="shared" si="2"/>
        <v>1</v>
      </c>
      <c r="T36" s="145"/>
      <c r="U36" s="39">
        <f t="shared" si="3"/>
        <v>0.11935015775462716</v>
      </c>
      <c r="V36" s="33">
        <f t="shared" si="4"/>
        <v>2.6666666774215232E-3</v>
      </c>
      <c r="W36" s="145"/>
      <c r="X36" s="78">
        <f t="shared" si="13"/>
        <v>10100</v>
      </c>
      <c r="Y36" s="41">
        <f t="shared" si="6"/>
        <v>18682025.824307259</v>
      </c>
      <c r="Z36" s="41">
        <f t="shared" si="7"/>
        <v>283889.61271214799</v>
      </c>
      <c r="AA36" s="41">
        <f t="shared" si="8"/>
        <v>10436.517514036268</v>
      </c>
      <c r="AB36" s="42">
        <f t="shared" si="9"/>
        <v>6474.3254561411195</v>
      </c>
      <c r="AD36" s="40">
        <f t="shared" si="10"/>
        <v>18992926.279989585</v>
      </c>
      <c r="AE36" s="124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1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8">
        <f>'[1]Szenario 3'!$K37</f>
        <v>1749.0302950999996</v>
      </c>
      <c r="H37" s="145"/>
      <c r="I37" s="86">
        <f>'[2]Szenario 1'!$F37</f>
        <v>7</v>
      </c>
      <c r="J37" s="87">
        <f>'[2]Szenario 2'!$F37</f>
        <v>16</v>
      </c>
      <c r="K37" s="88">
        <f>'[2]Szenario 3'!$F37</f>
        <v>25</v>
      </c>
      <c r="L37" s="145"/>
      <c r="M37" s="23">
        <f>'[3]E-Auto'!$E35*(1/100)</f>
        <v>0.69817645161290343</v>
      </c>
      <c r="O37" s="31">
        <f t="shared" si="12"/>
        <v>13646.105</v>
      </c>
      <c r="P37" s="35">
        <f t="shared" si="0"/>
        <v>1419.9177116999999</v>
      </c>
      <c r="Q37" s="145"/>
      <c r="R37" s="28">
        <f t="shared" si="1"/>
        <v>1</v>
      </c>
      <c r="S37" s="33">
        <f t="shared" si="2"/>
        <v>1</v>
      </c>
      <c r="T37" s="145"/>
      <c r="U37" s="39">
        <f t="shared" si="3"/>
        <v>0.11935045751423019</v>
      </c>
      <c r="V37" s="33">
        <f t="shared" si="4"/>
        <v>2.6666666776121867E-3</v>
      </c>
      <c r="W37" s="145"/>
      <c r="X37" s="78">
        <f t="shared" si="13"/>
        <v>10100</v>
      </c>
      <c r="Y37" s="41">
        <f t="shared" si="6"/>
        <v>18764736.122455955</v>
      </c>
      <c r="Z37" s="41">
        <f t="shared" si="7"/>
        <v>285145.62577724596</v>
      </c>
      <c r="AA37" s="41">
        <f t="shared" si="8"/>
        <v>10086.341693325347</v>
      </c>
      <c r="AB37" s="42">
        <f t="shared" si="9"/>
        <v>6502.8885709175547</v>
      </c>
      <c r="AD37" s="40">
        <f t="shared" si="10"/>
        <v>19076570.978497442</v>
      </c>
      <c r="AE37" s="124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1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8">
        <f>'[1]Szenario 3'!$K38</f>
        <v>1767.7032164</v>
      </c>
      <c r="H38" s="145"/>
      <c r="I38" s="86">
        <f>'[2]Szenario 1'!$F38</f>
        <v>7</v>
      </c>
      <c r="J38" s="87">
        <f>'[2]Szenario 2'!$F38</f>
        <v>16</v>
      </c>
      <c r="K38" s="88">
        <f>'[2]Szenario 3'!$F38</f>
        <v>25</v>
      </c>
      <c r="L38" s="145"/>
      <c r="M38" s="23">
        <f>'[3]E-Auto'!$E36*(1/100)</f>
        <v>0.7270083870967744</v>
      </c>
      <c r="O38" s="31">
        <f t="shared" si="12"/>
        <v>13706.220000000001</v>
      </c>
      <c r="P38" s="35">
        <f t="shared" si="0"/>
        <v>1426.1420188</v>
      </c>
      <c r="Q38" s="145"/>
      <c r="R38" s="28">
        <f t="shared" si="1"/>
        <v>1</v>
      </c>
      <c r="S38" s="33">
        <f t="shared" si="2"/>
        <v>1</v>
      </c>
      <c r="T38" s="145"/>
      <c r="U38" s="39">
        <f t="shared" si="3"/>
        <v>0.11935076126170094</v>
      </c>
      <c r="V38" s="33">
        <f t="shared" si="4"/>
        <v>2.6666666778053742E-3</v>
      </c>
      <c r="W38" s="145"/>
      <c r="X38" s="78">
        <f t="shared" si="13"/>
        <v>10100</v>
      </c>
      <c r="Y38" s="41">
        <f t="shared" si="6"/>
        <v>18847447.464074973</v>
      </c>
      <c r="Z38" s="41">
        <f t="shared" si="7"/>
        <v>286401.63884234405</v>
      </c>
      <c r="AA38" s="41">
        <f t="shared" si="8"/>
        <v>9732.6737571805388</v>
      </c>
      <c r="AB38" s="42">
        <f t="shared" si="9"/>
        <v>6531.4516856939908</v>
      </c>
      <c r="AD38" s="40">
        <f t="shared" si="10"/>
        <v>19160213.228360191</v>
      </c>
      <c r="AE38" s="124"/>
    </row>
    <row r="39" spans="1:35" ht="15" thickBot="1" x14ac:dyDescent="0.35">
      <c r="A39" s="5">
        <f t="shared" si="11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8">
        <f>'[1]Szenario 3'!$K39</f>
        <v>1786.3761377000001</v>
      </c>
      <c r="H39" s="145"/>
      <c r="I39" s="86">
        <f>'[2]Szenario 1'!$F39</f>
        <v>7</v>
      </c>
      <c r="J39" s="87">
        <f>'[2]Szenario 2'!$F39</f>
        <v>16</v>
      </c>
      <c r="K39" s="88">
        <f>'[2]Szenario 3'!$F39</f>
        <v>25</v>
      </c>
      <c r="L39" s="145"/>
      <c r="M39" s="23">
        <f>'[3]E-Auto'!$E37*(1/100)</f>
        <v>0.75584032258064537</v>
      </c>
      <c r="O39" s="31">
        <f t="shared" si="12"/>
        <v>13766.334999999999</v>
      </c>
      <c r="P39" s="35">
        <f t="shared" si="0"/>
        <v>1432.3663258999998</v>
      </c>
      <c r="Q39" s="145"/>
      <c r="R39" s="28">
        <f t="shared" si="1"/>
        <v>1</v>
      </c>
      <c r="S39" s="33">
        <f t="shared" si="2"/>
        <v>1</v>
      </c>
      <c r="T39" s="145"/>
      <c r="U39" s="39">
        <f t="shared" si="3"/>
        <v>0.11935106903225207</v>
      </c>
      <c r="V39" s="33">
        <f t="shared" si="4"/>
        <v>2.6666666780011073E-3</v>
      </c>
      <c r="W39" s="145"/>
      <c r="X39" s="78">
        <f t="shared" si="13"/>
        <v>10100</v>
      </c>
      <c r="Y39" s="41">
        <f t="shared" si="6"/>
        <v>18930159.863015417</v>
      </c>
      <c r="Z39" s="41">
        <f t="shared" si="7"/>
        <v>287657.65190744196</v>
      </c>
      <c r="AA39" s="41">
        <f t="shared" si="8"/>
        <v>9375.5137056018375</v>
      </c>
      <c r="AB39" s="42">
        <f t="shared" si="9"/>
        <v>6560.0148004704251</v>
      </c>
      <c r="AD39" s="40">
        <f t="shared" si="10"/>
        <v>19243853.043428928</v>
      </c>
      <c r="AE39" s="124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1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8">
        <f>'[1]Szenario 3'!$K40</f>
        <v>1805.0490589999997</v>
      </c>
      <c r="H40" s="145"/>
      <c r="I40" s="86">
        <f>'[2]Szenario 1'!$F40</f>
        <v>7</v>
      </c>
      <c r="J40" s="87">
        <f>'[2]Szenario 2'!$F40</f>
        <v>16</v>
      </c>
      <c r="K40" s="88">
        <f>'[2]Szenario 3'!$F40</f>
        <v>25</v>
      </c>
      <c r="L40" s="145"/>
      <c r="M40" s="23">
        <f>'[3]E-Auto'!$E38*(1/100)</f>
        <v>0.78467225806451635</v>
      </c>
      <c r="O40" s="31">
        <f t="shared" si="12"/>
        <v>13826.45</v>
      </c>
      <c r="P40" s="35">
        <f t="shared" si="0"/>
        <v>1438.590633</v>
      </c>
      <c r="Q40" s="145"/>
      <c r="R40" s="28">
        <f t="shared" si="1"/>
        <v>1</v>
      </c>
      <c r="S40" s="33">
        <f t="shared" si="2"/>
        <v>1</v>
      </c>
      <c r="T40" s="145"/>
      <c r="U40" s="39">
        <f t="shared" si="3"/>
        <v>0.11935138086125104</v>
      </c>
      <c r="V40" s="33">
        <f t="shared" si="4"/>
        <v>2.6666666781994092E-3</v>
      </c>
      <c r="W40" s="145"/>
      <c r="X40" s="78">
        <f t="shared" si="13"/>
        <v>10100</v>
      </c>
      <c r="Y40" s="41">
        <f t="shared" si="6"/>
        <v>19012873.333250437</v>
      </c>
      <c r="Z40" s="41">
        <f t="shared" si="7"/>
        <v>288913.66497253993</v>
      </c>
      <c r="AA40" s="41">
        <f t="shared" si="8"/>
        <v>9014.8615385892481</v>
      </c>
      <c r="AB40" s="42">
        <f t="shared" si="9"/>
        <v>6588.5779152468631</v>
      </c>
      <c r="AD40" s="40">
        <f t="shared" si="10"/>
        <v>19327490.437676813</v>
      </c>
      <c r="AE40" s="124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1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8">
        <f>'[1]Szenario 3'!$K41</f>
        <v>1823.7219802999998</v>
      </c>
      <c r="H41" s="145"/>
      <c r="I41" s="86">
        <f>'[2]Szenario 1'!$F41</f>
        <v>7</v>
      </c>
      <c r="J41" s="87">
        <f>'[2]Szenario 2'!$F41</f>
        <v>16</v>
      </c>
      <c r="K41" s="88">
        <f>'[2]Szenario 3'!$F41</f>
        <v>25</v>
      </c>
      <c r="L41" s="145"/>
      <c r="M41" s="23">
        <f>'[3]E-Auto'!$E39*(1/100)</f>
        <v>0.81350419354838732</v>
      </c>
      <c r="O41" s="31">
        <f t="shared" si="12"/>
        <v>13886.565000000001</v>
      </c>
      <c r="P41" s="35">
        <f t="shared" si="0"/>
        <v>1444.8149401000001</v>
      </c>
      <c r="Q41" s="145"/>
      <c r="R41" s="28">
        <f t="shared" si="1"/>
        <v>1</v>
      </c>
      <c r="S41" s="33">
        <f t="shared" si="2"/>
        <v>1</v>
      </c>
      <c r="T41" s="145"/>
      <c r="U41" s="39">
        <f t="shared" si="3"/>
        <v>0.11935169678422008</v>
      </c>
      <c r="V41" s="33">
        <f t="shared" si="4"/>
        <v>2.6666666784003023E-3</v>
      </c>
      <c r="W41" s="145"/>
      <c r="X41" s="78">
        <f t="shared" si="13"/>
        <v>10100</v>
      </c>
      <c r="Y41" s="41">
        <f t="shared" si="6"/>
        <v>19095587.888875738</v>
      </c>
      <c r="Z41" s="41">
        <f t="shared" si="7"/>
        <v>290169.67803763802</v>
      </c>
      <c r="AA41" s="41">
        <f t="shared" si="8"/>
        <v>8650.7172561427706</v>
      </c>
      <c r="AB41" s="42">
        <f t="shared" si="9"/>
        <v>6617.1410300232965</v>
      </c>
      <c r="AD41" s="40">
        <f t="shared" si="10"/>
        <v>19411125.425199546</v>
      </c>
      <c r="AE41" s="124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1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8">
        <f>'[1]Szenario 3'!$K42</f>
        <v>1842.3949015999999</v>
      </c>
      <c r="H42" s="145"/>
      <c r="I42" s="86">
        <f>'[2]Szenario 1'!$F42</f>
        <v>7</v>
      </c>
      <c r="J42" s="87">
        <f>'[2]Szenario 2'!$F42</f>
        <v>16</v>
      </c>
      <c r="K42" s="88">
        <f>'[2]Szenario 3'!$F42</f>
        <v>25</v>
      </c>
      <c r="L42" s="145"/>
      <c r="M42" s="23">
        <f>'[3]E-Auto'!$E40*(1/100)</f>
        <v>0.8423361290322583</v>
      </c>
      <c r="O42" s="31">
        <f t="shared" si="12"/>
        <v>13946.68</v>
      </c>
      <c r="P42" s="35">
        <f t="shared" si="0"/>
        <v>1451.0392471999999</v>
      </c>
      <c r="Q42" s="145"/>
      <c r="R42" s="28">
        <f t="shared" si="1"/>
        <v>1</v>
      </c>
      <c r="S42" s="33">
        <f t="shared" si="2"/>
        <v>1</v>
      </c>
      <c r="T42" s="145"/>
      <c r="U42" s="39">
        <f t="shared" si="3"/>
        <v>0.11935201683683624</v>
      </c>
      <c r="V42" s="33">
        <f t="shared" si="4"/>
        <v>2.6666666786038075E-3</v>
      </c>
      <c r="W42" s="145"/>
      <c r="X42" s="78">
        <f t="shared" si="13"/>
        <v>10100</v>
      </c>
      <c r="Y42" s="41">
        <f t="shared" si="6"/>
        <v>19178303.544110138</v>
      </c>
      <c r="Z42" s="41">
        <f t="shared" si="7"/>
        <v>291425.69110273599</v>
      </c>
      <c r="AA42" s="41">
        <f t="shared" si="8"/>
        <v>8283.0808582624013</v>
      </c>
      <c r="AB42" s="42">
        <f t="shared" si="9"/>
        <v>6645.7041447997317</v>
      </c>
      <c r="AD42" s="40">
        <f t="shared" si="10"/>
        <v>19494758.020215936</v>
      </c>
      <c r="AE42" s="124"/>
    </row>
    <row r="43" spans="1:35" x14ac:dyDescent="0.3">
      <c r="A43" s="5">
        <f t="shared" si="11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8">
        <f>'[1]Szenario 3'!$K43</f>
        <v>1861.0678229</v>
      </c>
      <c r="H43" s="145"/>
      <c r="I43" s="86">
        <f>'[2]Szenario 1'!$F43</f>
        <v>7</v>
      </c>
      <c r="J43" s="87">
        <f>'[2]Szenario 2'!$F43</f>
        <v>16</v>
      </c>
      <c r="K43" s="88">
        <f>'[2]Szenario 3'!$F43</f>
        <v>25</v>
      </c>
      <c r="L43" s="145"/>
      <c r="M43" s="23">
        <f>'[3]E-Auto'!$E41*(1/100)</f>
        <v>0.87116806451612927</v>
      </c>
      <c r="O43" s="31">
        <f t="shared" si="12"/>
        <v>14006.795</v>
      </c>
      <c r="P43" s="35">
        <f t="shared" si="0"/>
        <v>1457.2635542999999</v>
      </c>
      <c r="Q43" s="145"/>
      <c r="R43" s="28">
        <f t="shared" si="1"/>
        <v>1</v>
      </c>
      <c r="S43" s="33">
        <f t="shared" si="2"/>
        <v>1</v>
      </c>
      <c r="T43" s="145"/>
      <c r="U43" s="39">
        <f t="shared" si="3"/>
        <v>0.1193523410549313</v>
      </c>
      <c r="V43" s="33">
        <f t="shared" si="4"/>
        <v>2.6666666788099495E-3</v>
      </c>
      <c r="W43" s="145"/>
      <c r="X43" s="78">
        <f t="shared" si="13"/>
        <v>10100</v>
      </c>
      <c r="Y43" s="41">
        <f t="shared" si="6"/>
        <v>19261020.313296098</v>
      </c>
      <c r="Z43" s="41">
        <f t="shared" si="7"/>
        <v>292681.70416783396</v>
      </c>
      <c r="AA43" s="41">
        <f t="shared" si="8"/>
        <v>7911.9523449481449</v>
      </c>
      <c r="AB43" s="42">
        <f t="shared" si="9"/>
        <v>6674.2672595761687</v>
      </c>
      <c r="AD43" s="40">
        <f t="shared" si="10"/>
        <v>19578388.237068456</v>
      </c>
      <c r="AE43" s="124"/>
      <c r="AF43" s="44" t="s">
        <v>42</v>
      </c>
      <c r="AG43" s="45"/>
      <c r="AH43" s="46"/>
    </row>
    <row r="44" spans="1:35" x14ac:dyDescent="0.3">
      <c r="A44" s="5">
        <f t="shared" si="11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8">
        <f>'[1]Szenario 3'!$K44</f>
        <v>1879.7407441999999</v>
      </c>
      <c r="H44" s="145"/>
      <c r="I44" s="86">
        <f>'[2]Szenario 1'!$F44</f>
        <v>7</v>
      </c>
      <c r="J44" s="87">
        <f>'[2]Szenario 2'!$F44</f>
        <v>16</v>
      </c>
      <c r="K44" s="88">
        <f>'[2]Szenario 3'!$F44</f>
        <v>25</v>
      </c>
      <c r="L44" s="145"/>
      <c r="M44" s="23">
        <f>'[3]E-Auto'!$E42*(1/100)</f>
        <v>0.9</v>
      </c>
      <c r="O44" s="31">
        <f t="shared" si="12"/>
        <v>14066.91</v>
      </c>
      <c r="P44" s="35">
        <f t="shared" si="0"/>
        <v>1463.4878613999999</v>
      </c>
      <c r="Q44" s="145"/>
      <c r="R44" s="28">
        <f t="shared" si="1"/>
        <v>1</v>
      </c>
      <c r="S44" s="33">
        <f t="shared" si="2"/>
        <v>1</v>
      </c>
      <c r="T44" s="145"/>
      <c r="U44" s="39">
        <f t="shared" si="3"/>
        <v>0.11935266947449183</v>
      </c>
      <c r="V44" s="33">
        <f t="shared" si="4"/>
        <v>2.666666679018749E-3</v>
      </c>
      <c r="W44" s="145"/>
      <c r="X44" s="78">
        <f t="shared" si="13"/>
        <v>10100</v>
      </c>
      <c r="Y44" s="41">
        <f t="shared" si="6"/>
        <v>19343738.210900251</v>
      </c>
      <c r="Z44" s="41">
        <f t="shared" si="7"/>
        <v>293937.71723293205</v>
      </c>
      <c r="AA44" s="41">
        <f t="shared" si="8"/>
        <v>7537.3317161999994</v>
      </c>
      <c r="AB44" s="42">
        <f t="shared" si="9"/>
        <v>6702.8303743526039</v>
      </c>
      <c r="AD44" s="40">
        <f t="shared" si="10"/>
        <v>19662016.090223733</v>
      </c>
      <c r="AE44" s="124"/>
      <c r="AF44" s="89" t="s">
        <v>44</v>
      </c>
      <c r="AG44" s="90"/>
      <c r="AH44" s="91"/>
    </row>
    <row r="45" spans="1:35" x14ac:dyDescent="0.3">
      <c r="A45" s="5">
        <f t="shared" si="11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8">
        <f>'[1]Szenario 3'!$K45</f>
        <v>1898.4136655</v>
      </c>
      <c r="H45" s="145"/>
      <c r="I45" s="86">
        <f>'[2]Szenario 1'!$F45</f>
        <v>7</v>
      </c>
      <c r="J45" s="87">
        <f>'[2]Szenario 2'!$F45</f>
        <v>16</v>
      </c>
      <c r="K45" s="88">
        <f>'[2]Szenario 3'!$F45</f>
        <v>25</v>
      </c>
      <c r="L45" s="145"/>
      <c r="M45" s="23">
        <f>'[3]E-Auto'!$E43*(1/100)</f>
        <v>0.928831935483871</v>
      </c>
      <c r="O45" s="31">
        <f t="shared" si="12"/>
        <v>14127.025</v>
      </c>
      <c r="P45" s="35">
        <f t="shared" si="0"/>
        <v>1469.7121685</v>
      </c>
      <c r="Q45" s="145"/>
      <c r="R45" s="28">
        <f t="shared" si="1"/>
        <v>1</v>
      </c>
      <c r="S45" s="33">
        <f t="shared" si="2"/>
        <v>1</v>
      </c>
      <c r="T45" s="145"/>
      <c r="U45" s="39">
        <f t="shared" si="3"/>
        <v>0.11935300213165921</v>
      </c>
      <c r="V45" s="33">
        <f t="shared" si="4"/>
        <v>2.6666666792302305E-3</v>
      </c>
      <c r="W45" s="145"/>
      <c r="X45" s="78">
        <f t="shared" si="13"/>
        <v>10100</v>
      </c>
      <c r="Y45" s="41">
        <f t="shared" si="6"/>
        <v>19426457.251513943</v>
      </c>
      <c r="Z45" s="41">
        <f t="shared" si="7"/>
        <v>295193.73029802996</v>
      </c>
      <c r="AA45" s="41">
        <f t="shared" si="8"/>
        <v>7159.2189720179631</v>
      </c>
      <c r="AB45" s="42">
        <f t="shared" si="9"/>
        <v>6731.3934891290401</v>
      </c>
      <c r="AD45" s="40">
        <f t="shared" si="10"/>
        <v>19745641.59427312</v>
      </c>
      <c r="AE45" s="124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1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8">
        <f>'[1]Szenario 3'!$K46</f>
        <v>1917.0865867999996</v>
      </c>
      <c r="H46" s="145"/>
      <c r="I46" s="86">
        <f>'[2]Szenario 1'!$F46</f>
        <v>7</v>
      </c>
      <c r="J46" s="87">
        <f>'[2]Szenario 2'!$F46</f>
        <v>16</v>
      </c>
      <c r="K46" s="88">
        <f>'[2]Szenario 3'!$F46</f>
        <v>25</v>
      </c>
      <c r="L46" s="145"/>
      <c r="M46" s="23">
        <f>'[3]E-Auto'!$E44*(1/100)</f>
        <v>0.95766387096774197</v>
      </c>
      <c r="O46" s="31">
        <f t="shared" si="12"/>
        <v>14187.14</v>
      </c>
      <c r="P46" s="35">
        <f t="shared" si="0"/>
        <v>1475.9364755999998</v>
      </c>
      <c r="Q46" s="145"/>
      <c r="R46" s="28">
        <f t="shared" si="1"/>
        <v>1</v>
      </c>
      <c r="S46" s="33">
        <f t="shared" si="2"/>
        <v>1</v>
      </c>
      <c r="T46" s="145"/>
      <c r="U46" s="39">
        <f t="shared" si="3"/>
        <v>0.11935333906272956</v>
      </c>
      <c r="V46" s="33">
        <f t="shared" si="4"/>
        <v>2.6666666794444159E-3</v>
      </c>
      <c r="W46" s="145"/>
      <c r="X46" s="78">
        <f t="shared" si="13"/>
        <v>10100</v>
      </c>
      <c r="Y46" s="41">
        <f t="shared" si="6"/>
        <v>19509177.449853759</v>
      </c>
      <c r="Z46" s="41">
        <f t="shared" si="7"/>
        <v>296449.74336312799</v>
      </c>
      <c r="AA46" s="41">
        <f t="shared" si="8"/>
        <v>6777.614112402036</v>
      </c>
      <c r="AB46" s="42">
        <f t="shared" si="9"/>
        <v>6759.9566039054753</v>
      </c>
      <c r="AD46" s="40">
        <f t="shared" si="10"/>
        <v>19829264.763933197</v>
      </c>
      <c r="AE46" s="124"/>
      <c r="AF46" s="49"/>
      <c r="AG46" s="50">
        <f>'[4]Risikoschätzung '!$U$22</f>
        <v>1.1170634920634921E-6</v>
      </c>
      <c r="AH46" s="48" t="s">
        <v>51</v>
      </c>
    </row>
    <row r="47" spans="1:35" x14ac:dyDescent="0.3">
      <c r="A47" s="5">
        <f t="shared" si="11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8">
        <f>'[1]Szenario 3'!$K47</f>
        <v>1935.7595080999997</v>
      </c>
      <c r="H47" s="145"/>
      <c r="I47" s="86">
        <f>'[2]Szenario 1'!$F47</f>
        <v>7</v>
      </c>
      <c r="J47" s="87">
        <f>'[2]Szenario 2'!$F47</f>
        <v>16</v>
      </c>
      <c r="K47" s="88">
        <f>'[2]Szenario 3'!$F47</f>
        <v>25</v>
      </c>
      <c r="L47" s="145"/>
      <c r="M47" s="23">
        <f>'[3]E-Auto'!$E45*(1/100)</f>
        <v>0.98649580645161294</v>
      </c>
      <c r="O47" s="31">
        <f t="shared" si="12"/>
        <v>14247.255000000001</v>
      </c>
      <c r="P47" s="35">
        <f t="shared" si="0"/>
        <v>1482.1607827</v>
      </c>
      <c r="Q47" s="145"/>
      <c r="R47" s="28">
        <f t="shared" si="1"/>
        <v>1</v>
      </c>
      <c r="S47" s="33">
        <f t="shared" si="2"/>
        <v>1</v>
      </c>
      <c r="T47" s="145"/>
      <c r="U47" s="39">
        <f t="shared" si="3"/>
        <v>0.11935368030415383</v>
      </c>
      <c r="V47" s="33">
        <f t="shared" si="4"/>
        <v>2.6666666796613279E-3</v>
      </c>
      <c r="W47" s="145"/>
      <c r="X47" s="78">
        <f t="shared" si="13"/>
        <v>10100</v>
      </c>
      <c r="Y47" s="41">
        <f t="shared" si="6"/>
        <v>19591898.82076209</v>
      </c>
      <c r="Z47" s="41">
        <f t="shared" si="7"/>
        <v>297705.75642822601</v>
      </c>
      <c r="AA47" s="41">
        <f t="shared" si="8"/>
        <v>6392.5171373522198</v>
      </c>
      <c r="AB47" s="42">
        <f t="shared" si="9"/>
        <v>6788.5197186819114</v>
      </c>
      <c r="AD47" s="40">
        <f t="shared" ref="AD47:AD54" si="14">SUM(X47:AB47)</f>
        <v>19912885.61404635</v>
      </c>
      <c r="AE47" s="124"/>
      <c r="AF47" s="49"/>
      <c r="AG47" s="50">
        <f>'[4]Risikoschätzung '!$U$26</f>
        <v>6.1080950170538259E-8</v>
      </c>
      <c r="AH47" s="48" t="s">
        <v>51</v>
      </c>
    </row>
    <row r="48" spans="1:35" x14ac:dyDescent="0.3">
      <c r="A48" s="5">
        <f t="shared" si="11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8">
        <f>'[1]Szenario 3'!$K48</f>
        <v>1954.4324293999998</v>
      </c>
      <c r="H48" s="145"/>
      <c r="I48" s="86">
        <f>'[2]Szenario 1'!$F48</f>
        <v>7</v>
      </c>
      <c r="J48" s="87">
        <f>'[2]Szenario 2'!$F48</f>
        <v>16</v>
      </c>
      <c r="K48" s="88">
        <f>'[2]Szenario 3'!$F48</f>
        <v>25</v>
      </c>
      <c r="L48" s="145"/>
      <c r="M48" s="23">
        <f>'[3]E-Auto'!$E46*(1/100)</f>
        <v>1</v>
      </c>
      <c r="O48" s="31">
        <f t="shared" si="12"/>
        <v>14307.369999999999</v>
      </c>
      <c r="P48" s="35">
        <f t="shared" si="0"/>
        <v>1488.3850897999998</v>
      </c>
      <c r="Q48" s="145"/>
      <c r="R48" s="28">
        <f t="shared" si="1"/>
        <v>1</v>
      </c>
      <c r="S48" s="33">
        <f t="shared" si="2"/>
        <v>1</v>
      </c>
      <c r="T48" s="145"/>
      <c r="U48" s="39">
        <f t="shared" si="3"/>
        <v>0.1193540258925377</v>
      </c>
      <c r="V48" s="33">
        <f t="shared" si="4"/>
        <v>2.6666666798809903E-3</v>
      </c>
      <c r="W48" s="145"/>
      <c r="X48" s="78">
        <f t="shared" si="13"/>
        <v>10100</v>
      </c>
      <c r="Y48" s="41">
        <f t="shared" si="6"/>
        <v>19674621.3792076</v>
      </c>
      <c r="Z48" s="41">
        <f t="shared" si="7"/>
        <v>298961.76949332398</v>
      </c>
      <c r="AA48" s="41">
        <f t="shared" si="8"/>
        <v>6224.8505396</v>
      </c>
      <c r="AB48" s="42">
        <f t="shared" si="9"/>
        <v>6817.0828334583457</v>
      </c>
      <c r="AD48" s="40">
        <f t="shared" si="14"/>
        <v>19996725.082073979</v>
      </c>
      <c r="AE48" s="124"/>
      <c r="AF48" s="89" t="s">
        <v>45</v>
      </c>
      <c r="AG48" s="90"/>
      <c r="AH48" s="91"/>
    </row>
    <row r="49" spans="1:34" x14ac:dyDescent="0.3">
      <c r="A49" s="5">
        <f t="shared" si="11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8">
        <f>'[1]Szenario 3'!$K49</f>
        <v>1973.1053507000001</v>
      </c>
      <c r="H49" s="145"/>
      <c r="I49" s="86">
        <f>'[2]Szenario 1'!$F49</f>
        <v>7</v>
      </c>
      <c r="J49" s="87">
        <f>'[2]Szenario 2'!$F49</f>
        <v>16</v>
      </c>
      <c r="K49" s="88">
        <f>'[2]Szenario 3'!$F49</f>
        <v>25</v>
      </c>
      <c r="L49" s="145"/>
      <c r="M49" s="23">
        <f>'[3]E-Auto'!$E47*(1/100)</f>
        <v>1</v>
      </c>
      <c r="O49" s="31">
        <f t="shared" si="12"/>
        <v>14367.485000000001</v>
      </c>
      <c r="P49" s="35">
        <f t="shared" si="0"/>
        <v>1494.6093968999999</v>
      </c>
      <c r="Q49" s="145"/>
      <c r="R49" s="28">
        <f t="shared" si="1"/>
        <v>1</v>
      </c>
      <c r="S49" s="33">
        <f t="shared" si="2"/>
        <v>1</v>
      </c>
      <c r="T49" s="145"/>
      <c r="U49" s="39">
        <f t="shared" si="3"/>
        <v>0.11935437586464166</v>
      </c>
      <c r="V49" s="33">
        <f t="shared" si="4"/>
        <v>2.6666666801034257E-3</v>
      </c>
      <c r="W49" s="145"/>
      <c r="X49" s="78">
        <f t="shared" si="13"/>
        <v>10100</v>
      </c>
      <c r="Y49" s="41">
        <f t="shared" si="6"/>
        <v>19757345.140285857</v>
      </c>
      <c r="Z49" s="41">
        <f t="shared" si="7"/>
        <v>300217.78255842201</v>
      </c>
      <c r="AA49" s="41">
        <f t="shared" si="8"/>
        <v>6251.0053738000006</v>
      </c>
      <c r="AB49" s="42">
        <f t="shared" si="9"/>
        <v>6845.6459482347827</v>
      </c>
      <c r="AD49" s="40">
        <f t="shared" si="14"/>
        <v>20080759.574166313</v>
      </c>
      <c r="AE49" s="124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1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8">
        <f>'[1]Szenario 3'!$K50</f>
        <v>1991.7782719999998</v>
      </c>
      <c r="H50" s="145"/>
      <c r="I50" s="86">
        <f>'[2]Szenario 1'!$F50</f>
        <v>7</v>
      </c>
      <c r="J50" s="87">
        <f>'[2]Szenario 2'!$F50</f>
        <v>16</v>
      </c>
      <c r="K50" s="88">
        <f>'[2]Szenario 3'!$F50</f>
        <v>25</v>
      </c>
      <c r="L50" s="145"/>
      <c r="M50" s="23">
        <f>'[3]E-Auto'!$E48*(1/100)</f>
        <v>1</v>
      </c>
      <c r="O50" s="31">
        <f t="shared" si="12"/>
        <v>14427.6</v>
      </c>
      <c r="P50" s="35">
        <f t="shared" si="0"/>
        <v>1500.8337039999999</v>
      </c>
      <c r="Q50" s="145"/>
      <c r="R50" s="28">
        <f t="shared" si="1"/>
        <v>1</v>
      </c>
      <c r="S50" s="33">
        <f t="shared" si="2"/>
        <v>1</v>
      </c>
      <c r="T50" s="145"/>
      <c r="U50" s="39">
        <f t="shared" si="3"/>
        <v>0.119354730257381</v>
      </c>
      <c r="V50" s="33">
        <f t="shared" si="4"/>
        <v>2.6666666803286578E-3</v>
      </c>
      <c r="W50" s="145"/>
      <c r="X50" s="78">
        <f t="shared" si="13"/>
        <v>10100</v>
      </c>
      <c r="Y50" s="41">
        <f t="shared" si="6"/>
        <v>19840070.119219776</v>
      </c>
      <c r="Z50" s="41">
        <f t="shared" si="7"/>
        <v>301473.79562352004</v>
      </c>
      <c r="AA50" s="41">
        <f t="shared" si="8"/>
        <v>6277.1602080000011</v>
      </c>
      <c r="AB50" s="42">
        <f t="shared" si="9"/>
        <v>6874.2090630112179</v>
      </c>
      <c r="AD50" s="40">
        <f t="shared" si="14"/>
        <v>20164795.284114309</v>
      </c>
      <c r="AE50" s="124"/>
      <c r="AF50" s="49"/>
      <c r="AG50" s="50">
        <f>'[4]Risikoschätzung '!$U$21</f>
        <v>3.4841269841269841E-7</v>
      </c>
      <c r="AH50" s="48" t="s">
        <v>52</v>
      </c>
    </row>
    <row r="51" spans="1:34" x14ac:dyDescent="0.3">
      <c r="A51" s="5">
        <f t="shared" si="11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8">
        <f>'[1]Szenario 3'!$K51</f>
        <v>2010.4511932999999</v>
      </c>
      <c r="H51" s="145"/>
      <c r="I51" s="86">
        <f>'[2]Szenario 1'!$F51</f>
        <v>7</v>
      </c>
      <c r="J51" s="87">
        <f>'[2]Szenario 2'!$F51</f>
        <v>16</v>
      </c>
      <c r="K51" s="88">
        <f>'[2]Szenario 3'!$F51</f>
        <v>25</v>
      </c>
      <c r="L51" s="145"/>
      <c r="M51" s="23">
        <f>'[3]E-Auto'!$E49*(1/100)</f>
        <v>1</v>
      </c>
      <c r="O51" s="31">
        <f t="shared" si="12"/>
        <v>14487.715</v>
      </c>
      <c r="P51" s="35">
        <f t="shared" si="0"/>
        <v>1507.0580110999999</v>
      </c>
      <c r="Q51" s="145"/>
      <c r="R51" s="28">
        <f t="shared" si="1"/>
        <v>1</v>
      </c>
      <c r="S51" s="33">
        <f t="shared" si="2"/>
        <v>1</v>
      </c>
      <c r="T51" s="145"/>
      <c r="U51" s="39">
        <f t="shared" si="3"/>
        <v>0.11935508910782573</v>
      </c>
      <c r="V51" s="33">
        <f t="shared" si="4"/>
        <v>2.6666666805567089E-3</v>
      </c>
      <c r="W51" s="145"/>
      <c r="X51" s="78">
        <f t="shared" si="13"/>
        <v>10100</v>
      </c>
      <c r="Y51" s="41">
        <f t="shared" si="6"/>
        <v>19922796.33136021</v>
      </c>
      <c r="Z51" s="41">
        <f t="shared" si="7"/>
        <v>302729.80868861801</v>
      </c>
      <c r="AA51" s="41">
        <f t="shared" si="8"/>
        <v>6303.3150421999999</v>
      </c>
      <c r="AB51" s="42">
        <f t="shared" si="9"/>
        <v>6902.7721777876541</v>
      </c>
      <c r="AD51" s="40">
        <f t="shared" si="14"/>
        <v>20248832.227268819</v>
      </c>
      <c r="AE51" s="124"/>
      <c r="AF51" s="49"/>
      <c r="AG51" s="50">
        <f>'[4]Risikoschätzung '!$U$25</f>
        <v>9.5763789380209491E-9</v>
      </c>
      <c r="AH51" s="48" t="s">
        <v>52</v>
      </c>
    </row>
    <row r="52" spans="1:34" x14ac:dyDescent="0.3">
      <c r="A52" s="5">
        <f t="shared" si="11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8">
        <f>'[1]Szenario 3'!$K52</f>
        <v>2029.1241145999998</v>
      </c>
      <c r="H52" s="145"/>
      <c r="I52" s="86">
        <f>'[2]Szenario 1'!$F52</f>
        <v>7</v>
      </c>
      <c r="J52" s="87">
        <f>'[2]Szenario 2'!$F52</f>
        <v>16</v>
      </c>
      <c r="K52" s="88">
        <f>'[2]Szenario 3'!$F52</f>
        <v>25</v>
      </c>
      <c r="L52" s="145"/>
      <c r="M52" s="23">
        <f>'[3]E-Auto'!$E50*(1/100)</f>
        <v>1</v>
      </c>
      <c r="O52" s="31">
        <f t="shared" si="12"/>
        <v>14547.83</v>
      </c>
      <c r="P52" s="35">
        <f t="shared" si="0"/>
        <v>1513.2823182</v>
      </c>
      <c r="Q52" s="145"/>
      <c r="R52" s="28">
        <f t="shared" si="1"/>
        <v>1</v>
      </c>
      <c r="S52" s="33">
        <f t="shared" si="2"/>
        <v>1</v>
      </c>
      <c r="T52" s="145"/>
      <c r="U52" s="39">
        <f t="shared" si="3"/>
        <v>0.11935545245320071</v>
      </c>
      <c r="V52" s="33">
        <f t="shared" si="4"/>
        <v>2.6666666807876041E-3</v>
      </c>
      <c r="W52" s="145"/>
      <c r="X52" s="78">
        <f t="shared" si="13"/>
        <v>10100</v>
      </c>
      <c r="Y52" s="41">
        <f t="shared" si="6"/>
        <v>20005523.792186476</v>
      </c>
      <c r="Z52" s="41">
        <f t="shared" si="7"/>
        <v>303985.82175371598</v>
      </c>
      <c r="AA52" s="41">
        <f t="shared" si="8"/>
        <v>6329.4698763999995</v>
      </c>
      <c r="AB52" s="42">
        <f t="shared" si="9"/>
        <v>6931.3352925640893</v>
      </c>
      <c r="AD52" s="40">
        <f t="shared" si="14"/>
        <v>20332870.419109154</v>
      </c>
      <c r="AE52" s="124"/>
      <c r="AF52" s="89" t="s">
        <v>46</v>
      </c>
      <c r="AG52" s="90"/>
      <c r="AH52" s="91"/>
    </row>
    <row r="53" spans="1:34" x14ac:dyDescent="0.3">
      <c r="A53" s="5">
        <f t="shared" si="11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8">
        <f>'[1]Szenario 3'!$K53</f>
        <v>2047.7970358999999</v>
      </c>
      <c r="H53" s="145"/>
      <c r="I53" s="86">
        <f>'[2]Szenario 1'!$F53</f>
        <v>7</v>
      </c>
      <c r="J53" s="87">
        <f>'[2]Szenario 2'!$F53</f>
        <v>16</v>
      </c>
      <c r="K53" s="88">
        <f>'[2]Szenario 3'!$F53</f>
        <v>25</v>
      </c>
      <c r="L53" s="145"/>
      <c r="M53" s="23">
        <f>'[3]E-Auto'!$E51*(1/100)</f>
        <v>1</v>
      </c>
      <c r="O53" s="31">
        <f t="shared" si="12"/>
        <v>14607.945</v>
      </c>
      <c r="P53" s="35">
        <f t="shared" si="0"/>
        <v>1519.5066252999998</v>
      </c>
      <c r="Q53" s="145"/>
      <c r="R53" s="28">
        <f t="shared" si="1"/>
        <v>1</v>
      </c>
      <c r="S53" s="33">
        <f t="shared" si="2"/>
        <v>1</v>
      </c>
      <c r="T53" s="145"/>
      <c r="U53" s="39">
        <f t="shared" si="3"/>
        <v>0.11935582033088553</v>
      </c>
      <c r="V53" s="33">
        <f t="shared" si="4"/>
        <v>2.6666666810213654E-3</v>
      </c>
      <c r="W53" s="145"/>
      <c r="X53" s="78">
        <f t="shared" si="13"/>
        <v>10100</v>
      </c>
      <c r="Y53" s="41">
        <f t="shared" si="6"/>
        <v>20088252.517306875</v>
      </c>
      <c r="Z53" s="41">
        <f t="shared" si="7"/>
        <v>305241.83481881401</v>
      </c>
      <c r="AA53" s="41">
        <f t="shared" si="8"/>
        <v>6355.6247106000001</v>
      </c>
      <c r="AB53" s="42">
        <f t="shared" si="9"/>
        <v>6959.8984073405245</v>
      </c>
      <c r="AD53" s="40">
        <f t="shared" si="14"/>
        <v>20416909.87524363</v>
      </c>
      <c r="AE53" s="124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1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8">
        <f>'[1]Szenario 3'!$K54</f>
        <v>2066.4699572</v>
      </c>
      <c r="H54" s="145"/>
      <c r="I54" s="86">
        <f>'[2]Szenario 1'!$F54</f>
        <v>7</v>
      </c>
      <c r="J54" s="87">
        <f>'[2]Szenario 2'!$F54</f>
        <v>16</v>
      </c>
      <c r="K54" s="88">
        <f>'[2]Szenario 3'!$F54</f>
        <v>25</v>
      </c>
      <c r="L54" s="145"/>
      <c r="M54" s="23">
        <f>'[3]E-Auto'!$E52*(1/100)</f>
        <v>1</v>
      </c>
      <c r="O54" s="31">
        <f t="shared" si="12"/>
        <v>14668.06</v>
      </c>
      <c r="P54" s="35">
        <f t="shared" si="0"/>
        <v>1525.7309323999998</v>
      </c>
      <c r="Q54" s="146"/>
      <c r="R54" s="28">
        <f t="shared" si="1"/>
        <v>1</v>
      </c>
      <c r="S54" s="33">
        <f t="shared" si="2"/>
        <v>1</v>
      </c>
      <c r="T54" s="146"/>
      <c r="U54" s="39">
        <f t="shared" si="3"/>
        <v>0.11935619277841458</v>
      </c>
      <c r="V54" s="33">
        <f t="shared" si="4"/>
        <v>2.6666666812580177E-3</v>
      </c>
      <c r="W54" s="146"/>
      <c r="X54" s="78">
        <f t="shared" si="13"/>
        <v>10100</v>
      </c>
      <c r="Y54" s="41">
        <f t="shared" si="6"/>
        <v>20170982.522459235</v>
      </c>
      <c r="Z54" s="41">
        <f t="shared" si="7"/>
        <v>306497.84788391198</v>
      </c>
      <c r="AA54" s="41">
        <f t="shared" si="8"/>
        <v>6381.7795448000006</v>
      </c>
      <c r="AB54" s="42">
        <f t="shared" si="9"/>
        <v>6988.4615221169597</v>
      </c>
      <c r="AD54" s="40">
        <f t="shared" si="14"/>
        <v>20500950.611410066</v>
      </c>
      <c r="AE54" s="124"/>
      <c r="AF54" s="49"/>
      <c r="AG54" s="50">
        <f>'[4]Risikoschätzung '!$U$20</f>
        <v>1.0317460317460317E-8</v>
      </c>
      <c r="AH54" s="48" t="s">
        <v>52</v>
      </c>
    </row>
    <row r="55" spans="1:34" ht="15" thickBot="1" x14ac:dyDescent="0.35">
      <c r="AD55" s="40">
        <f>SUM(AD9:AD54)</f>
        <v>857824404.326473</v>
      </c>
      <c r="AE55" s="124"/>
      <c r="AF55" s="51"/>
      <c r="AG55" s="52">
        <f>'[4]Risikoschätzung '!$U$24</f>
        <v>5.8527921855133306E-10</v>
      </c>
      <c r="AH55" s="53" t="s">
        <v>52</v>
      </c>
    </row>
    <row r="56" spans="1:34" ht="15" thickBot="1" x14ac:dyDescent="0.35">
      <c r="U56" s="92" t="s">
        <v>22</v>
      </c>
      <c r="V56" s="93"/>
      <c r="X56" s="9">
        <f>SUM(X9:X54)</f>
        <v>1933350</v>
      </c>
      <c r="Y56" s="65">
        <f>SUM(Y9:Y54)</f>
        <v>842256675.94557631</v>
      </c>
      <c r="Z56" s="66">
        <f>SUM(Z9:Z54)</f>
        <v>12798927.480283521</v>
      </c>
      <c r="AA56" s="66">
        <f>SUM(AA9:AA54)</f>
        <v>543544.49438964319</v>
      </c>
      <c r="AB56" s="71">
        <f>SUM(AB9:AB54)</f>
        <v>291906.4062237693</v>
      </c>
      <c r="AD56" s="67">
        <f>X56+Y56+Z56+AA56+AB56</f>
        <v>857824404.32647324</v>
      </c>
      <c r="AF56" s="94"/>
      <c r="AG56" s="95"/>
    </row>
    <row r="57" spans="1:34" ht="15" thickBot="1" x14ac:dyDescent="0.35">
      <c r="AF57" s="96"/>
      <c r="AG57" s="97"/>
    </row>
    <row r="58" spans="1:34" x14ac:dyDescent="0.3">
      <c r="AE58" s="25"/>
      <c r="AF58" s="94"/>
      <c r="AG58" s="95"/>
      <c r="AH58" s="43"/>
    </row>
    <row r="59" spans="1:34" ht="15" thickBot="1" x14ac:dyDescent="0.35">
      <c r="AF59" s="96"/>
      <c r="AG59" s="97"/>
    </row>
    <row r="60" spans="1:34" x14ac:dyDescent="0.3">
      <c r="AG60" s="42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A26" workbookViewId="0">
      <selection activeCell="P9" sqref="P9:P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145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4"/>
      <c r="L1" s="144"/>
      <c r="N1" s="144"/>
      <c r="Q1" s="144"/>
      <c r="R1" s="78"/>
      <c r="S1" s="78"/>
      <c r="T1" s="144"/>
      <c r="U1" s="78"/>
      <c r="V1" s="78"/>
      <c r="W1" s="144"/>
      <c r="AE1" s="124"/>
    </row>
    <row r="2" spans="1:36" ht="14.4" customHeight="1" thickBot="1" x14ac:dyDescent="0.35">
      <c r="B2" s="125" t="s">
        <v>0</v>
      </c>
      <c r="C2" s="126"/>
      <c r="D2" s="127"/>
      <c r="F2" s="124"/>
      <c r="G2" s="124"/>
      <c r="H2" s="145"/>
      <c r="K2" s="2"/>
      <c r="L2" s="145"/>
      <c r="O2" s="92" t="s">
        <v>55</v>
      </c>
      <c r="P2" s="93"/>
      <c r="Q2" s="145"/>
      <c r="R2" s="78"/>
      <c r="S2" s="78"/>
      <c r="T2" s="145"/>
      <c r="U2" s="78"/>
      <c r="V2" s="78"/>
      <c r="W2" s="145"/>
      <c r="Y2" s="148" t="s">
        <v>74</v>
      </c>
      <c r="Z2" s="149"/>
      <c r="AA2" s="150"/>
      <c r="AB2" s="8"/>
      <c r="AC2" s="8"/>
      <c r="AE2" s="124"/>
    </row>
    <row r="3" spans="1:36" ht="14.4" customHeight="1" thickBot="1" x14ac:dyDescent="0.35">
      <c r="B3" s="128"/>
      <c r="C3" s="129"/>
      <c r="D3" s="130"/>
      <c r="F3" s="124"/>
      <c r="G3" s="124"/>
      <c r="H3" s="145"/>
      <c r="K3" s="2"/>
      <c r="L3" s="145"/>
      <c r="O3" s="157" t="s">
        <v>73</v>
      </c>
      <c r="P3" s="158"/>
      <c r="Q3" s="145"/>
      <c r="R3" s="78"/>
      <c r="S3" s="78"/>
      <c r="T3" s="145"/>
      <c r="U3" s="78"/>
      <c r="V3" s="78"/>
      <c r="W3" s="145"/>
      <c r="Y3" s="151"/>
      <c r="Z3" s="152"/>
      <c r="AA3" s="153"/>
      <c r="AB3" s="8"/>
      <c r="AC3" s="8"/>
      <c r="AE3" s="124"/>
      <c r="AF3" s="102" t="s">
        <v>58</v>
      </c>
      <c r="AG3" s="103"/>
      <c r="AH3" s="104"/>
    </row>
    <row r="4" spans="1:36" ht="14.4" customHeight="1" thickBot="1" x14ac:dyDescent="0.35">
      <c r="H4" s="145"/>
      <c r="K4" s="2"/>
      <c r="L4" s="145"/>
      <c r="O4" s="159"/>
      <c r="P4" s="160"/>
      <c r="Q4" s="145"/>
      <c r="R4" s="78"/>
      <c r="S4" s="78"/>
      <c r="T4" s="145"/>
      <c r="U4" s="78"/>
      <c r="V4" s="78"/>
      <c r="W4" s="145"/>
      <c r="Y4" s="154"/>
      <c r="Z4" s="155"/>
      <c r="AA4" s="156"/>
      <c r="AB4" s="8"/>
      <c r="AC4" s="8"/>
      <c r="AE4" s="124"/>
      <c r="AF4" s="105"/>
      <c r="AG4" s="106"/>
      <c r="AH4" s="107"/>
    </row>
    <row r="5" spans="1:36" ht="14.4" customHeight="1" thickBot="1" x14ac:dyDescent="0.35">
      <c r="D5" s="108" t="s">
        <v>2</v>
      </c>
      <c r="E5" s="109"/>
      <c r="H5" s="145"/>
      <c r="I5" s="108" t="s">
        <v>7</v>
      </c>
      <c r="J5" s="112"/>
      <c r="K5" s="109"/>
      <c r="L5" s="145"/>
      <c r="M5" s="112" t="s">
        <v>3</v>
      </c>
      <c r="O5" s="114"/>
      <c r="P5" s="115"/>
      <c r="Q5" s="145"/>
      <c r="R5" s="112" t="s">
        <v>20</v>
      </c>
      <c r="S5" s="109"/>
      <c r="T5" s="145"/>
      <c r="U5" s="108" t="s">
        <v>29</v>
      </c>
      <c r="V5" s="109"/>
      <c r="W5" s="145"/>
      <c r="AE5" s="124"/>
    </row>
    <row r="6" spans="1:36" ht="14.4" customHeight="1" thickBot="1" x14ac:dyDescent="0.35">
      <c r="D6" s="110"/>
      <c r="E6" s="111"/>
      <c r="H6" s="145"/>
      <c r="I6" s="110"/>
      <c r="J6" s="113"/>
      <c r="K6" s="111"/>
      <c r="L6" s="145"/>
      <c r="M6" s="113"/>
      <c r="O6" s="116"/>
      <c r="P6" s="117"/>
      <c r="Q6" s="145"/>
      <c r="R6" s="113"/>
      <c r="S6" s="111"/>
      <c r="T6" s="145"/>
      <c r="U6" s="110"/>
      <c r="V6" s="111"/>
      <c r="W6" s="145"/>
      <c r="AE6" s="124"/>
      <c r="AF6" s="61" t="s">
        <v>30</v>
      </c>
      <c r="AG6" s="45"/>
      <c r="AH6" s="45"/>
      <c r="AI6" s="45"/>
      <c r="AJ6" s="58"/>
    </row>
    <row r="7" spans="1:36" ht="15" customHeight="1" thickBot="1" x14ac:dyDescent="0.35">
      <c r="B7" s="147" t="s">
        <v>5</v>
      </c>
      <c r="C7" s="147"/>
      <c r="D7" s="120" t="s">
        <v>4</v>
      </c>
      <c r="E7" s="120"/>
      <c r="F7" s="121" t="s">
        <v>6</v>
      </c>
      <c r="G7" s="121"/>
      <c r="H7" s="145"/>
      <c r="I7" s="69" t="s">
        <v>70</v>
      </c>
      <c r="J7" s="14" t="s">
        <v>69</v>
      </c>
      <c r="K7" s="20" t="s">
        <v>68</v>
      </c>
      <c r="L7" s="145"/>
      <c r="M7" s="1" t="s">
        <v>8</v>
      </c>
      <c r="O7" s="118"/>
      <c r="P7" s="119"/>
      <c r="Q7" s="145"/>
      <c r="R7" s="78"/>
      <c r="S7" s="78"/>
      <c r="T7" s="145"/>
      <c r="U7" s="78"/>
      <c r="V7" s="78"/>
      <c r="W7" s="145"/>
      <c r="X7" s="3" t="s">
        <v>9</v>
      </c>
      <c r="Y7" s="79" t="s">
        <v>10</v>
      </c>
      <c r="Z7" s="3" t="s">
        <v>11</v>
      </c>
      <c r="AA7" s="3" t="s">
        <v>12</v>
      </c>
      <c r="AB7" s="3" t="s">
        <v>13</v>
      </c>
      <c r="AD7" s="122" t="s">
        <v>56</v>
      </c>
      <c r="AE7" s="124"/>
      <c r="AF7" s="64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145"/>
      <c r="I8" s="70"/>
      <c r="J8" s="7"/>
      <c r="K8" s="18"/>
      <c r="L8" s="145"/>
      <c r="M8" s="21"/>
      <c r="O8" s="30"/>
      <c r="P8" s="34"/>
      <c r="Q8" s="145"/>
      <c r="R8" s="80"/>
      <c r="S8" s="79"/>
      <c r="T8" s="145"/>
      <c r="U8" s="80"/>
      <c r="V8" s="79"/>
      <c r="W8" s="145"/>
      <c r="X8" s="37"/>
      <c r="Y8" s="10"/>
      <c r="Z8" s="36"/>
      <c r="AA8" s="36"/>
      <c r="AB8" s="36"/>
      <c r="AD8" s="123"/>
      <c r="AE8" s="124"/>
      <c r="AF8" s="59" t="s">
        <v>14</v>
      </c>
      <c r="AG8" s="26">
        <v>4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8">
        <f>'[1]Szenario 3'!$K9</f>
        <v>1226.1884987000001</v>
      </c>
      <c r="H9" s="145"/>
      <c r="I9" s="83">
        <f>'[2]Szenario 1'!$F9</f>
        <v>7</v>
      </c>
      <c r="J9" s="84">
        <f>'[2]Szenario 2'!$F9</f>
        <v>16</v>
      </c>
      <c r="K9" s="85">
        <f>'[2]Szenario 3'!$F9</f>
        <v>25</v>
      </c>
      <c r="L9" s="145"/>
      <c r="M9" s="22">
        <f>'[3]E-Auto'!$E7*(1/100)</f>
        <v>1.6900000000000001E-3</v>
      </c>
      <c r="O9" s="31">
        <f>B9</f>
        <v>11962.885</v>
      </c>
      <c r="P9" s="35">
        <f>C9+(J9)</f>
        <v>1254.6371128999999</v>
      </c>
      <c r="Q9" s="145"/>
      <c r="R9" s="28">
        <f>IF(O9&lt;$AG$18,1,2)</f>
        <v>1</v>
      </c>
      <c r="S9" s="33">
        <f>IF(P9&lt;$AG$10,1,2)</f>
        <v>1</v>
      </c>
      <c r="T9" s="145"/>
      <c r="U9" s="39">
        <f>($AI$15/$AG$20)*(1+0.15*(O9/$AG$18)^4)+$AH$33</f>
        <v>0.11934344723399895</v>
      </c>
      <c r="V9" s="33">
        <f>($AI$7/$AG$12)*(1+0.15*(P9/$AG$10)^4)+$AH$32</f>
        <v>2.6666666733386694E-3</v>
      </c>
      <c r="W9" s="145"/>
      <c r="X9" s="78">
        <f>($AG$7*$AG$8*S9*$AG$24+$AG$15*$AG$16*R9*$AG$24)</f>
        <v>3600</v>
      </c>
      <c r="Y9" s="41">
        <f>(O9*U9*$AG$30+P9*V9*$AG$29)*365</f>
        <v>16449367.419559367</v>
      </c>
      <c r="Z9" s="41">
        <f>(O9*$AI$15*$AG$37+P9*$AI$7*$AG$36)*365</f>
        <v>250016.679954502</v>
      </c>
      <c r="AA9" s="41">
        <f>O9*$AI$15*($AG$41+$AG$40*(1-M9))*365</f>
        <v>17235.855471310191</v>
      </c>
      <c r="AB9" s="42">
        <f>365*((P9*$AI$7*($AG$53*$AG$54+$AG$49*$AG$50+$AG$45*$AG$46))+(O9*1.6*$AI$15*($AG$53*$AG$55+$AG$49*$AG$51+$AG$45*$AG$47)))</f>
        <v>5727.6290214630717</v>
      </c>
      <c r="AD9" s="40">
        <f>SUM(X9:AB9)</f>
        <v>16725947.584006643</v>
      </c>
      <c r="AE9" s="124"/>
      <c r="AF9" s="98" t="s">
        <v>15</v>
      </c>
      <c r="AG9" s="15"/>
      <c r="AH9" s="101"/>
      <c r="AI9" s="72" t="s">
        <v>59</v>
      </c>
      <c r="AJ9" s="73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8">
        <f>'[1]Szenario 3'!$K10</f>
        <v>1244.86142</v>
      </c>
      <c r="H10" s="145"/>
      <c r="I10" s="86">
        <f>'[2]Szenario 1'!$F10</f>
        <v>7</v>
      </c>
      <c r="J10" s="87">
        <f>'[2]Szenario 2'!$F10</f>
        <v>16</v>
      </c>
      <c r="K10" s="88">
        <f>'[2]Szenario 3'!$F10</f>
        <v>25</v>
      </c>
      <c r="L10" s="145"/>
      <c r="M10" s="23">
        <f>'[3]E-Auto'!$E8*(1/100)</f>
        <v>2.3700000000000001E-3</v>
      </c>
      <c r="O10" s="31">
        <f>B10</f>
        <v>12023</v>
      </c>
      <c r="P10" s="35">
        <f t="shared" ref="P10:P54" si="0">C10+(J10)</f>
        <v>1260.86142</v>
      </c>
      <c r="Q10" s="145"/>
      <c r="R10" s="28">
        <f t="shared" ref="R10:R54" si="1">IF(O10&lt;$AG$18,1,2)</f>
        <v>1</v>
      </c>
      <c r="S10" s="33">
        <f t="shared" ref="S10:S54" si="2">IF(P10&lt;$AG$10,1,2)</f>
        <v>1</v>
      </c>
      <c r="T10" s="145"/>
      <c r="U10" s="39">
        <f t="shared" ref="U10:U54" si="3">($AI$15/$AG$20)*(1+0.15*(O10/$AG$18)^4)+$AH$33</f>
        <v>0.1193436520659952</v>
      </c>
      <c r="V10" s="33">
        <f t="shared" ref="V10:V54" si="4">($AI$7/$AG$12)*(1+0.15*(P10/$AG$10)^4)+$AH$32</f>
        <v>2.6666666734720583E-3</v>
      </c>
      <c r="W10" s="145"/>
      <c r="X10" s="78">
        <f t="shared" ref="X10:X12" si="5">($AG$7*$AG$8*S10*$AG$24+$AG$15*$AG$16*R10*$AG$24)</f>
        <v>3600</v>
      </c>
      <c r="Y10" s="41">
        <f t="shared" ref="Y10:Y54" si="6">(O10*U10*$AG$30+P10*V10*$AG$29)*365</f>
        <v>16532054.348480044</v>
      </c>
      <c r="Z10" s="41">
        <f t="shared" ref="Z10:Z54" si="7">(O10*$AI$15*$AG$37+P10*$AI$7*$AG$36)*365</f>
        <v>251272.6930196</v>
      </c>
      <c r="AA10" s="41">
        <f t="shared" ref="AA10:AA54" si="8">O10*$AI$15*($AG$41+$AG$40*(1-M10))*365</f>
        <v>17314.231670626003</v>
      </c>
      <c r="AB10" s="42">
        <f t="shared" ref="AB10:AB54" si="9">365*((P10*$AI$7*($AG$53*$AG$54+$AG$49*$AG$50+$AG$45*$AG$46))+(O10*1.6*$AI$15*($AG$53*$AG$55+$AG$49*$AG$51+$AG$45*$AG$47)))</f>
        <v>5756.192136239506</v>
      </c>
      <c r="AD10" s="40">
        <f t="shared" ref="AD10:AD46" si="10">SUM(X10:AB10)</f>
        <v>16809997.465306509</v>
      </c>
      <c r="AE10" s="124"/>
      <c r="AF10" s="99"/>
      <c r="AG10" s="16">
        <v>110400</v>
      </c>
      <c r="AH10" s="101"/>
      <c r="AI10" s="72"/>
      <c r="AJ10" s="48"/>
    </row>
    <row r="11" spans="1:36" x14ac:dyDescent="0.3">
      <c r="A11" s="5">
        <f t="shared" ref="A11:A54" si="11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8">
        <f>'[1]Szenario 3'!$K11</f>
        <v>1263.5343412999998</v>
      </c>
      <c r="H11" s="145"/>
      <c r="I11" s="86">
        <f>'[2]Szenario 1'!$F11</f>
        <v>7</v>
      </c>
      <c r="J11" s="87">
        <f>'[2]Szenario 2'!$F11</f>
        <v>16</v>
      </c>
      <c r="K11" s="88">
        <f>'[2]Szenario 3'!$F11</f>
        <v>25</v>
      </c>
      <c r="L11" s="145"/>
      <c r="M11" s="23">
        <f>'[3]E-Auto'!$E9*(1/100)</f>
        <v>3.1800000000000001E-3</v>
      </c>
      <c r="O11" s="31">
        <f t="shared" ref="O11:O54" si="12">B11</f>
        <v>12083.115</v>
      </c>
      <c r="P11" s="35">
        <f t="shared" si="0"/>
        <v>1267.0857271</v>
      </c>
      <c r="Q11" s="145"/>
      <c r="R11" s="28">
        <f t="shared" si="1"/>
        <v>1</v>
      </c>
      <c r="S11" s="33">
        <f t="shared" si="2"/>
        <v>1</v>
      </c>
      <c r="T11" s="145"/>
      <c r="U11" s="39">
        <f t="shared" si="3"/>
        <v>0.11934385999362417</v>
      </c>
      <c r="V11" s="33">
        <f t="shared" si="4"/>
        <v>2.6666666736074375E-3</v>
      </c>
      <c r="W11" s="145"/>
      <c r="X11" s="78">
        <f t="shared" si="5"/>
        <v>3600</v>
      </c>
      <c r="Y11" s="41">
        <f t="shared" si="6"/>
        <v>16614741.991064627</v>
      </c>
      <c r="Z11" s="41">
        <f t="shared" si="7"/>
        <v>252528.70608469797</v>
      </c>
      <c r="AA11" s="41">
        <f t="shared" si="8"/>
        <v>17390.943079637822</v>
      </c>
      <c r="AB11" s="42">
        <f t="shared" si="9"/>
        <v>5784.755251015943</v>
      </c>
      <c r="AD11" s="40">
        <f t="shared" si="10"/>
        <v>16894046.395479981</v>
      </c>
      <c r="AE11" s="124"/>
      <c r="AF11" s="100"/>
      <c r="AG11" s="15"/>
      <c r="AH11" s="101"/>
      <c r="AI11" s="72" t="s">
        <v>60</v>
      </c>
      <c r="AJ11" s="73">
        <v>65</v>
      </c>
    </row>
    <row r="12" spans="1:36" ht="15" thickBot="1" x14ac:dyDescent="0.35">
      <c r="A12" s="5">
        <f t="shared" si="11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8">
        <f>'[1]Szenario 3'!$K12</f>
        <v>1282.2072625999999</v>
      </c>
      <c r="H12" s="145"/>
      <c r="I12" s="86">
        <f>'[2]Szenario 1'!$F12</f>
        <v>7</v>
      </c>
      <c r="J12" s="87">
        <f>'[2]Szenario 2'!$F12</f>
        <v>16</v>
      </c>
      <c r="K12" s="88">
        <f>'[2]Szenario 3'!$F12</f>
        <v>25</v>
      </c>
      <c r="L12" s="145"/>
      <c r="M12" s="23">
        <f>'[3]E-Auto'!$E10*(1/100)</f>
        <v>4.1700000000000001E-3</v>
      </c>
      <c r="O12" s="31">
        <f t="shared" si="12"/>
        <v>12143.23</v>
      </c>
      <c r="P12" s="35">
        <f t="shared" si="0"/>
        <v>1273.3100341999998</v>
      </c>
      <c r="Q12" s="145"/>
      <c r="R12" s="28">
        <f t="shared" si="1"/>
        <v>1</v>
      </c>
      <c r="S12" s="33">
        <f t="shared" si="2"/>
        <v>1</v>
      </c>
      <c r="T12" s="145"/>
      <c r="U12" s="39">
        <f t="shared" si="3"/>
        <v>0.1193440710479194</v>
      </c>
      <c r="V12" s="33">
        <f t="shared" si="4"/>
        <v>2.6666666737448263E-3</v>
      </c>
      <c r="W12" s="145"/>
      <c r="X12" s="78">
        <f t="shared" si="5"/>
        <v>3600</v>
      </c>
      <c r="Y12" s="41">
        <f t="shared" si="6"/>
        <v>16697430.358071597</v>
      </c>
      <c r="Z12" s="41">
        <f t="shared" si="7"/>
        <v>253784.719149796</v>
      </c>
      <c r="AA12" s="41">
        <f t="shared" si="8"/>
        <v>17465.354425508664</v>
      </c>
      <c r="AB12" s="42">
        <f t="shared" si="9"/>
        <v>5813.3183657923773</v>
      </c>
      <c r="AD12" s="40">
        <f t="shared" si="10"/>
        <v>16978093.750012696</v>
      </c>
      <c r="AE12" s="124"/>
      <c r="AF12" s="63" t="s">
        <v>32</v>
      </c>
      <c r="AG12" s="57">
        <v>30</v>
      </c>
      <c r="AH12" s="38" t="s">
        <v>33</v>
      </c>
      <c r="AI12" s="38"/>
      <c r="AJ12" s="53"/>
    </row>
    <row r="13" spans="1:36" ht="15" thickBot="1" x14ac:dyDescent="0.35">
      <c r="A13" s="5">
        <f t="shared" si="11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8">
        <f>'[1]Szenario 3'!$K13</f>
        <v>1300.8801838999998</v>
      </c>
      <c r="H13" s="145"/>
      <c r="I13" s="86">
        <f>'[2]Szenario 1'!$F13</f>
        <v>7</v>
      </c>
      <c r="J13" s="87">
        <f>'[2]Szenario 2'!$F13</f>
        <v>16</v>
      </c>
      <c r="K13" s="88">
        <f>'[2]Szenario 3'!$F13</f>
        <v>25</v>
      </c>
      <c r="L13" s="145"/>
      <c r="M13" s="23">
        <f>'[3]E-Auto'!$E11*(1/100)</f>
        <v>6.2100000000000002E-3</v>
      </c>
      <c r="O13" s="31">
        <f t="shared" si="12"/>
        <v>12203.344999999999</v>
      </c>
      <c r="P13" s="35">
        <f t="shared" si="0"/>
        <v>1279.5343412999998</v>
      </c>
      <c r="Q13" s="145"/>
      <c r="R13" s="28">
        <f t="shared" si="1"/>
        <v>1</v>
      </c>
      <c r="S13" s="33">
        <f t="shared" si="2"/>
        <v>1</v>
      </c>
      <c r="T13" s="145"/>
      <c r="U13" s="39">
        <f t="shared" si="3"/>
        <v>0.11934428526006929</v>
      </c>
      <c r="V13" s="33">
        <f t="shared" si="4"/>
        <v>2.6666666738842447E-3</v>
      </c>
      <c r="W13" s="145"/>
      <c r="X13" s="78">
        <f>($AG$7*$AG$8*S13*$AG$24+$AG$15*$AG$16*R13*$AG$24)</f>
        <v>3600</v>
      </c>
      <c r="Y13" s="41">
        <f t="shared" si="6"/>
        <v>16780119.46036702</v>
      </c>
      <c r="Z13" s="41">
        <f t="shared" si="7"/>
        <v>255040.73221489397</v>
      </c>
      <c r="AA13" s="41">
        <f t="shared" si="8"/>
        <v>17526.737530633869</v>
      </c>
      <c r="AB13" s="42">
        <f t="shared" si="9"/>
        <v>5841.8814805688125</v>
      </c>
      <c r="AD13" s="40">
        <f t="shared" si="10"/>
        <v>17062128.811593115</v>
      </c>
      <c r="AE13" s="124"/>
    </row>
    <row r="14" spans="1:36" ht="15" thickBot="1" x14ac:dyDescent="0.35">
      <c r="A14" s="17">
        <f t="shared" si="11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8">
        <f>'[1]Szenario 3'!$K14</f>
        <v>1319.5531051999999</v>
      </c>
      <c r="H14" s="145"/>
      <c r="I14" s="86">
        <f>'[2]Szenario 1'!$F14</f>
        <v>7</v>
      </c>
      <c r="J14" s="87">
        <f>'[2]Szenario 2'!$F14</f>
        <v>16</v>
      </c>
      <c r="K14" s="88">
        <f>'[2]Szenario 3'!$F14</f>
        <v>25</v>
      </c>
      <c r="L14" s="145"/>
      <c r="M14" s="23">
        <f>'[3]E-Auto'!$E12*(1/100)</f>
        <v>3.5041935483870967E-2</v>
      </c>
      <c r="O14" s="31">
        <f t="shared" si="12"/>
        <v>12263.46</v>
      </c>
      <c r="P14" s="35">
        <f t="shared" si="0"/>
        <v>1285.7586483999999</v>
      </c>
      <c r="Q14" s="145"/>
      <c r="R14" s="28">
        <f t="shared" si="1"/>
        <v>1</v>
      </c>
      <c r="S14" s="33">
        <f t="shared" si="2"/>
        <v>1</v>
      </c>
      <c r="T14" s="145"/>
      <c r="U14" s="39">
        <f t="shared" si="3"/>
        <v>0.119344502661417</v>
      </c>
      <c r="V14" s="33">
        <f t="shared" si="4"/>
        <v>2.6666666740257127E-3</v>
      </c>
      <c r="W14" s="145"/>
      <c r="X14" s="78">
        <f>($AG$7*$AG$8*S14*$AG$24+$AG$15*$AG$16*R14*$AG$24)+AG26</f>
        <v>1511350</v>
      </c>
      <c r="Y14" s="41">
        <f t="shared" si="6"/>
        <v>16862809.308925088</v>
      </c>
      <c r="Z14" s="41">
        <f t="shared" si="7"/>
        <v>256296.74527999197</v>
      </c>
      <c r="AA14" s="41">
        <f t="shared" si="8"/>
        <v>17256.880364902412</v>
      </c>
      <c r="AB14" s="42">
        <f t="shared" si="9"/>
        <v>5870.4445953452487</v>
      </c>
      <c r="AD14" s="40">
        <f t="shared" si="10"/>
        <v>18653583.379165325</v>
      </c>
      <c r="AE14" s="124"/>
      <c r="AF14" s="61" t="s">
        <v>31</v>
      </c>
      <c r="AG14" s="45"/>
      <c r="AH14" s="45"/>
      <c r="AI14" s="45"/>
      <c r="AJ14" s="58"/>
    </row>
    <row r="15" spans="1:36" x14ac:dyDescent="0.3">
      <c r="A15" s="5">
        <f t="shared" si="11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8">
        <f>'[1]Szenario 3'!$K15</f>
        <v>1338.2260265</v>
      </c>
      <c r="H15" s="145"/>
      <c r="I15" s="86">
        <f>'[2]Szenario 1'!$F15</f>
        <v>7</v>
      </c>
      <c r="J15" s="87">
        <f>'[2]Szenario 2'!$F15</f>
        <v>16</v>
      </c>
      <c r="K15" s="88">
        <f>'[2]Szenario 3'!$F15</f>
        <v>25</v>
      </c>
      <c r="L15" s="145"/>
      <c r="M15" s="23">
        <f>'[3]E-Auto'!$E13*(1/100)</f>
        <v>6.3873870967741941E-2</v>
      </c>
      <c r="O15" s="31">
        <f t="shared" si="12"/>
        <v>12323.575000000001</v>
      </c>
      <c r="P15" s="35">
        <f t="shared" si="0"/>
        <v>1291.9829554999999</v>
      </c>
      <c r="Q15" s="145"/>
      <c r="R15" s="28">
        <f t="shared" si="1"/>
        <v>1</v>
      </c>
      <c r="S15" s="33">
        <f t="shared" si="2"/>
        <v>1</v>
      </c>
      <c r="T15" s="145"/>
      <c r="U15" s="39">
        <f t="shared" si="3"/>
        <v>0.11934472328346042</v>
      </c>
      <c r="V15" s="33">
        <f t="shared" si="4"/>
        <v>2.6666666741692502E-3</v>
      </c>
      <c r="W15" s="145"/>
      <c r="X15" s="78">
        <f>($AJ$11*$AG$8*S15*$AG$25+$AJ$9*$AG$8*S15*$AG$24+$AG$15*$AG$16*R15*$AG$24)</f>
        <v>10100</v>
      </c>
      <c r="Y15" s="41">
        <f t="shared" si="6"/>
        <v>16945499.914828632</v>
      </c>
      <c r="Z15" s="41">
        <f t="shared" si="7"/>
        <v>257552.75834509003</v>
      </c>
      <c r="AA15" s="41">
        <f t="shared" si="8"/>
        <v>16983.531083737063</v>
      </c>
      <c r="AB15" s="42">
        <f t="shared" si="9"/>
        <v>5899.0077101216839</v>
      </c>
      <c r="AD15" s="40">
        <f t="shared" si="10"/>
        <v>17236035.21196758</v>
      </c>
      <c r="AE15" s="124"/>
      <c r="AF15" s="62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1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8">
        <f>'[1]Szenario 3'!$K16</f>
        <v>1356.8989477999999</v>
      </c>
      <c r="H16" s="145"/>
      <c r="I16" s="86">
        <f>'[2]Szenario 1'!$F16</f>
        <v>7</v>
      </c>
      <c r="J16" s="87">
        <f>'[2]Szenario 2'!$F16</f>
        <v>16</v>
      </c>
      <c r="K16" s="88">
        <f>'[2]Szenario 3'!$F16</f>
        <v>25</v>
      </c>
      <c r="L16" s="145"/>
      <c r="M16" s="23">
        <f>'[3]E-Auto'!$E14*(1/100)</f>
        <v>9.2705806451612929E-2</v>
      </c>
      <c r="O16" s="31">
        <f t="shared" si="12"/>
        <v>12383.69</v>
      </c>
      <c r="P16" s="35">
        <f t="shared" si="0"/>
        <v>1298.2072625999999</v>
      </c>
      <c r="Q16" s="145"/>
      <c r="R16" s="28">
        <f t="shared" si="1"/>
        <v>1</v>
      </c>
      <c r="S16" s="33">
        <f t="shared" si="2"/>
        <v>1</v>
      </c>
      <c r="T16" s="145"/>
      <c r="U16" s="39">
        <f t="shared" si="3"/>
        <v>0.11934494715785231</v>
      </c>
      <c r="V16" s="33">
        <f t="shared" si="4"/>
        <v>2.6666666743148768E-3</v>
      </c>
      <c r="W16" s="145"/>
      <c r="X16" s="78">
        <f t="shared" ref="X16:X54" si="13">($AJ$11*$AG$8*S16*$AG$25+$AJ$9*$AG$8*S16*$AG$24+$AG$15*$AG$16*R16*$AG$24)</f>
        <v>10100</v>
      </c>
      <c r="Y16" s="41">
        <f t="shared" si="6"/>
        <v>17028191.289269686</v>
      </c>
      <c r="Z16" s="41">
        <f t="shared" si="7"/>
        <v>258808.77141018803</v>
      </c>
      <c r="AA16" s="41">
        <f t="shared" si="8"/>
        <v>16706.68968713783</v>
      </c>
      <c r="AB16" s="42">
        <f t="shared" si="9"/>
        <v>5927.5708248981209</v>
      </c>
      <c r="AD16" s="40">
        <f t="shared" si="10"/>
        <v>17319734.321191911</v>
      </c>
      <c r="AE16" s="124"/>
      <c r="AF16" s="59" t="s">
        <v>17</v>
      </c>
      <c r="AG16" s="26">
        <v>5</v>
      </c>
      <c r="AH16" s="25" t="s">
        <v>18</v>
      </c>
      <c r="AI16" s="25"/>
      <c r="AJ16" s="48"/>
    </row>
    <row r="17" spans="1:36" x14ac:dyDescent="0.3">
      <c r="A17" s="5">
        <f t="shared" si="11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8">
        <f>'[1]Szenario 3'!$K17</f>
        <v>1375.5718691</v>
      </c>
      <c r="H17" s="145"/>
      <c r="I17" s="86">
        <f>'[2]Szenario 1'!$F17</f>
        <v>7</v>
      </c>
      <c r="J17" s="87">
        <f>'[2]Szenario 2'!$F17</f>
        <v>16</v>
      </c>
      <c r="K17" s="88">
        <f>'[2]Szenario 3'!$F17</f>
        <v>25</v>
      </c>
      <c r="L17" s="145"/>
      <c r="M17" s="23">
        <f>'[3]E-Auto'!$E15*(1/100)</f>
        <v>0.1215377419354839</v>
      </c>
      <c r="O17" s="31">
        <f t="shared" si="12"/>
        <v>12443.805</v>
      </c>
      <c r="P17" s="35">
        <f t="shared" si="0"/>
        <v>1304.4315697</v>
      </c>
      <c r="Q17" s="145"/>
      <c r="R17" s="28">
        <f t="shared" si="1"/>
        <v>1</v>
      </c>
      <c r="S17" s="33">
        <f t="shared" si="2"/>
        <v>1</v>
      </c>
      <c r="T17" s="145"/>
      <c r="U17" s="39">
        <f t="shared" si="3"/>
        <v>0.11934517431640014</v>
      </c>
      <c r="V17" s="33">
        <f t="shared" si="4"/>
        <v>2.6666666744626141E-3</v>
      </c>
      <c r="W17" s="145"/>
      <c r="X17" s="78">
        <f t="shared" si="13"/>
        <v>10100</v>
      </c>
      <c r="Y17" s="41">
        <f t="shared" si="6"/>
        <v>17110883.443549994</v>
      </c>
      <c r="Z17" s="41">
        <f t="shared" si="7"/>
        <v>260064.784475286</v>
      </c>
      <c r="AA17" s="41">
        <f t="shared" si="8"/>
        <v>16426.356175104705</v>
      </c>
      <c r="AB17" s="42">
        <f t="shared" si="9"/>
        <v>5956.133939674557</v>
      </c>
      <c r="AD17" s="40">
        <f t="shared" si="10"/>
        <v>17403430.718140062</v>
      </c>
      <c r="AE17" s="124"/>
      <c r="AF17" s="98" t="s">
        <v>16</v>
      </c>
      <c r="AG17" s="15"/>
      <c r="AH17" s="101"/>
      <c r="AI17" s="25"/>
      <c r="AJ17" s="48"/>
    </row>
    <row r="18" spans="1:36" x14ac:dyDescent="0.3">
      <c r="A18" s="5">
        <f t="shared" si="11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8">
        <f>'[1]Szenario 3'!$K18</f>
        <v>1394.2447903999998</v>
      </c>
      <c r="H18" s="145"/>
      <c r="I18" s="86">
        <f>'[2]Szenario 1'!$F18</f>
        <v>7</v>
      </c>
      <c r="J18" s="87">
        <f>'[2]Szenario 2'!$F18</f>
        <v>16</v>
      </c>
      <c r="K18" s="88">
        <f>'[2]Szenario 3'!$F18</f>
        <v>25</v>
      </c>
      <c r="L18" s="145"/>
      <c r="M18" s="23">
        <f>'[3]E-Auto'!$E16*(1/100)</f>
        <v>0.15036967741935489</v>
      </c>
      <c r="O18" s="31">
        <f t="shared" si="12"/>
        <v>12503.92</v>
      </c>
      <c r="P18" s="35">
        <f t="shared" si="0"/>
        <v>1310.6558768</v>
      </c>
      <c r="Q18" s="145"/>
      <c r="R18" s="28">
        <f t="shared" si="1"/>
        <v>1</v>
      </c>
      <c r="S18" s="33">
        <f t="shared" si="2"/>
        <v>1</v>
      </c>
      <c r="T18" s="145"/>
      <c r="U18" s="39">
        <f t="shared" si="3"/>
        <v>0.11934540479106619</v>
      </c>
      <c r="V18" s="33">
        <f t="shared" si="4"/>
        <v>2.6666666746124807E-3</v>
      </c>
      <c r="W18" s="145"/>
      <c r="X18" s="78">
        <f t="shared" si="13"/>
        <v>10100</v>
      </c>
      <c r="Y18" s="41">
        <f t="shared" si="6"/>
        <v>17193576.389081579</v>
      </c>
      <c r="Z18" s="41">
        <f t="shared" si="7"/>
        <v>261320.797540384</v>
      </c>
      <c r="AA18" s="41">
        <f t="shared" si="8"/>
        <v>16142.530547637689</v>
      </c>
      <c r="AB18" s="42">
        <f t="shared" si="9"/>
        <v>5984.6970544509923</v>
      </c>
      <c r="AD18" s="40">
        <f t="shared" si="10"/>
        <v>17487124.414224051</v>
      </c>
      <c r="AE18" s="124"/>
      <c r="AF18" s="99"/>
      <c r="AG18" s="16">
        <v>30000</v>
      </c>
      <c r="AH18" s="101"/>
      <c r="AI18" s="25"/>
      <c r="AJ18" s="48"/>
    </row>
    <row r="19" spans="1:36" x14ac:dyDescent="0.3">
      <c r="A19" s="5">
        <f t="shared" si="11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8">
        <f>'[1]Szenario 3'!$K19</f>
        <v>1412.9177116999999</v>
      </c>
      <c r="H19" s="145"/>
      <c r="I19" s="86">
        <f>'[2]Szenario 1'!$F19</f>
        <v>7</v>
      </c>
      <c r="J19" s="87">
        <f>'[2]Szenario 2'!$F19</f>
        <v>16</v>
      </c>
      <c r="K19" s="88">
        <f>'[2]Szenario 3'!$F19</f>
        <v>25</v>
      </c>
      <c r="L19" s="145"/>
      <c r="M19" s="23">
        <f>'[3]E-Auto'!$E17*(1/100)</f>
        <v>0.17920161290322587</v>
      </c>
      <c r="O19" s="31">
        <f t="shared" si="12"/>
        <v>12564.035</v>
      </c>
      <c r="P19" s="35">
        <f t="shared" si="0"/>
        <v>1316.8801838999998</v>
      </c>
      <c r="Q19" s="145"/>
      <c r="R19" s="28">
        <f t="shared" si="1"/>
        <v>1</v>
      </c>
      <c r="S19" s="33">
        <f t="shared" si="2"/>
        <v>1</v>
      </c>
      <c r="T19" s="145"/>
      <c r="U19" s="39">
        <f t="shared" si="3"/>
        <v>0.11934563861396749</v>
      </c>
      <c r="V19" s="33">
        <f t="shared" si="4"/>
        <v>2.6666666747644984E-3</v>
      </c>
      <c r="W19" s="145"/>
      <c r="X19" s="78">
        <f t="shared" si="13"/>
        <v>10100</v>
      </c>
      <c r="Y19" s="41">
        <f t="shared" si="6"/>
        <v>17276270.137387235</v>
      </c>
      <c r="Z19" s="41">
        <f t="shared" si="7"/>
        <v>262576.81060548197</v>
      </c>
      <c r="AA19" s="41">
        <f t="shared" si="8"/>
        <v>15855.212804736781</v>
      </c>
      <c r="AB19" s="42">
        <f t="shared" si="9"/>
        <v>6013.2601692274275</v>
      </c>
      <c r="AD19" s="40">
        <f t="shared" si="10"/>
        <v>17570815.420966681</v>
      </c>
      <c r="AE19" s="124"/>
      <c r="AF19" s="100"/>
      <c r="AG19" s="15"/>
      <c r="AH19" s="101"/>
      <c r="AI19" s="25"/>
      <c r="AJ19" s="48"/>
    </row>
    <row r="20" spans="1:36" ht="15" thickBot="1" x14ac:dyDescent="0.35">
      <c r="A20" s="5">
        <f t="shared" si="11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8">
        <f>'[1]Szenario 3'!$K20</f>
        <v>1431.590633</v>
      </c>
      <c r="H20" s="145"/>
      <c r="I20" s="86">
        <f>'[2]Szenario 1'!$F20</f>
        <v>7</v>
      </c>
      <c r="J20" s="87">
        <f>'[2]Szenario 2'!$F20</f>
        <v>16</v>
      </c>
      <c r="K20" s="88">
        <f>'[2]Szenario 3'!$F20</f>
        <v>25</v>
      </c>
      <c r="L20" s="145"/>
      <c r="M20" s="23">
        <f>'[3]E-Auto'!$E18*(1/100)</f>
        <v>0.20803354838709684</v>
      </c>
      <c r="O20" s="31">
        <f t="shared" si="12"/>
        <v>12624.15</v>
      </c>
      <c r="P20" s="35">
        <f t="shared" si="0"/>
        <v>1323.1044909999998</v>
      </c>
      <c r="Q20" s="145"/>
      <c r="R20" s="28">
        <f t="shared" si="1"/>
        <v>1</v>
      </c>
      <c r="S20" s="33">
        <f t="shared" si="2"/>
        <v>1</v>
      </c>
      <c r="T20" s="145"/>
      <c r="U20" s="39">
        <f t="shared" si="3"/>
        <v>0.11934587581737592</v>
      </c>
      <c r="V20" s="33">
        <f t="shared" si="4"/>
        <v>2.6666666749186867E-3</v>
      </c>
      <c r="W20" s="145"/>
      <c r="X20" s="78">
        <f t="shared" si="13"/>
        <v>10100</v>
      </c>
      <c r="Y20" s="41">
        <f t="shared" si="6"/>
        <v>17358964.700101115</v>
      </c>
      <c r="Z20" s="41">
        <f t="shared" si="7"/>
        <v>263832.82367057999</v>
      </c>
      <c r="AA20" s="41">
        <f t="shared" si="8"/>
        <v>15564.402946401988</v>
      </c>
      <c r="AB20" s="42">
        <f t="shared" si="9"/>
        <v>6041.8232840038627</v>
      </c>
      <c r="AD20" s="40">
        <f t="shared" si="10"/>
        <v>17654503.750002101</v>
      </c>
      <c r="AE20" s="124"/>
      <c r="AF20" s="63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1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8">
        <f>'[1]Szenario 3'!$K21</f>
        <v>1450.2635542999999</v>
      </c>
      <c r="H21" s="145"/>
      <c r="I21" s="86">
        <f>'[2]Szenario 1'!$F21</f>
        <v>7</v>
      </c>
      <c r="J21" s="87">
        <f>'[2]Szenario 2'!$F21</f>
        <v>16</v>
      </c>
      <c r="K21" s="88">
        <f>'[2]Szenario 3'!$F21</f>
        <v>25</v>
      </c>
      <c r="L21" s="145"/>
      <c r="M21" s="23">
        <f>'[3]E-Auto'!$E19*(1/100)</f>
        <v>0.23686548387096781</v>
      </c>
      <c r="O21" s="31">
        <f t="shared" si="12"/>
        <v>12684.264999999999</v>
      </c>
      <c r="P21" s="35">
        <f t="shared" si="0"/>
        <v>1329.3287980999999</v>
      </c>
      <c r="Q21" s="145"/>
      <c r="R21" s="28">
        <f t="shared" si="1"/>
        <v>1</v>
      </c>
      <c r="S21" s="33">
        <f t="shared" si="2"/>
        <v>1</v>
      </c>
      <c r="T21" s="145"/>
      <c r="U21" s="39">
        <f t="shared" si="3"/>
        <v>0.11934611643371808</v>
      </c>
      <c r="V21" s="33">
        <f t="shared" si="4"/>
        <v>2.6666666750750664E-3</v>
      </c>
      <c r="W21" s="145"/>
      <c r="X21" s="78">
        <f t="shared" si="13"/>
        <v>10100</v>
      </c>
      <c r="Y21" s="41">
        <f t="shared" si="6"/>
        <v>17441660.088969212</v>
      </c>
      <c r="Z21" s="41">
        <f t="shared" si="7"/>
        <v>265088.83673567796</v>
      </c>
      <c r="AA21" s="41">
        <f t="shared" si="8"/>
        <v>15270.100972633301</v>
      </c>
      <c r="AB21" s="42">
        <f t="shared" si="9"/>
        <v>6070.3863987802979</v>
      </c>
      <c r="AD21" s="40">
        <f t="shared" si="10"/>
        <v>17738189.413076304</v>
      </c>
      <c r="AE21" s="124"/>
    </row>
    <row r="22" spans="1:36" ht="15" thickBot="1" x14ac:dyDescent="0.35">
      <c r="A22" s="5">
        <f t="shared" si="11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8">
        <f>'[1]Szenario 3'!$K22</f>
        <v>1468.9364755999998</v>
      </c>
      <c r="H22" s="145"/>
      <c r="I22" s="86">
        <f>'[2]Szenario 1'!$F22</f>
        <v>7</v>
      </c>
      <c r="J22" s="87">
        <f>'[2]Szenario 2'!$F22</f>
        <v>16</v>
      </c>
      <c r="K22" s="88">
        <f>'[2]Szenario 3'!$F22</f>
        <v>25</v>
      </c>
      <c r="L22" s="145"/>
      <c r="M22" s="23">
        <f>'[3]E-Auto'!$E20*(1/100)</f>
        <v>0.26569741935483882</v>
      </c>
      <c r="O22" s="31">
        <f t="shared" si="12"/>
        <v>12744.38</v>
      </c>
      <c r="P22" s="35">
        <f t="shared" si="0"/>
        <v>1335.5531051999999</v>
      </c>
      <c r="Q22" s="145"/>
      <c r="R22" s="28">
        <f t="shared" si="1"/>
        <v>1</v>
      </c>
      <c r="S22" s="33">
        <f t="shared" si="2"/>
        <v>1</v>
      </c>
      <c r="T22" s="145"/>
      <c r="U22" s="39">
        <f t="shared" si="3"/>
        <v>0.11934636049557536</v>
      </c>
      <c r="V22" s="33">
        <f t="shared" si="4"/>
        <v>2.6666666752336583E-3</v>
      </c>
      <c r="W22" s="145"/>
      <c r="X22" s="78">
        <f t="shared" si="13"/>
        <v>10100</v>
      </c>
      <c r="Y22" s="41">
        <f t="shared" si="6"/>
        <v>17524356.315849926</v>
      </c>
      <c r="Z22" s="41">
        <f t="shared" si="7"/>
        <v>266344.84980077593</v>
      </c>
      <c r="AA22" s="41">
        <f t="shared" si="8"/>
        <v>14972.306883430729</v>
      </c>
      <c r="AB22" s="42">
        <f t="shared" si="9"/>
        <v>6098.9495135567331</v>
      </c>
      <c r="AD22" s="40">
        <f t="shared" si="10"/>
        <v>17821872.422047693</v>
      </c>
      <c r="AE22" s="124"/>
      <c r="AF22" s="54" t="s">
        <v>25</v>
      </c>
      <c r="AG22" s="45"/>
      <c r="AH22" s="45"/>
      <c r="AI22" s="74" t="s">
        <v>61</v>
      </c>
      <c r="AJ22" s="75"/>
    </row>
    <row r="23" spans="1:36" ht="15" thickTop="1" x14ac:dyDescent="0.3">
      <c r="A23" s="5">
        <f t="shared" si="11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8">
        <f>'[1]Szenario 3'!$K23</f>
        <v>1487.6093968999999</v>
      </c>
      <c r="H23" s="145"/>
      <c r="I23" s="86">
        <f>'[2]Szenario 1'!$F23</f>
        <v>7</v>
      </c>
      <c r="J23" s="87">
        <f>'[2]Szenario 2'!$F23</f>
        <v>16</v>
      </c>
      <c r="K23" s="88">
        <f>'[2]Szenario 3'!$F23</f>
        <v>25</v>
      </c>
      <c r="L23" s="145"/>
      <c r="M23" s="23">
        <f>'[3]E-Auto'!$E21*(1/100)</f>
        <v>0.29452935483870979</v>
      </c>
      <c r="O23" s="31">
        <f t="shared" si="12"/>
        <v>12804.495000000001</v>
      </c>
      <c r="P23" s="35">
        <f t="shared" si="0"/>
        <v>1341.7774122999999</v>
      </c>
      <c r="Q23" s="145"/>
      <c r="R23" s="28">
        <f t="shared" si="1"/>
        <v>1</v>
      </c>
      <c r="S23" s="33">
        <f t="shared" si="2"/>
        <v>1</v>
      </c>
      <c r="T23" s="145"/>
      <c r="U23" s="39">
        <f t="shared" si="3"/>
        <v>0.11934660803568393</v>
      </c>
      <c r="V23" s="33">
        <f t="shared" si="4"/>
        <v>2.6666666753944832E-3</v>
      </c>
      <c r="W23" s="145"/>
      <c r="X23" s="78">
        <f t="shared" si="13"/>
        <v>10100</v>
      </c>
      <c r="Y23" s="41">
        <f t="shared" si="6"/>
        <v>17607053.392714612</v>
      </c>
      <c r="Z23" s="41">
        <f t="shared" si="7"/>
        <v>267600.86286587396</v>
      </c>
      <c r="AA23" s="41">
        <f t="shared" si="8"/>
        <v>14671.020678794261</v>
      </c>
      <c r="AB23" s="42">
        <f t="shared" si="9"/>
        <v>6127.5126283331701</v>
      </c>
      <c r="AD23" s="40">
        <f t="shared" si="10"/>
        <v>17905552.788887613</v>
      </c>
      <c r="AE23" s="124"/>
      <c r="AF23" s="55" t="s">
        <v>34</v>
      </c>
      <c r="AG23" s="25"/>
      <c r="AH23" s="25"/>
      <c r="AI23" s="72" t="s">
        <v>62</v>
      </c>
      <c r="AJ23" s="76" t="s">
        <v>63</v>
      </c>
    </row>
    <row r="24" spans="1:36" x14ac:dyDescent="0.3">
      <c r="A24" s="5">
        <f t="shared" si="11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8">
        <f>'[1]Szenario 3'!$K24</f>
        <v>1506.2823182</v>
      </c>
      <c r="H24" s="145"/>
      <c r="I24" s="86">
        <f>'[2]Szenario 1'!$F24</f>
        <v>7</v>
      </c>
      <c r="J24" s="87">
        <f>'[2]Szenario 2'!$F24</f>
        <v>16</v>
      </c>
      <c r="K24" s="88">
        <f>'[2]Szenario 3'!$F24</f>
        <v>25</v>
      </c>
      <c r="L24" s="145"/>
      <c r="M24" s="23">
        <f>'[3]E-Auto'!$E22*(1/100)</f>
        <v>0.32336129032258071</v>
      </c>
      <c r="O24" s="31">
        <f t="shared" si="12"/>
        <v>12864.61</v>
      </c>
      <c r="P24" s="35">
        <f t="shared" si="0"/>
        <v>1348.0017194</v>
      </c>
      <c r="Q24" s="145"/>
      <c r="R24" s="28">
        <f t="shared" si="1"/>
        <v>1</v>
      </c>
      <c r="S24" s="33">
        <f t="shared" si="2"/>
        <v>1</v>
      </c>
      <c r="T24" s="145"/>
      <c r="U24" s="39">
        <f t="shared" si="3"/>
        <v>0.11934685908693478</v>
      </c>
      <c r="V24" s="33">
        <f t="shared" si="4"/>
        <v>2.6666666755575615E-3</v>
      </c>
      <c r="W24" s="145"/>
      <c r="X24" s="78">
        <f t="shared" si="13"/>
        <v>10100</v>
      </c>
      <c r="Y24" s="41">
        <f t="shared" si="6"/>
        <v>17689751.331648063</v>
      </c>
      <c r="Z24" s="41">
        <f t="shared" si="7"/>
        <v>268856.87593097205</v>
      </c>
      <c r="AA24" s="41">
        <f t="shared" si="8"/>
        <v>14366.242358723912</v>
      </c>
      <c r="AB24" s="42">
        <f t="shared" si="9"/>
        <v>6156.0757431096063</v>
      </c>
      <c r="AD24" s="40">
        <f t="shared" si="10"/>
        <v>17989230.52568087</v>
      </c>
      <c r="AE24" s="124"/>
      <c r="AF24" s="47" t="s">
        <v>35</v>
      </c>
      <c r="AG24" s="26">
        <v>5</v>
      </c>
      <c r="AH24" s="25" t="s">
        <v>28</v>
      </c>
      <c r="AI24" s="72" t="s">
        <v>65</v>
      </c>
      <c r="AJ24" s="76" t="s">
        <v>64</v>
      </c>
    </row>
    <row r="25" spans="1:36" x14ac:dyDescent="0.3">
      <c r="A25" s="5">
        <f t="shared" si="11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8">
        <f>'[1]Szenario 3'!$K25</f>
        <v>1524.9552394999998</v>
      </c>
      <c r="H25" s="145"/>
      <c r="I25" s="86">
        <f>'[2]Szenario 1'!$F25</f>
        <v>7</v>
      </c>
      <c r="J25" s="87">
        <f>'[2]Szenario 2'!$F25</f>
        <v>16</v>
      </c>
      <c r="K25" s="88">
        <f>'[2]Szenario 3'!$F25</f>
        <v>25</v>
      </c>
      <c r="L25" s="145"/>
      <c r="M25" s="23">
        <f>'[3]E-Auto'!$E23*(1/100)</f>
        <v>0.35219322580645168</v>
      </c>
      <c r="O25" s="31">
        <f t="shared" si="12"/>
        <v>12924.725</v>
      </c>
      <c r="P25" s="35">
        <f t="shared" si="0"/>
        <v>1354.2260265</v>
      </c>
      <c r="Q25" s="145"/>
      <c r="R25" s="28">
        <f t="shared" si="1"/>
        <v>1</v>
      </c>
      <c r="S25" s="33">
        <f t="shared" si="2"/>
        <v>1</v>
      </c>
      <c r="T25" s="145"/>
      <c r="U25" s="39">
        <f t="shared" si="3"/>
        <v>0.11934711368237363</v>
      </c>
      <c r="V25" s="33">
        <f t="shared" si="4"/>
        <v>2.666666675722915E-3</v>
      </c>
      <c r="W25" s="145"/>
      <c r="X25" s="78">
        <f t="shared" si="13"/>
        <v>10100</v>
      </c>
      <c r="Y25" s="41">
        <f t="shared" si="6"/>
        <v>17772450.144849103</v>
      </c>
      <c r="Z25" s="41">
        <f t="shared" si="7"/>
        <v>270112.88899606996</v>
      </c>
      <c r="AA25" s="41">
        <f t="shared" si="8"/>
        <v>14057.971923219666</v>
      </c>
      <c r="AB25" s="42">
        <f t="shared" si="9"/>
        <v>6184.6388578860415</v>
      </c>
      <c r="AD25" s="40">
        <f t="shared" si="10"/>
        <v>18072905.644626278</v>
      </c>
      <c r="AE25" s="124"/>
      <c r="AF25" s="47" t="s">
        <v>36</v>
      </c>
      <c r="AG25" s="26">
        <v>30</v>
      </c>
      <c r="AH25" s="25" t="s">
        <v>28</v>
      </c>
      <c r="AI25" s="72" t="s">
        <v>67</v>
      </c>
      <c r="AJ25" s="76" t="s">
        <v>66</v>
      </c>
    </row>
    <row r="26" spans="1:36" ht="15" thickBot="1" x14ac:dyDescent="0.35">
      <c r="A26" s="5">
        <f t="shared" si="11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8">
        <f>'[1]Szenario 3'!$K26</f>
        <v>1543.6281607999999</v>
      </c>
      <c r="H26" s="145"/>
      <c r="I26" s="86">
        <f>'[2]Szenario 1'!$F26</f>
        <v>7</v>
      </c>
      <c r="J26" s="87">
        <f>'[2]Szenario 2'!$F26</f>
        <v>16</v>
      </c>
      <c r="K26" s="88">
        <f>'[2]Szenario 3'!$F26</f>
        <v>25</v>
      </c>
      <c r="L26" s="145"/>
      <c r="M26" s="23">
        <f>'[3]E-Auto'!$E24*(1/100)</f>
        <v>0.38102516129032266</v>
      </c>
      <c r="O26" s="31">
        <f t="shared" si="12"/>
        <v>12984.84</v>
      </c>
      <c r="P26" s="35">
        <f t="shared" si="0"/>
        <v>1360.4503336</v>
      </c>
      <c r="Q26" s="145"/>
      <c r="R26" s="28">
        <f t="shared" si="1"/>
        <v>1</v>
      </c>
      <c r="S26" s="33">
        <f t="shared" si="2"/>
        <v>1</v>
      </c>
      <c r="T26" s="145"/>
      <c r="U26" s="39">
        <f t="shared" si="3"/>
        <v>0.119347371855201</v>
      </c>
      <c r="V26" s="33">
        <f t="shared" si="4"/>
        <v>2.6666666758905643E-3</v>
      </c>
      <c r="W26" s="145"/>
      <c r="X26" s="78">
        <f t="shared" si="13"/>
        <v>10100</v>
      </c>
      <c r="Y26" s="41">
        <f t="shared" si="6"/>
        <v>17855149.844631091</v>
      </c>
      <c r="Z26" s="41">
        <f t="shared" si="7"/>
        <v>271368.90206116799</v>
      </c>
      <c r="AA26" s="41">
        <f t="shared" si="8"/>
        <v>13746.209372281532</v>
      </c>
      <c r="AB26" s="42">
        <f t="shared" si="9"/>
        <v>6213.2019726624767</v>
      </c>
      <c r="AD26" s="40">
        <f t="shared" si="10"/>
        <v>18156578.158037204</v>
      </c>
      <c r="AE26" s="124"/>
      <c r="AF26" s="56" t="s">
        <v>27</v>
      </c>
      <c r="AG26" s="57">
        <f>(3750*AJ11*AG8)+(850*AJ9)+(4*130000)</f>
        <v>1507750</v>
      </c>
      <c r="AH26" s="38" t="s">
        <v>21</v>
      </c>
      <c r="AI26" s="77"/>
      <c r="AJ26" s="37"/>
    </row>
    <row r="27" spans="1:36" ht="15" thickBot="1" x14ac:dyDescent="0.35">
      <c r="A27" s="5">
        <f t="shared" si="11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8">
        <f>'[1]Szenario 3'!$K27</f>
        <v>1562.3010820999998</v>
      </c>
      <c r="H27" s="145"/>
      <c r="I27" s="86">
        <f>'[2]Szenario 1'!$F27</f>
        <v>7</v>
      </c>
      <c r="J27" s="87">
        <f>'[2]Szenario 2'!$F27</f>
        <v>16</v>
      </c>
      <c r="K27" s="88">
        <f>'[2]Szenario 3'!$F27</f>
        <v>25</v>
      </c>
      <c r="L27" s="145"/>
      <c r="M27" s="23">
        <f>'[3]E-Auto'!$E25*(1/100)</f>
        <v>0.40985709677419369</v>
      </c>
      <c r="O27" s="31">
        <f t="shared" si="12"/>
        <v>13044.955</v>
      </c>
      <c r="P27" s="35">
        <f t="shared" si="0"/>
        <v>1366.6746406999998</v>
      </c>
      <c r="Q27" s="145"/>
      <c r="R27" s="28">
        <f t="shared" si="1"/>
        <v>1</v>
      </c>
      <c r="S27" s="33">
        <f t="shared" si="2"/>
        <v>1</v>
      </c>
      <c r="T27" s="145"/>
      <c r="U27" s="39">
        <f t="shared" si="3"/>
        <v>0.11934763363877221</v>
      </c>
      <c r="V27" s="33">
        <f t="shared" si="4"/>
        <v>2.6666666760605299E-3</v>
      </c>
      <c r="W27" s="145"/>
      <c r="X27" s="78">
        <f t="shared" si="13"/>
        <v>10100</v>
      </c>
      <c r="Y27" s="41">
        <f t="shared" si="6"/>
        <v>17937850.443422463</v>
      </c>
      <c r="Z27" s="41">
        <f t="shared" si="7"/>
        <v>272624.91512626596</v>
      </c>
      <c r="AA27" s="41">
        <f t="shared" si="8"/>
        <v>13430.954705909509</v>
      </c>
      <c r="AB27" s="42">
        <f t="shared" si="9"/>
        <v>6241.7650874389119</v>
      </c>
      <c r="AD27" s="40">
        <f t="shared" si="10"/>
        <v>18240248.07834208</v>
      </c>
      <c r="AE27" s="124"/>
    </row>
    <row r="28" spans="1:36" ht="15" thickBot="1" x14ac:dyDescent="0.35">
      <c r="A28" s="5">
        <f t="shared" si="11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8">
        <f>'[1]Szenario 3'!$K28</f>
        <v>1580.9740033999999</v>
      </c>
      <c r="H28" s="145"/>
      <c r="I28" s="86">
        <f>'[2]Szenario 1'!$F28</f>
        <v>7</v>
      </c>
      <c r="J28" s="87">
        <f>'[2]Szenario 2'!$F28</f>
        <v>16</v>
      </c>
      <c r="K28" s="88">
        <f>'[2]Szenario 3'!$F28</f>
        <v>25</v>
      </c>
      <c r="L28" s="145"/>
      <c r="M28" s="23">
        <f>'[3]E-Auto'!$E26*(1/100)</f>
        <v>0.43868903225806466</v>
      </c>
      <c r="O28" s="31">
        <f t="shared" si="12"/>
        <v>13105.07</v>
      </c>
      <c r="P28" s="35">
        <f t="shared" si="0"/>
        <v>1372.8989477999999</v>
      </c>
      <c r="Q28" s="145"/>
      <c r="R28" s="28">
        <f t="shared" si="1"/>
        <v>1</v>
      </c>
      <c r="S28" s="33">
        <f t="shared" si="2"/>
        <v>1</v>
      </c>
      <c r="T28" s="145"/>
      <c r="U28" s="39">
        <f t="shared" si="3"/>
        <v>0.11934789906659735</v>
      </c>
      <c r="V28" s="33">
        <f t="shared" si="4"/>
        <v>2.6666666762328343E-3</v>
      </c>
      <c r="W28" s="145"/>
      <c r="X28" s="78">
        <f t="shared" si="13"/>
        <v>10100</v>
      </c>
      <c r="Y28" s="41">
        <f t="shared" si="6"/>
        <v>18020551.953767266</v>
      </c>
      <c r="Z28" s="41">
        <f t="shared" si="7"/>
        <v>273880.92819136399</v>
      </c>
      <c r="AA28" s="41">
        <f t="shared" si="8"/>
        <v>13112.207924103595</v>
      </c>
      <c r="AB28" s="42">
        <f t="shared" si="9"/>
        <v>6270.3282022153471</v>
      </c>
      <c r="AD28" s="40">
        <f t="shared" si="10"/>
        <v>18323915.418084949</v>
      </c>
      <c r="AE28" s="124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1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8">
        <f>'[1]Szenario 3'!$K29</f>
        <v>1599.6469247</v>
      </c>
      <c r="H29" s="145"/>
      <c r="I29" s="86">
        <f>'[2]Szenario 1'!$F29</f>
        <v>7</v>
      </c>
      <c r="J29" s="87">
        <f>'[2]Szenario 2'!$F29</f>
        <v>16</v>
      </c>
      <c r="K29" s="88">
        <f>'[2]Szenario 3'!$F29</f>
        <v>25</v>
      </c>
      <c r="L29" s="145"/>
      <c r="M29" s="23">
        <f>'[3]E-Auto'!$E27*(1/100)</f>
        <v>0.46752096774193563</v>
      </c>
      <c r="O29" s="31">
        <f t="shared" si="12"/>
        <v>13165.184999999999</v>
      </c>
      <c r="P29" s="35">
        <f t="shared" si="0"/>
        <v>1379.1232548999999</v>
      </c>
      <c r="Q29" s="145"/>
      <c r="R29" s="28">
        <f t="shared" si="1"/>
        <v>1</v>
      </c>
      <c r="S29" s="33">
        <f t="shared" si="2"/>
        <v>1</v>
      </c>
      <c r="T29" s="145"/>
      <c r="U29" s="39">
        <f t="shared" si="3"/>
        <v>0.11934816817234126</v>
      </c>
      <c r="V29" s="33">
        <f t="shared" si="4"/>
        <v>2.666666676407498E-3</v>
      </c>
      <c r="W29" s="145"/>
      <c r="X29" s="78">
        <f t="shared" si="13"/>
        <v>10100</v>
      </c>
      <c r="Y29" s="41">
        <f t="shared" si="6"/>
        <v>18103254.388325691</v>
      </c>
      <c r="Z29" s="41">
        <f t="shared" si="7"/>
        <v>275136.94125646196</v>
      </c>
      <c r="AA29" s="41">
        <f t="shared" si="8"/>
        <v>12789.969026863795</v>
      </c>
      <c r="AB29" s="42">
        <f t="shared" si="9"/>
        <v>6298.8913169917842</v>
      </c>
      <c r="AD29" s="40">
        <f t="shared" si="10"/>
        <v>18407580.18992601</v>
      </c>
      <c r="AE29" s="124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1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8">
        <f>'[1]Szenario 3'!$K30</f>
        <v>1618.3198459999999</v>
      </c>
      <c r="H30" s="145"/>
      <c r="I30" s="86">
        <f>'[2]Szenario 1'!$F30</f>
        <v>7</v>
      </c>
      <c r="J30" s="87">
        <f>'[2]Szenario 2'!$F30</f>
        <v>16</v>
      </c>
      <c r="K30" s="88">
        <f>'[2]Szenario 3'!$F30</f>
        <v>25</v>
      </c>
      <c r="L30" s="145"/>
      <c r="M30" s="23">
        <f>'[3]E-Auto'!$E28*(1/100)</f>
        <v>0.49635290322580661</v>
      </c>
      <c r="O30" s="31">
        <f t="shared" si="12"/>
        <v>13225.3</v>
      </c>
      <c r="P30" s="35">
        <f t="shared" si="0"/>
        <v>1385.3475619999999</v>
      </c>
      <c r="Q30" s="145"/>
      <c r="R30" s="28">
        <f t="shared" si="1"/>
        <v>1</v>
      </c>
      <c r="S30" s="33">
        <f t="shared" si="2"/>
        <v>1</v>
      </c>
      <c r="T30" s="145"/>
      <c r="U30" s="39">
        <f t="shared" si="3"/>
        <v>0.11934844098982358</v>
      </c>
      <c r="V30" s="33">
        <f t="shared" si="4"/>
        <v>2.666666676584543E-3</v>
      </c>
      <c r="W30" s="145"/>
      <c r="X30" s="78">
        <f t="shared" si="13"/>
        <v>10100</v>
      </c>
      <c r="Y30" s="41">
        <f t="shared" si="6"/>
        <v>18185957.759874623</v>
      </c>
      <c r="Z30" s="41">
        <f t="shared" si="7"/>
        <v>276392.95432155998</v>
      </c>
      <c r="AA30" s="41">
        <f t="shared" si="8"/>
        <v>12464.238014190099</v>
      </c>
      <c r="AB30" s="42">
        <f t="shared" si="9"/>
        <v>6327.4544317682194</v>
      </c>
      <c r="AD30" s="40">
        <f t="shared" si="10"/>
        <v>18491242.406642143</v>
      </c>
      <c r="AE30" s="124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1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8">
        <f>'[1]Szenario 3'!$K31</f>
        <v>1636.9927672999997</v>
      </c>
      <c r="H31" s="145"/>
      <c r="I31" s="86">
        <f>'[2]Szenario 1'!$F31</f>
        <v>7</v>
      </c>
      <c r="J31" s="87">
        <f>'[2]Szenario 2'!$F31</f>
        <v>16</v>
      </c>
      <c r="K31" s="88">
        <f>'[2]Szenario 3'!$F31</f>
        <v>25</v>
      </c>
      <c r="L31" s="145"/>
      <c r="M31" s="23">
        <f>'[3]E-Auto'!$E29*(1/100)</f>
        <v>0.52518483870967758</v>
      </c>
      <c r="O31" s="31">
        <f t="shared" si="12"/>
        <v>13285.415000000001</v>
      </c>
      <c r="P31" s="35">
        <f t="shared" si="0"/>
        <v>1391.5718691</v>
      </c>
      <c r="Q31" s="145"/>
      <c r="R31" s="28">
        <f t="shared" si="1"/>
        <v>1</v>
      </c>
      <c r="S31" s="33">
        <f t="shared" si="2"/>
        <v>1</v>
      </c>
      <c r="T31" s="145"/>
      <c r="U31" s="39">
        <f t="shared" si="3"/>
        <v>0.11934871755301878</v>
      </c>
      <c r="V31" s="33">
        <f t="shared" si="4"/>
        <v>2.6666666767639897E-3</v>
      </c>
      <c r="W31" s="145"/>
      <c r="X31" s="78">
        <f t="shared" si="13"/>
        <v>10100</v>
      </c>
      <c r="Y31" s="41">
        <f t="shared" si="6"/>
        <v>18268662.081308149</v>
      </c>
      <c r="Z31" s="41">
        <f t="shared" si="7"/>
        <v>277648.96738665801</v>
      </c>
      <c r="AA31" s="41">
        <f t="shared" si="8"/>
        <v>12135.014886082519</v>
      </c>
      <c r="AB31" s="42">
        <f t="shared" si="9"/>
        <v>6356.0175465446555</v>
      </c>
      <c r="AD31" s="40">
        <f t="shared" si="10"/>
        <v>18574902.081127435</v>
      </c>
      <c r="AE31" s="124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1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8">
        <f>'[1]Szenario 3'!$K32</f>
        <v>1655.6656885999998</v>
      </c>
      <c r="H32" s="145"/>
      <c r="I32" s="86">
        <f>'[2]Szenario 1'!$F32</f>
        <v>7</v>
      </c>
      <c r="J32" s="87">
        <f>'[2]Szenario 2'!$F32</f>
        <v>16</v>
      </c>
      <c r="K32" s="88">
        <f>'[2]Szenario 3'!$F32</f>
        <v>25</v>
      </c>
      <c r="L32" s="145"/>
      <c r="M32" s="23">
        <f>'[3]E-Auto'!$E30*(1/100)</f>
        <v>0.55401677419354856</v>
      </c>
      <c r="O32" s="31">
        <f t="shared" si="12"/>
        <v>13345.53</v>
      </c>
      <c r="P32" s="35">
        <f t="shared" si="0"/>
        <v>1397.7961762</v>
      </c>
      <c r="Q32" s="145"/>
      <c r="R32" s="28">
        <f t="shared" si="1"/>
        <v>1</v>
      </c>
      <c r="S32" s="33">
        <f t="shared" si="2"/>
        <v>1</v>
      </c>
      <c r="T32" s="145"/>
      <c r="U32" s="39">
        <f t="shared" si="3"/>
        <v>0.11934899789605603</v>
      </c>
      <c r="V32" s="33">
        <f t="shared" si="4"/>
        <v>2.6666666769458612E-3</v>
      </c>
      <c r="W32" s="145"/>
      <c r="X32" s="78">
        <f t="shared" si="13"/>
        <v>10100</v>
      </c>
      <c r="Y32" s="41">
        <f t="shared" si="6"/>
        <v>18351367.365638129</v>
      </c>
      <c r="Z32" s="41">
        <f t="shared" si="7"/>
        <v>278904.98045175598</v>
      </c>
      <c r="AA32" s="41">
        <f t="shared" si="8"/>
        <v>11802.299642541051</v>
      </c>
      <c r="AB32" s="42">
        <f t="shared" si="9"/>
        <v>6384.5806613210907</v>
      </c>
      <c r="AD32" s="40">
        <f t="shared" si="10"/>
        <v>18658559.226393748</v>
      </c>
      <c r="AE32" s="124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1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8">
        <f>'[1]Szenario 3'!$K33</f>
        <v>1674.3386098999999</v>
      </c>
      <c r="H33" s="145"/>
      <c r="I33" s="86">
        <f>'[2]Szenario 1'!$F33</f>
        <v>7</v>
      </c>
      <c r="J33" s="87">
        <f>'[2]Szenario 2'!$F33</f>
        <v>16</v>
      </c>
      <c r="K33" s="88">
        <f>'[2]Szenario 3'!$F33</f>
        <v>25</v>
      </c>
      <c r="L33" s="145"/>
      <c r="M33" s="23">
        <f>'[3]E-Auto'!$E31*(1/100)</f>
        <v>0.58284870967741953</v>
      </c>
      <c r="O33" s="31">
        <f t="shared" si="12"/>
        <v>13405.645</v>
      </c>
      <c r="P33" s="35">
        <f t="shared" si="0"/>
        <v>1404.0204833</v>
      </c>
      <c r="Q33" s="145"/>
      <c r="R33" s="28">
        <f t="shared" si="1"/>
        <v>1</v>
      </c>
      <c r="S33" s="33">
        <f t="shared" si="2"/>
        <v>1</v>
      </c>
      <c r="T33" s="145"/>
      <c r="U33" s="39">
        <f t="shared" si="3"/>
        <v>0.11934928205321933</v>
      </c>
      <c r="V33" s="33">
        <f t="shared" si="4"/>
        <v>2.6666666771301786E-3</v>
      </c>
      <c r="W33" s="145"/>
      <c r="X33" s="78">
        <f t="shared" si="13"/>
        <v>10100</v>
      </c>
      <c r="Y33" s="41">
        <f t="shared" si="6"/>
        <v>18434073.625994682</v>
      </c>
      <c r="Z33" s="41">
        <f t="shared" si="7"/>
        <v>280160.99351685401</v>
      </c>
      <c r="AA33" s="41">
        <f t="shared" si="8"/>
        <v>11466.092283565689</v>
      </c>
      <c r="AB33" s="42">
        <f t="shared" si="9"/>
        <v>6413.1437760975259</v>
      </c>
      <c r="AD33" s="40">
        <f t="shared" si="10"/>
        <v>18742213.855571199</v>
      </c>
      <c r="AE33" s="124"/>
      <c r="AF33" s="82" t="s">
        <v>24</v>
      </c>
      <c r="AG33" s="38"/>
      <c r="AH33" s="57">
        <f>7/60</f>
        <v>0.11666666666666667</v>
      </c>
      <c r="AI33" s="53" t="s">
        <v>57</v>
      </c>
    </row>
    <row r="34" spans="1:35" ht="15" thickBot="1" x14ac:dyDescent="0.35">
      <c r="A34" s="5">
        <f t="shared" si="11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8">
        <f>'[1]Szenario 3'!$K34</f>
        <v>1693.0115311999998</v>
      </c>
      <c r="H34" s="145"/>
      <c r="I34" s="86">
        <f>'[2]Szenario 1'!$F34</f>
        <v>7</v>
      </c>
      <c r="J34" s="87">
        <f>'[2]Szenario 2'!$F34</f>
        <v>16</v>
      </c>
      <c r="K34" s="88">
        <f>'[2]Szenario 3'!$F34</f>
        <v>25</v>
      </c>
      <c r="L34" s="145"/>
      <c r="M34" s="23">
        <f>'[3]E-Auto'!$E32*(1/100)</f>
        <v>0.6116806451612905</v>
      </c>
      <c r="O34" s="31">
        <f t="shared" si="12"/>
        <v>13465.76</v>
      </c>
      <c r="P34" s="35">
        <f t="shared" si="0"/>
        <v>1410.2447903999998</v>
      </c>
      <c r="Q34" s="145"/>
      <c r="R34" s="28">
        <f t="shared" si="1"/>
        <v>1</v>
      </c>
      <c r="S34" s="33">
        <f t="shared" si="2"/>
        <v>1</v>
      </c>
      <c r="T34" s="145"/>
      <c r="U34" s="39">
        <f t="shared" si="3"/>
        <v>0.11934957005894746</v>
      </c>
      <c r="V34" s="33">
        <f t="shared" si="4"/>
        <v>2.6666666773169632E-3</v>
      </c>
      <c r="W34" s="145"/>
      <c r="X34" s="78">
        <f t="shared" si="13"/>
        <v>10100</v>
      </c>
      <c r="Y34" s="41">
        <f t="shared" si="6"/>
        <v>18516780.875626784</v>
      </c>
      <c r="Z34" s="41">
        <f t="shared" si="7"/>
        <v>281417.00658195198</v>
      </c>
      <c r="AA34" s="41">
        <f t="shared" si="8"/>
        <v>11126.392809156436</v>
      </c>
      <c r="AB34" s="42">
        <f t="shared" si="9"/>
        <v>6441.7068908739611</v>
      </c>
      <c r="AD34" s="40">
        <f t="shared" si="10"/>
        <v>18825865.981908765</v>
      </c>
      <c r="AE34" s="124"/>
    </row>
    <row r="35" spans="1:35" ht="15" thickBot="1" x14ac:dyDescent="0.35">
      <c r="A35" s="5">
        <f t="shared" si="11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8">
        <f>'[1]Szenario 3'!$K35</f>
        <v>1711.6844524999999</v>
      </c>
      <c r="H35" s="145"/>
      <c r="I35" s="86">
        <f>'[2]Szenario 1'!$F35</f>
        <v>7</v>
      </c>
      <c r="J35" s="87">
        <f>'[2]Szenario 2'!$F35</f>
        <v>16</v>
      </c>
      <c r="K35" s="88">
        <f>'[2]Szenario 3'!$F35</f>
        <v>25</v>
      </c>
      <c r="L35" s="145"/>
      <c r="M35" s="23">
        <f>'[3]E-Auto'!$E33*(1/100)</f>
        <v>0.64051258064516148</v>
      </c>
      <c r="O35" s="31">
        <f t="shared" si="12"/>
        <v>13525.875</v>
      </c>
      <c r="P35" s="35">
        <f t="shared" si="0"/>
        <v>1416.4690974999999</v>
      </c>
      <c r="Q35" s="145"/>
      <c r="R35" s="28">
        <f t="shared" si="1"/>
        <v>1</v>
      </c>
      <c r="S35" s="33">
        <f t="shared" si="2"/>
        <v>1</v>
      </c>
      <c r="T35" s="145"/>
      <c r="U35" s="39">
        <f t="shared" si="3"/>
        <v>0.11934986194783397</v>
      </c>
      <c r="V35" s="33">
        <f t="shared" si="4"/>
        <v>2.666666677506238E-3</v>
      </c>
      <c r="W35" s="145"/>
      <c r="X35" s="78">
        <f t="shared" si="13"/>
        <v>10100</v>
      </c>
      <c r="Y35" s="41">
        <f t="shared" si="6"/>
        <v>18599489.127902746</v>
      </c>
      <c r="Z35" s="41">
        <f t="shared" si="7"/>
        <v>282673.01964704995</v>
      </c>
      <c r="AA35" s="41">
        <f t="shared" si="8"/>
        <v>10783.201219313296</v>
      </c>
      <c r="AB35" s="42">
        <f t="shared" si="9"/>
        <v>6470.2700056503963</v>
      </c>
      <c r="AD35" s="40">
        <f t="shared" si="10"/>
        <v>18909515.618774761</v>
      </c>
      <c r="AE35" s="124"/>
      <c r="AF35" s="54" t="s">
        <v>37</v>
      </c>
      <c r="AG35" s="45"/>
      <c r="AH35" s="58"/>
    </row>
    <row r="36" spans="1:35" ht="15" thickTop="1" x14ac:dyDescent="0.3">
      <c r="A36" s="5">
        <f t="shared" si="11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8">
        <f>'[1]Szenario 3'!$K36</f>
        <v>1730.3573738</v>
      </c>
      <c r="H36" s="145"/>
      <c r="I36" s="86">
        <f>'[2]Szenario 1'!$F36</f>
        <v>7</v>
      </c>
      <c r="J36" s="87">
        <f>'[2]Szenario 2'!$F36</f>
        <v>16</v>
      </c>
      <c r="K36" s="88">
        <f>'[2]Szenario 3'!$F36</f>
        <v>25</v>
      </c>
      <c r="L36" s="145"/>
      <c r="M36" s="23">
        <f>'[3]E-Auto'!$E34*(1/100)</f>
        <v>0.66934451612903245</v>
      </c>
      <c r="O36" s="31">
        <f t="shared" si="12"/>
        <v>13585.99</v>
      </c>
      <c r="P36" s="35">
        <f t="shared" si="0"/>
        <v>1422.6934045999999</v>
      </c>
      <c r="Q36" s="145"/>
      <c r="R36" s="28">
        <f t="shared" si="1"/>
        <v>1</v>
      </c>
      <c r="S36" s="33">
        <f t="shared" si="2"/>
        <v>1</v>
      </c>
      <c r="T36" s="145"/>
      <c r="U36" s="39">
        <f t="shared" si="3"/>
        <v>0.11935015775462716</v>
      </c>
      <c r="V36" s="33">
        <f t="shared" si="4"/>
        <v>2.6666666776980243E-3</v>
      </c>
      <c r="W36" s="145"/>
      <c r="X36" s="78">
        <f t="shared" si="13"/>
        <v>10100</v>
      </c>
      <c r="Y36" s="41">
        <f t="shared" si="6"/>
        <v>18682198.396310784</v>
      </c>
      <c r="Z36" s="41">
        <f t="shared" si="7"/>
        <v>283929.03271214798</v>
      </c>
      <c r="AA36" s="41">
        <f t="shared" si="8"/>
        <v>10436.517514036268</v>
      </c>
      <c r="AB36" s="42">
        <f t="shared" si="9"/>
        <v>6498.8331204268334</v>
      </c>
      <c r="AD36" s="40">
        <f t="shared" si="10"/>
        <v>18993162.779657394</v>
      </c>
      <c r="AE36" s="124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1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8">
        <f>'[1]Szenario 3'!$K37</f>
        <v>1749.0302950999996</v>
      </c>
      <c r="H37" s="145"/>
      <c r="I37" s="86">
        <f>'[2]Szenario 1'!$F37</f>
        <v>7</v>
      </c>
      <c r="J37" s="87">
        <f>'[2]Szenario 2'!$F37</f>
        <v>16</v>
      </c>
      <c r="K37" s="88">
        <f>'[2]Szenario 3'!$F37</f>
        <v>25</v>
      </c>
      <c r="L37" s="145"/>
      <c r="M37" s="23">
        <f>'[3]E-Auto'!$E35*(1/100)</f>
        <v>0.69817645161290343</v>
      </c>
      <c r="O37" s="31">
        <f t="shared" si="12"/>
        <v>13646.105</v>
      </c>
      <c r="P37" s="35">
        <f t="shared" si="0"/>
        <v>1428.9177116999999</v>
      </c>
      <c r="Q37" s="145"/>
      <c r="R37" s="28">
        <f t="shared" si="1"/>
        <v>1</v>
      </c>
      <c r="S37" s="33">
        <f t="shared" si="2"/>
        <v>1</v>
      </c>
      <c r="T37" s="145"/>
      <c r="U37" s="39">
        <f t="shared" si="3"/>
        <v>0.11935045751423019</v>
      </c>
      <c r="V37" s="33">
        <f t="shared" si="4"/>
        <v>2.6666666778923441E-3</v>
      </c>
      <c r="W37" s="145"/>
      <c r="X37" s="78">
        <f t="shared" si="13"/>
        <v>10100</v>
      </c>
      <c r="Y37" s="41">
        <f t="shared" si="6"/>
        <v>18764908.694459539</v>
      </c>
      <c r="Z37" s="41">
        <f t="shared" si="7"/>
        <v>285185.04577724595</v>
      </c>
      <c r="AA37" s="41">
        <f t="shared" si="8"/>
        <v>10086.341693325347</v>
      </c>
      <c r="AB37" s="42">
        <f t="shared" si="9"/>
        <v>6527.3962352032686</v>
      </c>
      <c r="AD37" s="40">
        <f t="shared" si="10"/>
        <v>19076807.478165314</v>
      </c>
      <c r="AE37" s="124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1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8">
        <f>'[1]Szenario 3'!$K38</f>
        <v>1767.7032164</v>
      </c>
      <c r="H38" s="145"/>
      <c r="I38" s="86">
        <f>'[2]Szenario 1'!$F38</f>
        <v>7</v>
      </c>
      <c r="J38" s="87">
        <f>'[2]Szenario 2'!$F38</f>
        <v>16</v>
      </c>
      <c r="K38" s="88">
        <f>'[2]Szenario 3'!$F38</f>
        <v>25</v>
      </c>
      <c r="L38" s="145"/>
      <c r="M38" s="23">
        <f>'[3]E-Auto'!$E36*(1/100)</f>
        <v>0.7270083870967744</v>
      </c>
      <c r="O38" s="31">
        <f t="shared" si="12"/>
        <v>13706.220000000001</v>
      </c>
      <c r="P38" s="35">
        <f t="shared" si="0"/>
        <v>1435.1420188</v>
      </c>
      <c r="Q38" s="145"/>
      <c r="R38" s="28">
        <f t="shared" si="1"/>
        <v>1</v>
      </c>
      <c r="S38" s="33">
        <f t="shared" si="2"/>
        <v>1</v>
      </c>
      <c r="T38" s="145"/>
      <c r="U38" s="39">
        <f t="shared" si="3"/>
        <v>0.11935076126170094</v>
      </c>
      <c r="V38" s="33">
        <f t="shared" si="4"/>
        <v>2.6666666780892209E-3</v>
      </c>
      <c r="W38" s="145"/>
      <c r="X38" s="78">
        <f t="shared" si="13"/>
        <v>10100</v>
      </c>
      <c r="Y38" s="41">
        <f t="shared" si="6"/>
        <v>18847620.036078621</v>
      </c>
      <c r="Z38" s="41">
        <f t="shared" si="7"/>
        <v>286441.05884234403</v>
      </c>
      <c r="AA38" s="41">
        <f t="shared" si="8"/>
        <v>9732.6737571805388</v>
      </c>
      <c r="AB38" s="42">
        <f t="shared" si="9"/>
        <v>6555.9593499797047</v>
      </c>
      <c r="AD38" s="40">
        <f t="shared" si="10"/>
        <v>19160449.728028122</v>
      </c>
      <c r="AE38" s="124"/>
    </row>
    <row r="39" spans="1:35" ht="15" thickBot="1" x14ac:dyDescent="0.35">
      <c r="A39" s="5">
        <f t="shared" si="11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8">
        <f>'[1]Szenario 3'!$K39</f>
        <v>1786.3761377000001</v>
      </c>
      <c r="H39" s="145"/>
      <c r="I39" s="86">
        <f>'[2]Szenario 1'!$F39</f>
        <v>7</v>
      </c>
      <c r="J39" s="87">
        <f>'[2]Szenario 2'!$F39</f>
        <v>16</v>
      </c>
      <c r="K39" s="88">
        <f>'[2]Szenario 3'!$F39</f>
        <v>25</v>
      </c>
      <c r="L39" s="145"/>
      <c r="M39" s="23">
        <f>'[3]E-Auto'!$E37*(1/100)</f>
        <v>0.75584032258064537</v>
      </c>
      <c r="O39" s="31">
        <f t="shared" si="12"/>
        <v>13766.334999999999</v>
      </c>
      <c r="P39" s="35">
        <f t="shared" si="0"/>
        <v>1441.3663258999998</v>
      </c>
      <c r="Q39" s="145"/>
      <c r="R39" s="28">
        <f t="shared" si="1"/>
        <v>1</v>
      </c>
      <c r="S39" s="33">
        <f t="shared" si="2"/>
        <v>1</v>
      </c>
      <c r="T39" s="145"/>
      <c r="U39" s="39">
        <f t="shared" si="3"/>
        <v>0.11935106903225207</v>
      </c>
      <c r="V39" s="33">
        <f t="shared" si="4"/>
        <v>2.6666666782886746E-3</v>
      </c>
      <c r="W39" s="145"/>
      <c r="X39" s="78">
        <f t="shared" si="13"/>
        <v>10100</v>
      </c>
      <c r="Y39" s="41">
        <f t="shared" si="6"/>
        <v>18930332.435019128</v>
      </c>
      <c r="Z39" s="41">
        <f t="shared" si="7"/>
        <v>287697.071907442</v>
      </c>
      <c r="AA39" s="41">
        <f t="shared" si="8"/>
        <v>9375.5137056018375</v>
      </c>
      <c r="AB39" s="42">
        <f t="shared" si="9"/>
        <v>6584.5224647561399</v>
      </c>
      <c r="AD39" s="40">
        <f t="shared" si="10"/>
        <v>19244089.543096926</v>
      </c>
      <c r="AE39" s="124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1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8">
        <f>'[1]Szenario 3'!$K40</f>
        <v>1805.0490589999997</v>
      </c>
      <c r="H40" s="145"/>
      <c r="I40" s="86">
        <f>'[2]Szenario 1'!$F40</f>
        <v>7</v>
      </c>
      <c r="J40" s="87">
        <f>'[2]Szenario 2'!$F40</f>
        <v>16</v>
      </c>
      <c r="K40" s="88">
        <f>'[2]Szenario 3'!$F40</f>
        <v>25</v>
      </c>
      <c r="L40" s="145"/>
      <c r="M40" s="23">
        <f>'[3]E-Auto'!$E38*(1/100)</f>
        <v>0.78467225806451635</v>
      </c>
      <c r="O40" s="31">
        <f t="shared" si="12"/>
        <v>13826.45</v>
      </c>
      <c r="P40" s="35">
        <f t="shared" si="0"/>
        <v>1447.590633</v>
      </c>
      <c r="Q40" s="145"/>
      <c r="R40" s="28">
        <f t="shared" si="1"/>
        <v>1</v>
      </c>
      <c r="S40" s="33">
        <f t="shared" si="2"/>
        <v>1</v>
      </c>
      <c r="T40" s="145"/>
      <c r="U40" s="39">
        <f t="shared" si="3"/>
        <v>0.11935138086125104</v>
      </c>
      <c r="V40" s="33">
        <f t="shared" si="4"/>
        <v>2.66666667849073E-3</v>
      </c>
      <c r="W40" s="145"/>
      <c r="X40" s="78">
        <f t="shared" si="13"/>
        <v>10100</v>
      </c>
      <c r="Y40" s="41">
        <f t="shared" si="6"/>
        <v>19013045.905254215</v>
      </c>
      <c r="Z40" s="41">
        <f t="shared" si="7"/>
        <v>288953.08497253997</v>
      </c>
      <c r="AA40" s="41">
        <f t="shared" si="8"/>
        <v>9014.8615385892481</v>
      </c>
      <c r="AB40" s="42">
        <f t="shared" si="9"/>
        <v>6613.085579532577</v>
      </c>
      <c r="AD40" s="40">
        <f t="shared" si="10"/>
        <v>19327726.937344879</v>
      </c>
      <c r="AE40" s="124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1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8">
        <f>'[1]Szenario 3'!$K41</f>
        <v>1823.7219802999998</v>
      </c>
      <c r="H41" s="145"/>
      <c r="I41" s="86">
        <f>'[2]Szenario 1'!$F41</f>
        <v>7</v>
      </c>
      <c r="J41" s="87">
        <f>'[2]Szenario 2'!$F41</f>
        <v>16</v>
      </c>
      <c r="K41" s="88">
        <f>'[2]Szenario 3'!$F41</f>
        <v>25</v>
      </c>
      <c r="L41" s="145"/>
      <c r="M41" s="23">
        <f>'[3]E-Auto'!$E39*(1/100)</f>
        <v>0.81350419354838732</v>
      </c>
      <c r="O41" s="31">
        <f t="shared" si="12"/>
        <v>13886.565000000001</v>
      </c>
      <c r="P41" s="35">
        <f t="shared" si="0"/>
        <v>1453.8149401000001</v>
      </c>
      <c r="Q41" s="145"/>
      <c r="R41" s="28">
        <f t="shared" si="1"/>
        <v>1</v>
      </c>
      <c r="S41" s="33">
        <f t="shared" si="2"/>
        <v>1</v>
      </c>
      <c r="T41" s="145"/>
      <c r="U41" s="39">
        <f t="shared" si="3"/>
        <v>0.11935169678422008</v>
      </c>
      <c r="V41" s="33">
        <f t="shared" si="4"/>
        <v>2.6666666786954083E-3</v>
      </c>
      <c r="W41" s="145"/>
      <c r="X41" s="78">
        <f t="shared" si="13"/>
        <v>10100</v>
      </c>
      <c r="Y41" s="41">
        <f t="shared" si="6"/>
        <v>19095760.460879579</v>
      </c>
      <c r="Z41" s="41">
        <f t="shared" si="7"/>
        <v>290209.098037638</v>
      </c>
      <c r="AA41" s="41">
        <f t="shared" si="8"/>
        <v>8650.7172561427706</v>
      </c>
      <c r="AB41" s="42">
        <f t="shared" si="9"/>
        <v>6641.6486943090122</v>
      </c>
      <c r="AD41" s="40">
        <f t="shared" si="10"/>
        <v>19411361.924867671</v>
      </c>
      <c r="AE41" s="124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1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8">
        <f>'[1]Szenario 3'!$K42</f>
        <v>1842.3949015999999</v>
      </c>
      <c r="H42" s="145"/>
      <c r="I42" s="86">
        <f>'[2]Szenario 1'!$F42</f>
        <v>7</v>
      </c>
      <c r="J42" s="87">
        <f>'[2]Szenario 2'!$F42</f>
        <v>16</v>
      </c>
      <c r="K42" s="88">
        <f>'[2]Szenario 3'!$F42</f>
        <v>25</v>
      </c>
      <c r="L42" s="145"/>
      <c r="M42" s="23">
        <f>'[3]E-Auto'!$E40*(1/100)</f>
        <v>0.8423361290322583</v>
      </c>
      <c r="O42" s="31">
        <f t="shared" si="12"/>
        <v>13946.68</v>
      </c>
      <c r="P42" s="35">
        <f t="shared" si="0"/>
        <v>1460.0392471999999</v>
      </c>
      <c r="Q42" s="145"/>
      <c r="R42" s="28">
        <f t="shared" si="1"/>
        <v>1</v>
      </c>
      <c r="S42" s="33">
        <f t="shared" si="2"/>
        <v>1</v>
      </c>
      <c r="T42" s="145"/>
      <c r="U42" s="39">
        <f t="shared" si="3"/>
        <v>0.11935201683683624</v>
      </c>
      <c r="V42" s="33">
        <f t="shared" si="4"/>
        <v>2.6666666789027329E-3</v>
      </c>
      <c r="W42" s="145"/>
      <c r="X42" s="78">
        <f t="shared" si="13"/>
        <v>10100</v>
      </c>
      <c r="Y42" s="41">
        <f t="shared" si="6"/>
        <v>19178476.11611405</v>
      </c>
      <c r="Z42" s="41">
        <f t="shared" si="7"/>
        <v>291465.11110273603</v>
      </c>
      <c r="AA42" s="41">
        <f t="shared" si="8"/>
        <v>8283.0808582624013</v>
      </c>
      <c r="AB42" s="42">
        <f t="shared" si="9"/>
        <v>6670.2118090854474</v>
      </c>
      <c r="AD42" s="40">
        <f t="shared" si="10"/>
        <v>19494994.519884136</v>
      </c>
      <c r="AE42" s="124"/>
    </row>
    <row r="43" spans="1:35" x14ac:dyDescent="0.3">
      <c r="A43" s="5">
        <f t="shared" si="11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8">
        <f>'[1]Szenario 3'!$K43</f>
        <v>1861.0678229</v>
      </c>
      <c r="H43" s="145"/>
      <c r="I43" s="86">
        <f>'[2]Szenario 1'!$F43</f>
        <v>7</v>
      </c>
      <c r="J43" s="87">
        <f>'[2]Szenario 2'!$F43</f>
        <v>16</v>
      </c>
      <c r="K43" s="88">
        <f>'[2]Szenario 3'!$F43</f>
        <v>25</v>
      </c>
      <c r="L43" s="145"/>
      <c r="M43" s="23">
        <f>'[3]E-Auto'!$E41*(1/100)</f>
        <v>0.87116806451612927</v>
      </c>
      <c r="O43" s="31">
        <f t="shared" si="12"/>
        <v>14006.795</v>
      </c>
      <c r="P43" s="35">
        <f t="shared" si="0"/>
        <v>1466.2635542999999</v>
      </c>
      <c r="Q43" s="145"/>
      <c r="R43" s="28">
        <f t="shared" si="1"/>
        <v>1</v>
      </c>
      <c r="S43" s="33">
        <f t="shared" si="2"/>
        <v>1</v>
      </c>
      <c r="T43" s="145"/>
      <c r="U43" s="39">
        <f t="shared" si="3"/>
        <v>0.1193523410549313</v>
      </c>
      <c r="V43" s="33">
        <f t="shared" si="4"/>
        <v>2.6666666791127255E-3</v>
      </c>
      <c r="W43" s="145"/>
      <c r="X43" s="78">
        <f t="shared" si="13"/>
        <v>10100</v>
      </c>
      <c r="Y43" s="41">
        <f t="shared" si="6"/>
        <v>19261192.885300077</v>
      </c>
      <c r="Z43" s="41">
        <f t="shared" si="7"/>
        <v>292721.124167834</v>
      </c>
      <c r="AA43" s="41">
        <f t="shared" si="8"/>
        <v>7911.9523449481449</v>
      </c>
      <c r="AB43" s="42">
        <f t="shared" si="9"/>
        <v>6698.7749238618826</v>
      </c>
      <c r="AD43" s="40">
        <f t="shared" si="10"/>
        <v>19578624.736736719</v>
      </c>
      <c r="AE43" s="124"/>
      <c r="AF43" s="44" t="s">
        <v>42</v>
      </c>
      <c r="AG43" s="45"/>
      <c r="AH43" s="46"/>
    </row>
    <row r="44" spans="1:35" x14ac:dyDescent="0.3">
      <c r="A44" s="5">
        <f t="shared" si="11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8">
        <f>'[1]Szenario 3'!$K44</f>
        <v>1879.7407441999999</v>
      </c>
      <c r="H44" s="145"/>
      <c r="I44" s="86">
        <f>'[2]Szenario 1'!$F44</f>
        <v>7</v>
      </c>
      <c r="J44" s="87">
        <f>'[2]Szenario 2'!$F44</f>
        <v>16</v>
      </c>
      <c r="K44" s="88">
        <f>'[2]Szenario 3'!$F44</f>
        <v>25</v>
      </c>
      <c r="L44" s="145"/>
      <c r="M44" s="23">
        <f>'[3]E-Auto'!$E42*(1/100)</f>
        <v>0.9</v>
      </c>
      <c r="O44" s="31">
        <f t="shared" si="12"/>
        <v>14066.91</v>
      </c>
      <c r="P44" s="35">
        <f t="shared" si="0"/>
        <v>1472.4878613999999</v>
      </c>
      <c r="Q44" s="145"/>
      <c r="R44" s="28">
        <f t="shared" si="1"/>
        <v>1</v>
      </c>
      <c r="S44" s="33">
        <f t="shared" si="2"/>
        <v>1</v>
      </c>
      <c r="T44" s="145"/>
      <c r="U44" s="39">
        <f t="shared" si="3"/>
        <v>0.11935266947449183</v>
      </c>
      <c r="V44" s="33">
        <f t="shared" si="4"/>
        <v>2.66666667932541E-3</v>
      </c>
      <c r="W44" s="145"/>
      <c r="X44" s="78">
        <f t="shared" si="13"/>
        <v>10100</v>
      </c>
      <c r="Y44" s="41">
        <f t="shared" si="6"/>
        <v>19343910.782904301</v>
      </c>
      <c r="Z44" s="41">
        <f t="shared" si="7"/>
        <v>293977.13723293203</v>
      </c>
      <c r="AA44" s="41">
        <f t="shared" si="8"/>
        <v>7537.3317161999994</v>
      </c>
      <c r="AB44" s="42">
        <f t="shared" si="9"/>
        <v>6727.3380386383178</v>
      </c>
      <c r="AD44" s="40">
        <f t="shared" si="10"/>
        <v>19662252.589892071</v>
      </c>
      <c r="AE44" s="124"/>
      <c r="AF44" s="89" t="s">
        <v>44</v>
      </c>
      <c r="AG44" s="90"/>
      <c r="AH44" s="91"/>
    </row>
    <row r="45" spans="1:35" x14ac:dyDescent="0.3">
      <c r="A45" s="5">
        <f t="shared" si="11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8">
        <f>'[1]Szenario 3'!$K45</f>
        <v>1898.4136655</v>
      </c>
      <c r="H45" s="145"/>
      <c r="I45" s="86">
        <f>'[2]Szenario 1'!$F45</f>
        <v>7</v>
      </c>
      <c r="J45" s="87">
        <f>'[2]Szenario 2'!$F45</f>
        <v>16</v>
      </c>
      <c r="K45" s="88">
        <f>'[2]Szenario 3'!$F45</f>
        <v>25</v>
      </c>
      <c r="L45" s="145"/>
      <c r="M45" s="23">
        <f>'[3]E-Auto'!$E43*(1/100)</f>
        <v>0.928831935483871</v>
      </c>
      <c r="O45" s="31">
        <f t="shared" si="12"/>
        <v>14127.025</v>
      </c>
      <c r="P45" s="35">
        <f t="shared" si="0"/>
        <v>1478.7121685</v>
      </c>
      <c r="Q45" s="145"/>
      <c r="R45" s="28">
        <f t="shared" si="1"/>
        <v>1</v>
      </c>
      <c r="S45" s="33">
        <f t="shared" si="2"/>
        <v>1</v>
      </c>
      <c r="T45" s="145"/>
      <c r="U45" s="39">
        <f t="shared" si="3"/>
        <v>0.11935300213165921</v>
      </c>
      <c r="V45" s="33">
        <f t="shared" si="4"/>
        <v>2.666666679540808E-3</v>
      </c>
      <c r="W45" s="145"/>
      <c r="X45" s="78">
        <f t="shared" si="13"/>
        <v>10100</v>
      </c>
      <c r="Y45" s="41">
        <f t="shared" si="6"/>
        <v>19426629.82351806</v>
      </c>
      <c r="Z45" s="41">
        <f t="shared" si="7"/>
        <v>295233.15029803</v>
      </c>
      <c r="AA45" s="41">
        <f t="shared" si="8"/>
        <v>7159.2189720179631</v>
      </c>
      <c r="AB45" s="42">
        <f t="shared" si="9"/>
        <v>6755.9011534147539</v>
      </c>
      <c r="AD45" s="40">
        <f t="shared" si="10"/>
        <v>19745878.093941521</v>
      </c>
      <c r="AE45" s="124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1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8">
        <f>'[1]Szenario 3'!$K46</f>
        <v>1917.0865867999996</v>
      </c>
      <c r="H46" s="145"/>
      <c r="I46" s="86">
        <f>'[2]Szenario 1'!$F46</f>
        <v>7</v>
      </c>
      <c r="J46" s="87">
        <f>'[2]Szenario 2'!$F46</f>
        <v>16</v>
      </c>
      <c r="K46" s="88">
        <f>'[2]Szenario 3'!$F46</f>
        <v>25</v>
      </c>
      <c r="L46" s="145"/>
      <c r="M46" s="23">
        <f>'[3]E-Auto'!$E44*(1/100)</f>
        <v>0.95766387096774197</v>
      </c>
      <c r="O46" s="31">
        <f t="shared" si="12"/>
        <v>14187.14</v>
      </c>
      <c r="P46" s="35">
        <f t="shared" si="0"/>
        <v>1484.9364755999998</v>
      </c>
      <c r="Q46" s="145"/>
      <c r="R46" s="28">
        <f t="shared" si="1"/>
        <v>1</v>
      </c>
      <c r="S46" s="33">
        <f t="shared" si="2"/>
        <v>1</v>
      </c>
      <c r="T46" s="145"/>
      <c r="U46" s="39">
        <f t="shared" si="3"/>
        <v>0.11935333906272956</v>
      </c>
      <c r="V46" s="33">
        <f t="shared" si="4"/>
        <v>2.6666666797589443E-3</v>
      </c>
      <c r="W46" s="145"/>
      <c r="X46" s="78">
        <f t="shared" si="13"/>
        <v>10100</v>
      </c>
      <c r="Y46" s="41">
        <f t="shared" si="6"/>
        <v>19509350.021857947</v>
      </c>
      <c r="Z46" s="41">
        <f t="shared" si="7"/>
        <v>296489.16336312803</v>
      </c>
      <c r="AA46" s="41">
        <f t="shared" si="8"/>
        <v>6777.614112402036</v>
      </c>
      <c r="AB46" s="42">
        <f t="shared" si="9"/>
        <v>6784.4642681911891</v>
      </c>
      <c r="AD46" s="40">
        <f t="shared" si="10"/>
        <v>19829501.263601672</v>
      </c>
      <c r="AE46" s="124"/>
      <c r="AF46" s="49"/>
      <c r="AG46" s="50">
        <f>'[4]Risikoschätzung '!$U$22</f>
        <v>1.1170634920634921E-6</v>
      </c>
      <c r="AH46" s="48" t="s">
        <v>51</v>
      </c>
    </row>
    <row r="47" spans="1:35" x14ac:dyDescent="0.3">
      <c r="A47" s="5">
        <f t="shared" si="11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8">
        <f>'[1]Szenario 3'!$K47</f>
        <v>1935.7595080999997</v>
      </c>
      <c r="H47" s="145"/>
      <c r="I47" s="86">
        <f>'[2]Szenario 1'!$F47</f>
        <v>7</v>
      </c>
      <c r="J47" s="87">
        <f>'[2]Szenario 2'!$F47</f>
        <v>16</v>
      </c>
      <c r="K47" s="88">
        <f>'[2]Szenario 3'!$F47</f>
        <v>25</v>
      </c>
      <c r="L47" s="145"/>
      <c r="M47" s="23">
        <f>'[3]E-Auto'!$E45*(1/100)</f>
        <v>0.98649580645161294</v>
      </c>
      <c r="O47" s="31">
        <f t="shared" si="12"/>
        <v>14247.255000000001</v>
      </c>
      <c r="P47" s="35">
        <f t="shared" si="0"/>
        <v>1491.1607827</v>
      </c>
      <c r="Q47" s="145"/>
      <c r="R47" s="28">
        <f t="shared" si="1"/>
        <v>1</v>
      </c>
      <c r="S47" s="33">
        <f t="shared" si="2"/>
        <v>1</v>
      </c>
      <c r="T47" s="145"/>
      <c r="U47" s="39">
        <f t="shared" si="3"/>
        <v>0.11935368030415383</v>
      </c>
      <c r="V47" s="33">
        <f t="shared" si="4"/>
        <v>2.6666666799798401E-3</v>
      </c>
      <c r="W47" s="145"/>
      <c r="X47" s="78">
        <f t="shared" si="13"/>
        <v>10100</v>
      </c>
      <c r="Y47" s="41">
        <f t="shared" si="6"/>
        <v>19592071.392766345</v>
      </c>
      <c r="Z47" s="41">
        <f t="shared" si="7"/>
        <v>297745.176428226</v>
      </c>
      <c r="AA47" s="41">
        <f t="shared" si="8"/>
        <v>6392.5171373522198</v>
      </c>
      <c r="AB47" s="42">
        <f t="shared" si="9"/>
        <v>6813.0273829676262</v>
      </c>
      <c r="AD47" s="40">
        <f t="shared" ref="AD47:AD54" si="14">SUM(X47:AB47)</f>
        <v>19913122.113714889</v>
      </c>
      <c r="AE47" s="124"/>
      <c r="AF47" s="49"/>
      <c r="AG47" s="50">
        <f>'[4]Risikoschätzung '!$U$26</f>
        <v>6.1080950170538259E-8</v>
      </c>
      <c r="AH47" s="48" t="s">
        <v>51</v>
      </c>
    </row>
    <row r="48" spans="1:35" x14ac:dyDescent="0.3">
      <c r="A48" s="5">
        <f t="shared" si="11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8">
        <f>'[1]Szenario 3'!$K48</f>
        <v>1954.4324293999998</v>
      </c>
      <c r="H48" s="145"/>
      <c r="I48" s="86">
        <f>'[2]Szenario 1'!$F48</f>
        <v>7</v>
      </c>
      <c r="J48" s="87">
        <f>'[2]Szenario 2'!$F48</f>
        <v>16</v>
      </c>
      <c r="K48" s="88">
        <f>'[2]Szenario 3'!$F48</f>
        <v>25</v>
      </c>
      <c r="L48" s="145"/>
      <c r="M48" s="23">
        <f>'[3]E-Auto'!$E46*(1/100)</f>
        <v>1</v>
      </c>
      <c r="O48" s="31">
        <f t="shared" si="12"/>
        <v>14307.369999999999</v>
      </c>
      <c r="P48" s="35">
        <f t="shared" si="0"/>
        <v>1497.3850897999998</v>
      </c>
      <c r="Q48" s="145"/>
      <c r="R48" s="28">
        <f t="shared" si="1"/>
        <v>1</v>
      </c>
      <c r="S48" s="33">
        <f t="shared" si="2"/>
        <v>1</v>
      </c>
      <c r="T48" s="145"/>
      <c r="U48" s="39">
        <f t="shared" si="3"/>
        <v>0.1193540258925377</v>
      </c>
      <c r="V48" s="33">
        <f t="shared" si="4"/>
        <v>2.6666666802035192E-3</v>
      </c>
      <c r="W48" s="145"/>
      <c r="X48" s="78">
        <f t="shared" si="13"/>
        <v>10100</v>
      </c>
      <c r="Y48" s="41">
        <f t="shared" si="6"/>
        <v>19674793.951211929</v>
      </c>
      <c r="Z48" s="41">
        <f t="shared" si="7"/>
        <v>299001.18949332403</v>
      </c>
      <c r="AA48" s="41">
        <f t="shared" si="8"/>
        <v>6224.8505396</v>
      </c>
      <c r="AB48" s="42">
        <f t="shared" si="9"/>
        <v>6841.5904977440596</v>
      </c>
      <c r="AD48" s="40">
        <f t="shared" si="14"/>
        <v>19996961.581742596</v>
      </c>
      <c r="AE48" s="124"/>
      <c r="AF48" s="89" t="s">
        <v>45</v>
      </c>
      <c r="AG48" s="90"/>
      <c r="AH48" s="91"/>
    </row>
    <row r="49" spans="1:34" x14ac:dyDescent="0.3">
      <c r="A49" s="5">
        <f t="shared" si="11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8">
        <f>'[1]Szenario 3'!$K49</f>
        <v>1973.1053507000001</v>
      </c>
      <c r="H49" s="145"/>
      <c r="I49" s="86">
        <f>'[2]Szenario 1'!$F49</f>
        <v>7</v>
      </c>
      <c r="J49" s="87">
        <f>'[2]Szenario 2'!$F49</f>
        <v>16</v>
      </c>
      <c r="K49" s="88">
        <f>'[2]Szenario 3'!$F49</f>
        <v>25</v>
      </c>
      <c r="L49" s="145"/>
      <c r="M49" s="23">
        <f>'[3]E-Auto'!$E47*(1/100)</f>
        <v>1</v>
      </c>
      <c r="O49" s="31">
        <f t="shared" si="12"/>
        <v>14367.485000000001</v>
      </c>
      <c r="P49" s="35">
        <f t="shared" si="0"/>
        <v>1503.6093968999999</v>
      </c>
      <c r="Q49" s="145"/>
      <c r="R49" s="28">
        <f t="shared" si="1"/>
        <v>1</v>
      </c>
      <c r="S49" s="33">
        <f t="shared" si="2"/>
        <v>1</v>
      </c>
      <c r="T49" s="145"/>
      <c r="U49" s="39">
        <f t="shared" si="3"/>
        <v>0.11935437586464166</v>
      </c>
      <c r="V49" s="33">
        <f t="shared" si="4"/>
        <v>2.666666680430006E-3</v>
      </c>
      <c r="W49" s="145"/>
      <c r="X49" s="78">
        <f t="shared" si="13"/>
        <v>10100</v>
      </c>
      <c r="Y49" s="41">
        <f t="shared" si="6"/>
        <v>19757517.712290257</v>
      </c>
      <c r="Z49" s="41">
        <f t="shared" si="7"/>
        <v>300257.20255842205</v>
      </c>
      <c r="AA49" s="41">
        <f t="shared" si="8"/>
        <v>6251.0053738000006</v>
      </c>
      <c r="AB49" s="42">
        <f t="shared" si="9"/>
        <v>6870.1536125204966</v>
      </c>
      <c r="AD49" s="40">
        <f t="shared" si="14"/>
        <v>20080996.073834997</v>
      </c>
      <c r="AE49" s="124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1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8">
        <f>'[1]Szenario 3'!$K50</f>
        <v>1991.7782719999998</v>
      </c>
      <c r="H50" s="145"/>
      <c r="I50" s="86">
        <f>'[2]Szenario 1'!$F50</f>
        <v>7</v>
      </c>
      <c r="J50" s="87">
        <f>'[2]Szenario 2'!$F50</f>
        <v>16</v>
      </c>
      <c r="K50" s="88">
        <f>'[2]Szenario 3'!$F50</f>
        <v>25</v>
      </c>
      <c r="L50" s="145"/>
      <c r="M50" s="23">
        <f>'[3]E-Auto'!$E48*(1/100)</f>
        <v>1</v>
      </c>
      <c r="O50" s="31">
        <f t="shared" si="12"/>
        <v>14427.6</v>
      </c>
      <c r="P50" s="35">
        <f t="shared" si="0"/>
        <v>1509.8337039999999</v>
      </c>
      <c r="Q50" s="145"/>
      <c r="R50" s="28">
        <f t="shared" si="1"/>
        <v>1</v>
      </c>
      <c r="S50" s="33">
        <f t="shared" si="2"/>
        <v>1</v>
      </c>
      <c r="T50" s="145"/>
      <c r="U50" s="39">
        <f t="shared" si="3"/>
        <v>0.119354730257381</v>
      </c>
      <c r="V50" s="33">
        <f t="shared" si="4"/>
        <v>2.6666666806593226E-3</v>
      </c>
      <c r="W50" s="145"/>
      <c r="X50" s="78">
        <f t="shared" si="13"/>
        <v>10100</v>
      </c>
      <c r="Y50" s="41">
        <f t="shared" si="6"/>
        <v>19840242.691224255</v>
      </c>
      <c r="Z50" s="41">
        <f t="shared" si="7"/>
        <v>301513.21562351997</v>
      </c>
      <c r="AA50" s="41">
        <f t="shared" si="8"/>
        <v>6277.1602080000011</v>
      </c>
      <c r="AB50" s="42">
        <f t="shared" si="9"/>
        <v>6898.7167272969318</v>
      </c>
      <c r="AD50" s="40">
        <f t="shared" si="14"/>
        <v>20165031.783783074</v>
      </c>
      <c r="AE50" s="124"/>
      <c r="AF50" s="49"/>
      <c r="AG50" s="50">
        <f>'[4]Risikoschätzung '!$U$21</f>
        <v>3.4841269841269841E-7</v>
      </c>
      <c r="AH50" s="48" t="s">
        <v>52</v>
      </c>
    </row>
    <row r="51" spans="1:34" x14ac:dyDescent="0.3">
      <c r="A51" s="5">
        <f t="shared" si="11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8">
        <f>'[1]Szenario 3'!$K51</f>
        <v>2010.4511932999999</v>
      </c>
      <c r="H51" s="145"/>
      <c r="I51" s="86">
        <f>'[2]Szenario 1'!$F51</f>
        <v>7</v>
      </c>
      <c r="J51" s="87">
        <f>'[2]Szenario 2'!$F51</f>
        <v>16</v>
      </c>
      <c r="K51" s="88">
        <f>'[2]Szenario 3'!$F51</f>
        <v>25</v>
      </c>
      <c r="L51" s="145"/>
      <c r="M51" s="23">
        <f>'[3]E-Auto'!$E49*(1/100)</f>
        <v>1</v>
      </c>
      <c r="O51" s="31">
        <f t="shared" si="12"/>
        <v>14487.715</v>
      </c>
      <c r="P51" s="35">
        <f t="shared" si="0"/>
        <v>1516.0580110999999</v>
      </c>
      <c r="Q51" s="145"/>
      <c r="R51" s="28">
        <f t="shared" si="1"/>
        <v>1</v>
      </c>
      <c r="S51" s="33">
        <f t="shared" si="2"/>
        <v>1</v>
      </c>
      <c r="T51" s="145"/>
      <c r="U51" s="39">
        <f t="shared" si="3"/>
        <v>0.11935508910782573</v>
      </c>
      <c r="V51" s="33">
        <f t="shared" si="4"/>
        <v>2.6666666808914928E-3</v>
      </c>
      <c r="W51" s="145"/>
      <c r="X51" s="78">
        <f t="shared" si="13"/>
        <v>10100</v>
      </c>
      <c r="Y51" s="41">
        <f t="shared" si="6"/>
        <v>19922968.903364759</v>
      </c>
      <c r="Z51" s="41">
        <f t="shared" si="7"/>
        <v>302769.22868861799</v>
      </c>
      <c r="AA51" s="41">
        <f t="shared" si="8"/>
        <v>6303.3150421999999</v>
      </c>
      <c r="AB51" s="42">
        <f t="shared" si="9"/>
        <v>6927.2798420733679</v>
      </c>
      <c r="AD51" s="40">
        <f t="shared" si="14"/>
        <v>20249068.726937652</v>
      </c>
      <c r="AE51" s="124"/>
      <c r="AF51" s="49"/>
      <c r="AG51" s="50">
        <f>'[4]Risikoschätzung '!$U$25</f>
        <v>9.5763789380209491E-9</v>
      </c>
      <c r="AH51" s="48" t="s">
        <v>52</v>
      </c>
    </row>
    <row r="52" spans="1:34" x14ac:dyDescent="0.3">
      <c r="A52" s="5">
        <f t="shared" si="11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8">
        <f>'[1]Szenario 3'!$K52</f>
        <v>2029.1241145999998</v>
      </c>
      <c r="H52" s="145"/>
      <c r="I52" s="86">
        <f>'[2]Szenario 1'!$F52</f>
        <v>7</v>
      </c>
      <c r="J52" s="87">
        <f>'[2]Szenario 2'!$F52</f>
        <v>16</v>
      </c>
      <c r="K52" s="88">
        <f>'[2]Szenario 3'!$F52</f>
        <v>25</v>
      </c>
      <c r="L52" s="145"/>
      <c r="M52" s="23">
        <f>'[3]E-Auto'!$E50*(1/100)</f>
        <v>1</v>
      </c>
      <c r="O52" s="31">
        <f t="shared" si="12"/>
        <v>14547.83</v>
      </c>
      <c r="P52" s="35">
        <f t="shared" si="0"/>
        <v>1522.2823182</v>
      </c>
      <c r="Q52" s="145"/>
      <c r="R52" s="28">
        <f t="shared" si="1"/>
        <v>1</v>
      </c>
      <c r="S52" s="33">
        <f t="shared" si="2"/>
        <v>1</v>
      </c>
      <c r="T52" s="145"/>
      <c r="U52" s="39">
        <f t="shared" si="3"/>
        <v>0.11935545245320071</v>
      </c>
      <c r="V52" s="33">
        <f t="shared" si="4"/>
        <v>2.6666666811265404E-3</v>
      </c>
      <c r="W52" s="145"/>
      <c r="X52" s="78">
        <f t="shared" si="13"/>
        <v>10100</v>
      </c>
      <c r="Y52" s="41">
        <f t="shared" si="6"/>
        <v>20005696.3641911</v>
      </c>
      <c r="Z52" s="41">
        <f t="shared" si="7"/>
        <v>304025.24175371596</v>
      </c>
      <c r="AA52" s="41">
        <f t="shared" si="8"/>
        <v>6329.4698763999995</v>
      </c>
      <c r="AB52" s="42">
        <f t="shared" si="9"/>
        <v>6955.8429568498032</v>
      </c>
      <c r="AD52" s="40">
        <f t="shared" si="14"/>
        <v>20333106.918778066</v>
      </c>
      <c r="AE52" s="124"/>
      <c r="AF52" s="89" t="s">
        <v>46</v>
      </c>
      <c r="AG52" s="90"/>
      <c r="AH52" s="91"/>
    </row>
    <row r="53" spans="1:34" x14ac:dyDescent="0.3">
      <c r="A53" s="5">
        <f t="shared" si="11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8">
        <f>'[1]Szenario 3'!$K53</f>
        <v>2047.7970358999999</v>
      </c>
      <c r="H53" s="145"/>
      <c r="I53" s="86">
        <f>'[2]Szenario 1'!$F53</f>
        <v>7</v>
      </c>
      <c r="J53" s="87">
        <f>'[2]Szenario 2'!$F53</f>
        <v>16</v>
      </c>
      <c r="K53" s="88">
        <f>'[2]Szenario 3'!$F53</f>
        <v>25</v>
      </c>
      <c r="L53" s="145"/>
      <c r="M53" s="23">
        <f>'[3]E-Auto'!$E51*(1/100)</f>
        <v>1</v>
      </c>
      <c r="O53" s="31">
        <f t="shared" si="12"/>
        <v>14607.945</v>
      </c>
      <c r="P53" s="35">
        <f t="shared" si="0"/>
        <v>1528.5066252999998</v>
      </c>
      <c r="Q53" s="145"/>
      <c r="R53" s="28">
        <f t="shared" si="1"/>
        <v>1</v>
      </c>
      <c r="S53" s="33">
        <f t="shared" si="2"/>
        <v>1</v>
      </c>
      <c r="T53" s="145"/>
      <c r="U53" s="39">
        <f t="shared" si="3"/>
        <v>0.11935582033088553</v>
      </c>
      <c r="V53" s="33">
        <f t="shared" si="4"/>
        <v>2.6666666813644894E-3</v>
      </c>
      <c r="W53" s="145"/>
      <c r="X53" s="78">
        <f t="shared" si="13"/>
        <v>10100</v>
      </c>
      <c r="Y53" s="41">
        <f t="shared" si="6"/>
        <v>20088425.089311574</v>
      </c>
      <c r="Z53" s="41">
        <f t="shared" si="7"/>
        <v>305281.25481881399</v>
      </c>
      <c r="AA53" s="41">
        <f t="shared" si="8"/>
        <v>6355.6247106000001</v>
      </c>
      <c r="AB53" s="42">
        <f t="shared" si="9"/>
        <v>6984.4060716262384</v>
      </c>
      <c r="AD53" s="40">
        <f t="shared" si="14"/>
        <v>20417146.374912616</v>
      </c>
      <c r="AE53" s="124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1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8">
        <f>'[1]Szenario 3'!$K54</f>
        <v>2066.4699572</v>
      </c>
      <c r="H54" s="145"/>
      <c r="I54" s="86">
        <f>'[2]Szenario 1'!$F54</f>
        <v>7</v>
      </c>
      <c r="J54" s="87">
        <f>'[2]Szenario 2'!$F54</f>
        <v>16</v>
      </c>
      <c r="K54" s="88">
        <f>'[2]Szenario 3'!$F54</f>
        <v>25</v>
      </c>
      <c r="L54" s="145"/>
      <c r="M54" s="23">
        <f>'[3]E-Auto'!$E52*(1/100)</f>
        <v>1</v>
      </c>
      <c r="O54" s="31">
        <f t="shared" si="12"/>
        <v>14668.06</v>
      </c>
      <c r="P54" s="35">
        <f t="shared" si="0"/>
        <v>1534.7309323999998</v>
      </c>
      <c r="Q54" s="146"/>
      <c r="R54" s="28">
        <f t="shared" si="1"/>
        <v>1</v>
      </c>
      <c r="S54" s="33">
        <f t="shared" si="2"/>
        <v>1</v>
      </c>
      <c r="T54" s="146"/>
      <c r="U54" s="39">
        <f t="shared" si="3"/>
        <v>0.11935619277841458</v>
      </c>
      <c r="V54" s="33">
        <f t="shared" si="4"/>
        <v>2.6666666816053623E-3</v>
      </c>
      <c r="W54" s="146"/>
      <c r="X54" s="78">
        <f t="shared" si="13"/>
        <v>10100</v>
      </c>
      <c r="Y54" s="41">
        <f t="shared" si="6"/>
        <v>20171155.094464011</v>
      </c>
      <c r="Z54" s="41">
        <f t="shared" si="7"/>
        <v>306537.26788391196</v>
      </c>
      <c r="AA54" s="41">
        <f t="shared" si="8"/>
        <v>6381.7795448000006</v>
      </c>
      <c r="AB54" s="42">
        <f t="shared" si="9"/>
        <v>7012.9691864026736</v>
      </c>
      <c r="AD54" s="40">
        <f t="shared" si="14"/>
        <v>20501187.111079127</v>
      </c>
      <c r="AE54" s="124"/>
      <c r="AF54" s="49"/>
      <c r="AG54" s="50">
        <f>'[4]Risikoschätzung '!$U$20</f>
        <v>1.0317460317460317E-8</v>
      </c>
      <c r="AH54" s="48" t="s">
        <v>52</v>
      </c>
    </row>
    <row r="55" spans="1:34" ht="15" thickBot="1" x14ac:dyDescent="0.35">
      <c r="AD55" s="40">
        <f>SUM(AD9:AD54)</f>
        <v>857835283.31118333</v>
      </c>
      <c r="AE55" s="124"/>
      <c r="AF55" s="51"/>
      <c r="AG55" s="52">
        <f>'[4]Risikoschätzung '!$U$24</f>
        <v>5.8527921855133306E-10</v>
      </c>
      <c r="AH55" s="53" t="s">
        <v>52</v>
      </c>
    </row>
    <row r="56" spans="1:34" ht="15" thickBot="1" x14ac:dyDescent="0.35">
      <c r="U56" s="92" t="s">
        <v>22</v>
      </c>
      <c r="V56" s="93"/>
      <c r="X56" s="9">
        <f>SUM(X9:X54)</f>
        <v>1933350</v>
      </c>
      <c r="Y56" s="65">
        <f>SUM(Y9:Y54)</f>
        <v>842264614.25772905</v>
      </c>
      <c r="Z56" s="66">
        <f>SUM(Z9:Z54)</f>
        <v>12800740.800283521</v>
      </c>
      <c r="AA56" s="66">
        <f>SUM(AA9:AA54)</f>
        <v>543544.49438964319</v>
      </c>
      <c r="AB56" s="71">
        <f>SUM(AB9:AB54)</f>
        <v>293033.75878091209</v>
      </c>
      <c r="AD56" s="67">
        <f>X56+Y56+Z56+AA56+AB56</f>
        <v>857835283.31118321</v>
      </c>
      <c r="AF56" s="94"/>
      <c r="AG56" s="95"/>
    </row>
    <row r="57" spans="1:34" ht="15" thickBot="1" x14ac:dyDescent="0.35">
      <c r="AF57" s="96"/>
      <c r="AG57" s="97"/>
    </row>
    <row r="58" spans="1:34" x14ac:dyDescent="0.3">
      <c r="AE58" s="25"/>
      <c r="AF58" s="94"/>
      <c r="AG58" s="95"/>
      <c r="AH58" s="43"/>
    </row>
    <row r="59" spans="1:34" ht="15" thickBot="1" x14ac:dyDescent="0.35">
      <c r="AF59" s="96"/>
      <c r="AG59" s="97"/>
    </row>
    <row r="60" spans="1:34" x14ac:dyDescent="0.3">
      <c r="AG60" s="42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A26" workbookViewId="0">
      <selection activeCell="P9" sqref="P9:P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145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4"/>
      <c r="L1" s="144"/>
      <c r="N1" s="144"/>
      <c r="Q1" s="144"/>
      <c r="R1" s="78"/>
      <c r="S1" s="78"/>
      <c r="T1" s="144"/>
      <c r="U1" s="78"/>
      <c r="V1" s="78"/>
      <c r="W1" s="144"/>
      <c r="AE1" s="124"/>
    </row>
    <row r="2" spans="1:36" ht="14.4" customHeight="1" thickBot="1" x14ac:dyDescent="0.35">
      <c r="B2" s="125" t="s">
        <v>0</v>
      </c>
      <c r="C2" s="126"/>
      <c r="D2" s="127"/>
      <c r="F2" s="124"/>
      <c r="G2" s="124"/>
      <c r="H2" s="145"/>
      <c r="K2" s="2"/>
      <c r="L2" s="145"/>
      <c r="O2" s="92" t="s">
        <v>55</v>
      </c>
      <c r="P2" s="93"/>
      <c r="Q2" s="145"/>
      <c r="R2" s="78"/>
      <c r="S2" s="78"/>
      <c r="T2" s="145"/>
      <c r="U2" s="78"/>
      <c r="V2" s="78"/>
      <c r="W2" s="145"/>
      <c r="Y2" s="148" t="s">
        <v>76</v>
      </c>
      <c r="Z2" s="149"/>
      <c r="AA2" s="150"/>
      <c r="AB2" s="8"/>
      <c r="AC2" s="8"/>
      <c r="AE2" s="124"/>
    </row>
    <row r="3" spans="1:36" ht="14.4" customHeight="1" thickBot="1" x14ac:dyDescent="0.35">
      <c r="B3" s="128"/>
      <c r="C3" s="129"/>
      <c r="D3" s="130"/>
      <c r="F3" s="124"/>
      <c r="G3" s="124"/>
      <c r="H3" s="145"/>
      <c r="K3" s="2"/>
      <c r="L3" s="145"/>
      <c r="O3" s="157" t="s">
        <v>75</v>
      </c>
      <c r="P3" s="158"/>
      <c r="Q3" s="145"/>
      <c r="R3" s="78"/>
      <c r="S3" s="78"/>
      <c r="T3" s="145"/>
      <c r="U3" s="78"/>
      <c r="V3" s="78"/>
      <c r="W3" s="145"/>
      <c r="Y3" s="151"/>
      <c r="Z3" s="152"/>
      <c r="AA3" s="153"/>
      <c r="AB3" s="8"/>
      <c r="AC3" s="8"/>
      <c r="AE3" s="124"/>
      <c r="AF3" s="102" t="s">
        <v>58</v>
      </c>
      <c r="AG3" s="103"/>
      <c r="AH3" s="104"/>
    </row>
    <row r="4" spans="1:36" ht="14.4" customHeight="1" thickBot="1" x14ac:dyDescent="0.35">
      <c r="H4" s="145"/>
      <c r="K4" s="2"/>
      <c r="L4" s="145"/>
      <c r="O4" s="159"/>
      <c r="P4" s="160"/>
      <c r="Q4" s="145"/>
      <c r="R4" s="78"/>
      <c r="S4" s="78"/>
      <c r="T4" s="145"/>
      <c r="U4" s="78"/>
      <c r="V4" s="78"/>
      <c r="W4" s="145"/>
      <c r="Y4" s="154"/>
      <c r="Z4" s="155"/>
      <c r="AA4" s="156"/>
      <c r="AB4" s="8"/>
      <c r="AC4" s="8"/>
      <c r="AE4" s="124"/>
      <c r="AF4" s="105"/>
      <c r="AG4" s="106"/>
      <c r="AH4" s="107"/>
    </row>
    <row r="5" spans="1:36" ht="14.4" customHeight="1" thickBot="1" x14ac:dyDescent="0.35">
      <c r="D5" s="108" t="s">
        <v>2</v>
      </c>
      <c r="E5" s="109"/>
      <c r="H5" s="145"/>
      <c r="I5" s="108" t="s">
        <v>7</v>
      </c>
      <c r="J5" s="112"/>
      <c r="K5" s="109"/>
      <c r="L5" s="145"/>
      <c r="M5" s="112" t="s">
        <v>3</v>
      </c>
      <c r="O5" s="114"/>
      <c r="P5" s="115"/>
      <c r="Q5" s="145"/>
      <c r="R5" s="112" t="s">
        <v>20</v>
      </c>
      <c r="S5" s="109"/>
      <c r="T5" s="145"/>
      <c r="U5" s="108" t="s">
        <v>29</v>
      </c>
      <c r="V5" s="109"/>
      <c r="W5" s="145"/>
      <c r="AE5" s="124"/>
    </row>
    <row r="6" spans="1:36" ht="14.4" customHeight="1" thickBot="1" x14ac:dyDescent="0.35">
      <c r="D6" s="110"/>
      <c r="E6" s="111"/>
      <c r="H6" s="145"/>
      <c r="I6" s="110"/>
      <c r="J6" s="113"/>
      <c r="K6" s="111"/>
      <c r="L6" s="145"/>
      <c r="M6" s="113"/>
      <c r="O6" s="116"/>
      <c r="P6" s="117"/>
      <c r="Q6" s="145"/>
      <c r="R6" s="113"/>
      <c r="S6" s="111"/>
      <c r="T6" s="145"/>
      <c r="U6" s="110"/>
      <c r="V6" s="111"/>
      <c r="W6" s="145"/>
      <c r="AE6" s="124"/>
      <c r="AF6" s="61" t="s">
        <v>30</v>
      </c>
      <c r="AG6" s="45"/>
      <c r="AH6" s="45"/>
      <c r="AI6" s="45"/>
      <c r="AJ6" s="58"/>
    </row>
    <row r="7" spans="1:36" ht="15" customHeight="1" thickBot="1" x14ac:dyDescent="0.35">
      <c r="B7" s="147" t="s">
        <v>5</v>
      </c>
      <c r="C7" s="147"/>
      <c r="D7" s="120" t="s">
        <v>4</v>
      </c>
      <c r="E7" s="120"/>
      <c r="F7" s="121" t="s">
        <v>6</v>
      </c>
      <c r="G7" s="121"/>
      <c r="H7" s="145"/>
      <c r="I7" s="69" t="s">
        <v>70</v>
      </c>
      <c r="J7" s="14" t="s">
        <v>69</v>
      </c>
      <c r="K7" s="20" t="s">
        <v>68</v>
      </c>
      <c r="L7" s="145"/>
      <c r="M7" s="1" t="s">
        <v>8</v>
      </c>
      <c r="O7" s="118"/>
      <c r="P7" s="119"/>
      <c r="Q7" s="145"/>
      <c r="R7" s="78"/>
      <c r="S7" s="78"/>
      <c r="T7" s="145"/>
      <c r="U7" s="78"/>
      <c r="V7" s="78"/>
      <c r="W7" s="145"/>
      <c r="X7" s="3" t="s">
        <v>9</v>
      </c>
      <c r="Y7" s="79" t="s">
        <v>10</v>
      </c>
      <c r="Z7" s="3" t="s">
        <v>11</v>
      </c>
      <c r="AA7" s="3" t="s">
        <v>12</v>
      </c>
      <c r="AB7" s="3" t="s">
        <v>13</v>
      </c>
      <c r="AD7" s="122" t="s">
        <v>56</v>
      </c>
      <c r="AE7" s="124"/>
      <c r="AF7" s="64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145"/>
      <c r="I8" s="70"/>
      <c r="J8" s="7"/>
      <c r="K8" s="18"/>
      <c r="L8" s="145"/>
      <c r="M8" s="21"/>
      <c r="O8" s="30"/>
      <c r="P8" s="34"/>
      <c r="Q8" s="145"/>
      <c r="R8" s="80"/>
      <c r="S8" s="79"/>
      <c r="T8" s="145"/>
      <c r="U8" s="80"/>
      <c r="V8" s="79"/>
      <c r="W8" s="145"/>
      <c r="X8" s="37"/>
      <c r="Y8" s="10"/>
      <c r="Z8" s="36"/>
      <c r="AA8" s="36"/>
      <c r="AB8" s="36"/>
      <c r="AD8" s="123"/>
      <c r="AE8" s="124"/>
      <c r="AF8" s="59" t="s">
        <v>14</v>
      </c>
      <c r="AG8" s="26">
        <v>4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8">
        <f>'[1]Szenario 3'!$K9</f>
        <v>1226.1884987000001</v>
      </c>
      <c r="H9" s="145"/>
      <c r="I9" s="83">
        <f>'[2]Szenario 1'!$F9</f>
        <v>7</v>
      </c>
      <c r="J9" s="84">
        <f>'[2]Szenario 2'!$F9</f>
        <v>16</v>
      </c>
      <c r="K9" s="85">
        <f>'[2]Szenario 3'!$F9</f>
        <v>25</v>
      </c>
      <c r="L9" s="145"/>
      <c r="M9" s="22">
        <f>'[3]E-Auto'!$E7*(1/100)</f>
        <v>1.6900000000000001E-3</v>
      </c>
      <c r="O9" s="31">
        <f>B9</f>
        <v>11962.885</v>
      </c>
      <c r="P9" s="35">
        <f>C9+(K9)</f>
        <v>1263.6371128999999</v>
      </c>
      <c r="Q9" s="145"/>
      <c r="R9" s="28">
        <f>IF(O9&lt;$AG$18,1,2)</f>
        <v>1</v>
      </c>
      <c r="S9" s="33">
        <f>IF(P9&lt;$AG$10,1,2)</f>
        <v>1</v>
      </c>
      <c r="T9" s="145"/>
      <c r="U9" s="39">
        <f>($AI$15/$AG$20)*(1+0.15*(O9/$AG$18)^4)+$AH$33</f>
        <v>0.11934344723399895</v>
      </c>
      <c r="V9" s="33">
        <f>($AI$7/$AG$12)*(1+0.15*(P9/$AG$10)^4)+$AH$32</f>
        <v>2.6666666735321825E-3</v>
      </c>
      <c r="W9" s="145"/>
      <c r="X9" s="78">
        <f>($AG$7*$AG$8*S9*$AG$24+$AG$15*$AG$16*R9*$AG$24)</f>
        <v>3600</v>
      </c>
      <c r="Y9" s="41">
        <f>(O9*U9*$AG$30+P9*V9*$AG$29)*365</f>
        <v>16449539.991561556</v>
      </c>
      <c r="Z9" s="41">
        <f>(O9*$AI$15*$AG$37+P9*$AI$7*$AG$36)*365</f>
        <v>250056.09995450199</v>
      </c>
      <c r="AA9" s="41">
        <f>O9*$AI$15*($AG$41+$AG$40*(1-M9))*365</f>
        <v>17235.855471310191</v>
      </c>
      <c r="AB9" s="42">
        <f>365*((P9*$AI$7*($AG$53*$AG$54+$AG$49*$AG$50+$AG$45*$AG$46))+(O9*1.6*$AI$15*($AG$53*$AG$55+$AG$49*$AG$51+$AG$45*$AG$47)))</f>
        <v>5752.1366857487856</v>
      </c>
      <c r="AD9" s="40">
        <f>SUM(X9:AB9)</f>
        <v>16726184.083673118</v>
      </c>
      <c r="AE9" s="124"/>
      <c r="AF9" s="98" t="s">
        <v>15</v>
      </c>
      <c r="AG9" s="15"/>
      <c r="AH9" s="101"/>
      <c r="AI9" s="72" t="s">
        <v>59</v>
      </c>
      <c r="AJ9" s="73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8">
        <f>'[1]Szenario 3'!$K10</f>
        <v>1244.86142</v>
      </c>
      <c r="H10" s="145"/>
      <c r="I10" s="86">
        <f>'[2]Szenario 1'!$F10</f>
        <v>7</v>
      </c>
      <c r="J10" s="87">
        <f>'[2]Szenario 2'!$F10</f>
        <v>16</v>
      </c>
      <c r="K10" s="88">
        <f>'[2]Szenario 3'!$F10</f>
        <v>25</v>
      </c>
      <c r="L10" s="145"/>
      <c r="M10" s="23">
        <f>'[3]E-Auto'!$E8*(1/100)</f>
        <v>2.3700000000000001E-3</v>
      </c>
      <c r="O10" s="31">
        <f>B10</f>
        <v>12023</v>
      </c>
      <c r="P10" s="35">
        <f t="shared" ref="P10:P54" si="0">C10+(K10)</f>
        <v>1269.86142</v>
      </c>
      <c r="Q10" s="145"/>
      <c r="R10" s="28">
        <f t="shared" ref="R10:R54" si="1">IF(O10&lt;$AG$18,1,2)</f>
        <v>1</v>
      </c>
      <c r="S10" s="33">
        <f t="shared" ref="S10:S54" si="2">IF(P10&lt;$AG$10,1,2)</f>
        <v>1</v>
      </c>
      <c r="T10" s="145"/>
      <c r="U10" s="39">
        <f t="shared" ref="U10:U54" si="3">($AI$15/$AG$20)*(1+0.15*(O10/$AG$18)^4)+$AH$33</f>
        <v>0.1193436520659952</v>
      </c>
      <c r="V10" s="33">
        <f t="shared" ref="V10:V54" si="4">($AI$7/$AG$12)*(1+0.15*(P10/$AG$10)^4)+$AH$32</f>
        <v>2.6666666736684555E-3</v>
      </c>
      <c r="W10" s="145"/>
      <c r="X10" s="78">
        <f t="shared" ref="X10:X12" si="5">($AG$7*$AG$8*S10*$AG$24+$AG$15*$AG$16*R10*$AG$24)</f>
        <v>3600</v>
      </c>
      <c r="Y10" s="41">
        <f t="shared" ref="Y10:Y54" si="6">(O10*U10*$AG$30+P10*V10*$AG$29)*365</f>
        <v>16532226.920482276</v>
      </c>
      <c r="Z10" s="41">
        <f t="shared" ref="Z10:Z54" si="7">(O10*$AI$15*$AG$37+P10*$AI$7*$AG$36)*365</f>
        <v>251312.11301960002</v>
      </c>
      <c r="AA10" s="41">
        <f t="shared" ref="AA10:AA54" si="8">O10*$AI$15*($AG$41+$AG$40*(1-M10))*365</f>
        <v>17314.231670626003</v>
      </c>
      <c r="AB10" s="42">
        <f t="shared" ref="AB10:AB53" si="9">365*((P10*$AI$7*($AG$53*$AG$54+$AG$49*$AG$50+$AG$45*$AG$46))+(O10*1.6*$AI$15*($AG$53*$AG$55+$AG$49*$AG$51+$AG$45*$AG$47)))</f>
        <v>5780.6998005252208</v>
      </c>
      <c r="AD10" s="40">
        <f t="shared" ref="AD10:AD46" si="10">SUM(X10:AB10)</f>
        <v>16810233.964973025</v>
      </c>
      <c r="AE10" s="124"/>
      <c r="AF10" s="99"/>
      <c r="AG10" s="16">
        <v>110400</v>
      </c>
      <c r="AH10" s="101"/>
      <c r="AI10" s="72"/>
      <c r="AJ10" s="48"/>
    </row>
    <row r="11" spans="1:36" x14ac:dyDescent="0.3">
      <c r="A11" s="5">
        <f t="shared" ref="A11:A54" si="11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8">
        <f>'[1]Szenario 3'!$K11</f>
        <v>1263.5343412999998</v>
      </c>
      <c r="H11" s="145"/>
      <c r="I11" s="86">
        <f>'[2]Szenario 1'!$F11</f>
        <v>7</v>
      </c>
      <c r="J11" s="87">
        <f>'[2]Szenario 2'!$F11</f>
        <v>16</v>
      </c>
      <c r="K11" s="88">
        <f>'[2]Szenario 3'!$F11</f>
        <v>25</v>
      </c>
      <c r="L11" s="145"/>
      <c r="M11" s="23">
        <f>'[3]E-Auto'!$E9*(1/100)</f>
        <v>3.1800000000000001E-3</v>
      </c>
      <c r="O11" s="31">
        <f t="shared" ref="O11:O53" si="12">B11</f>
        <v>12083.115</v>
      </c>
      <c r="P11" s="35">
        <f t="shared" si="0"/>
        <v>1276.0857271</v>
      </c>
      <c r="Q11" s="145"/>
      <c r="R11" s="28">
        <f t="shared" si="1"/>
        <v>1</v>
      </c>
      <c r="S11" s="33">
        <f t="shared" si="2"/>
        <v>1</v>
      </c>
      <c r="T11" s="145"/>
      <c r="U11" s="39">
        <f t="shared" si="3"/>
        <v>0.11934385999362417</v>
      </c>
      <c r="V11" s="33">
        <f t="shared" si="4"/>
        <v>2.6666666738067472E-3</v>
      </c>
      <c r="W11" s="145"/>
      <c r="X11" s="78">
        <f t="shared" si="5"/>
        <v>3600</v>
      </c>
      <c r="Y11" s="41">
        <f t="shared" si="6"/>
        <v>16614914.563066904</v>
      </c>
      <c r="Z11" s="41">
        <f t="shared" si="7"/>
        <v>252568.12608469796</v>
      </c>
      <c r="AA11" s="41">
        <f t="shared" si="8"/>
        <v>17390.943079637822</v>
      </c>
      <c r="AB11" s="42">
        <f t="shared" si="9"/>
        <v>5809.2629153016569</v>
      </c>
      <c r="AD11" s="40">
        <f t="shared" si="10"/>
        <v>16894282.895146541</v>
      </c>
      <c r="AE11" s="124"/>
      <c r="AF11" s="100"/>
      <c r="AG11" s="15"/>
      <c r="AH11" s="101"/>
      <c r="AI11" s="72" t="s">
        <v>60</v>
      </c>
      <c r="AJ11" s="73">
        <v>65</v>
      </c>
    </row>
    <row r="12" spans="1:36" ht="15" thickBot="1" x14ac:dyDescent="0.35">
      <c r="A12" s="5">
        <f t="shared" si="11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8">
        <f>'[1]Szenario 3'!$K12</f>
        <v>1282.2072625999999</v>
      </c>
      <c r="H12" s="145"/>
      <c r="I12" s="86">
        <f>'[2]Szenario 1'!$F12</f>
        <v>7</v>
      </c>
      <c r="J12" s="87">
        <f>'[2]Szenario 2'!$F12</f>
        <v>16</v>
      </c>
      <c r="K12" s="88">
        <f>'[2]Szenario 3'!$F12</f>
        <v>25</v>
      </c>
      <c r="L12" s="145"/>
      <c r="M12" s="23">
        <f>'[3]E-Auto'!$E10*(1/100)</f>
        <v>4.1700000000000001E-3</v>
      </c>
      <c r="O12" s="31">
        <f t="shared" si="12"/>
        <v>12143.23</v>
      </c>
      <c r="P12" s="35">
        <f t="shared" si="0"/>
        <v>1282.3100341999998</v>
      </c>
      <c r="Q12" s="145"/>
      <c r="R12" s="28">
        <f t="shared" si="1"/>
        <v>1</v>
      </c>
      <c r="S12" s="33">
        <f t="shared" si="2"/>
        <v>1</v>
      </c>
      <c r="T12" s="145"/>
      <c r="U12" s="39">
        <f t="shared" si="3"/>
        <v>0.1193440710479194</v>
      </c>
      <c r="V12" s="33">
        <f t="shared" si="4"/>
        <v>2.6666666739470768E-3</v>
      </c>
      <c r="W12" s="145"/>
      <c r="X12" s="78">
        <f t="shared" si="5"/>
        <v>3600</v>
      </c>
      <c r="Y12" s="41">
        <f t="shared" si="6"/>
        <v>16697602.930073919</v>
      </c>
      <c r="Z12" s="41">
        <f t="shared" si="7"/>
        <v>253824.13914979596</v>
      </c>
      <c r="AA12" s="41">
        <f t="shared" si="8"/>
        <v>17465.354425508664</v>
      </c>
      <c r="AB12" s="42">
        <f t="shared" si="9"/>
        <v>5837.8260300780912</v>
      </c>
      <c r="AD12" s="40">
        <f t="shared" si="10"/>
        <v>16978330.249679301</v>
      </c>
      <c r="AE12" s="124"/>
      <c r="AF12" s="63" t="s">
        <v>32</v>
      </c>
      <c r="AG12" s="57">
        <v>30</v>
      </c>
      <c r="AH12" s="38" t="s">
        <v>33</v>
      </c>
      <c r="AI12" s="38"/>
      <c r="AJ12" s="53"/>
    </row>
    <row r="13" spans="1:36" ht="15" thickBot="1" x14ac:dyDescent="0.35">
      <c r="A13" s="5">
        <f t="shared" si="11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8">
        <f>'[1]Szenario 3'!$K13</f>
        <v>1300.8801838999998</v>
      </c>
      <c r="H13" s="145"/>
      <c r="I13" s="86">
        <f>'[2]Szenario 1'!$F13</f>
        <v>7</v>
      </c>
      <c r="J13" s="87">
        <f>'[2]Szenario 2'!$F13</f>
        <v>16</v>
      </c>
      <c r="K13" s="88">
        <f>'[2]Szenario 3'!$F13</f>
        <v>25</v>
      </c>
      <c r="L13" s="145"/>
      <c r="M13" s="23">
        <f>'[3]E-Auto'!$E11*(1/100)</f>
        <v>6.2100000000000002E-3</v>
      </c>
      <c r="O13" s="31">
        <f t="shared" si="12"/>
        <v>12203.344999999999</v>
      </c>
      <c r="P13" s="35">
        <f t="shared" si="0"/>
        <v>1288.5343412999998</v>
      </c>
      <c r="Q13" s="145"/>
      <c r="R13" s="28">
        <f t="shared" si="1"/>
        <v>1</v>
      </c>
      <c r="S13" s="33">
        <f t="shared" si="2"/>
        <v>1</v>
      </c>
      <c r="T13" s="145"/>
      <c r="U13" s="39">
        <f t="shared" si="3"/>
        <v>0.11934428526006929</v>
      </c>
      <c r="V13" s="33">
        <f t="shared" si="4"/>
        <v>2.6666666740894655E-3</v>
      </c>
      <c r="W13" s="145"/>
      <c r="X13" s="78">
        <f>($AG$7*$AG$8*S13*$AG$24+$AG$15*$AG$16*R13*$AG$24)</f>
        <v>3600</v>
      </c>
      <c r="Y13" s="41">
        <f t="shared" si="6"/>
        <v>16780292.03236939</v>
      </c>
      <c r="Z13" s="41">
        <f t="shared" si="7"/>
        <v>255080.15221489398</v>
      </c>
      <c r="AA13" s="41">
        <f t="shared" si="8"/>
        <v>17526.737530633869</v>
      </c>
      <c r="AB13" s="42">
        <f t="shared" si="9"/>
        <v>5866.3891448545282</v>
      </c>
      <c r="AD13" s="40">
        <f t="shared" si="10"/>
        <v>17062365.311259769</v>
      </c>
      <c r="AE13" s="124"/>
    </row>
    <row r="14" spans="1:36" ht="15" thickBot="1" x14ac:dyDescent="0.35">
      <c r="A14" s="17">
        <f t="shared" si="11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8">
        <f>'[1]Szenario 3'!$K14</f>
        <v>1319.5531051999999</v>
      </c>
      <c r="H14" s="145"/>
      <c r="I14" s="86">
        <f>'[2]Szenario 1'!$F14</f>
        <v>7</v>
      </c>
      <c r="J14" s="87">
        <f>'[2]Szenario 2'!$F14</f>
        <v>16</v>
      </c>
      <c r="K14" s="88">
        <f>'[2]Szenario 3'!$F14</f>
        <v>25</v>
      </c>
      <c r="L14" s="145"/>
      <c r="M14" s="23">
        <f>'[3]E-Auto'!$E12*(1/100)</f>
        <v>3.5041935483870967E-2</v>
      </c>
      <c r="O14" s="31">
        <f t="shared" si="12"/>
        <v>12263.46</v>
      </c>
      <c r="P14" s="35">
        <f t="shared" si="0"/>
        <v>1294.7586483999999</v>
      </c>
      <c r="Q14" s="145"/>
      <c r="R14" s="28">
        <f t="shared" si="1"/>
        <v>1</v>
      </c>
      <c r="S14" s="33">
        <f t="shared" si="2"/>
        <v>1</v>
      </c>
      <c r="T14" s="145"/>
      <c r="U14" s="39">
        <f t="shared" si="3"/>
        <v>0.119344502661417</v>
      </c>
      <c r="V14" s="33">
        <f t="shared" si="4"/>
        <v>2.6666666742339324E-3</v>
      </c>
      <c r="W14" s="145"/>
      <c r="X14" s="78">
        <f>($AG$7*$AG$8*S14*$AG$24+$AG$15*$AG$16*R14*$AG$24)+AG26</f>
        <v>1511350</v>
      </c>
      <c r="Y14" s="41">
        <f t="shared" si="6"/>
        <v>16862981.880927503</v>
      </c>
      <c r="Z14" s="41">
        <f t="shared" si="7"/>
        <v>256336.16527999195</v>
      </c>
      <c r="AA14" s="41">
        <f t="shared" si="8"/>
        <v>17256.880364902412</v>
      </c>
      <c r="AB14" s="42">
        <f t="shared" si="9"/>
        <v>5894.9522596309635</v>
      </c>
      <c r="AD14" s="40">
        <f t="shared" si="10"/>
        <v>18653819.878832027</v>
      </c>
      <c r="AE14" s="124"/>
      <c r="AF14" s="61" t="s">
        <v>31</v>
      </c>
      <c r="AG14" s="45"/>
      <c r="AH14" s="45"/>
      <c r="AI14" s="45"/>
      <c r="AJ14" s="58"/>
    </row>
    <row r="15" spans="1:36" x14ac:dyDescent="0.3">
      <c r="A15" s="5">
        <f t="shared" si="11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8">
        <f>'[1]Szenario 3'!$K15</f>
        <v>1338.2260265</v>
      </c>
      <c r="H15" s="145"/>
      <c r="I15" s="86">
        <f>'[2]Szenario 1'!$F15</f>
        <v>7</v>
      </c>
      <c r="J15" s="87">
        <f>'[2]Szenario 2'!$F15</f>
        <v>16</v>
      </c>
      <c r="K15" s="88">
        <f>'[2]Szenario 3'!$F15</f>
        <v>25</v>
      </c>
      <c r="L15" s="145"/>
      <c r="M15" s="23">
        <f>'[3]E-Auto'!$E13*(1/100)</f>
        <v>6.3873870967741941E-2</v>
      </c>
      <c r="O15" s="31">
        <f t="shared" si="12"/>
        <v>12323.575000000001</v>
      </c>
      <c r="P15" s="35">
        <f t="shared" si="0"/>
        <v>1300.9829554999999</v>
      </c>
      <c r="Q15" s="145"/>
      <c r="R15" s="28">
        <f t="shared" si="1"/>
        <v>1</v>
      </c>
      <c r="S15" s="33">
        <f t="shared" si="2"/>
        <v>1</v>
      </c>
      <c r="T15" s="145"/>
      <c r="U15" s="39">
        <f t="shared" si="3"/>
        <v>0.11934472328346042</v>
      </c>
      <c r="V15" s="33">
        <f t="shared" si="4"/>
        <v>2.6666666743804979E-3</v>
      </c>
      <c r="W15" s="145"/>
      <c r="X15" s="78">
        <f>($AJ$11*$AG$8*S15*$AG$25+$AJ$9*$AG$8*S15*$AG$24+$AG$15*$AG$16*R15*$AG$24)</f>
        <v>10100</v>
      </c>
      <c r="Y15" s="41">
        <f t="shared" si="6"/>
        <v>16945672.486831095</v>
      </c>
      <c r="Z15" s="41">
        <f t="shared" si="7"/>
        <v>257592.17834509001</v>
      </c>
      <c r="AA15" s="41">
        <f t="shared" si="8"/>
        <v>16983.531083737063</v>
      </c>
      <c r="AB15" s="42">
        <f t="shared" si="9"/>
        <v>5923.5153744073996</v>
      </c>
      <c r="AD15" s="40">
        <f t="shared" si="10"/>
        <v>17236271.71163433</v>
      </c>
      <c r="AE15" s="124"/>
      <c r="AF15" s="62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1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8">
        <f>'[1]Szenario 3'!$K16</f>
        <v>1356.8989477999999</v>
      </c>
      <c r="H16" s="145"/>
      <c r="I16" s="86">
        <f>'[2]Szenario 1'!$F16</f>
        <v>7</v>
      </c>
      <c r="J16" s="87">
        <f>'[2]Szenario 2'!$F16</f>
        <v>16</v>
      </c>
      <c r="K16" s="88">
        <f>'[2]Szenario 3'!$F16</f>
        <v>25</v>
      </c>
      <c r="L16" s="145"/>
      <c r="M16" s="23">
        <f>'[3]E-Auto'!$E14*(1/100)</f>
        <v>9.2705806451612929E-2</v>
      </c>
      <c r="O16" s="31">
        <f t="shared" si="12"/>
        <v>12383.69</v>
      </c>
      <c r="P16" s="35">
        <f t="shared" si="0"/>
        <v>1307.2072625999999</v>
      </c>
      <c r="Q16" s="145"/>
      <c r="R16" s="28">
        <f t="shared" si="1"/>
        <v>1</v>
      </c>
      <c r="S16" s="33">
        <f t="shared" si="2"/>
        <v>1</v>
      </c>
      <c r="T16" s="145"/>
      <c r="U16" s="39">
        <f t="shared" si="3"/>
        <v>0.11934494715785231</v>
      </c>
      <c r="V16" s="33">
        <f t="shared" si="4"/>
        <v>2.6666666745291819E-3</v>
      </c>
      <c r="W16" s="145"/>
      <c r="X16" s="78">
        <f t="shared" ref="X16:X54" si="13">($AJ$11*$AG$8*S16*$AG$25+$AJ$9*$AG$8*S16*$AG$24+$AG$15*$AG$16*R16*$AG$24)</f>
        <v>10100</v>
      </c>
      <c r="Y16" s="41">
        <f t="shared" si="6"/>
        <v>17028363.861272193</v>
      </c>
      <c r="Z16" s="41">
        <f t="shared" si="7"/>
        <v>258848.19141018804</v>
      </c>
      <c r="AA16" s="41">
        <f t="shared" si="8"/>
        <v>16706.68968713783</v>
      </c>
      <c r="AB16" s="42">
        <f t="shared" si="9"/>
        <v>5952.0784891838348</v>
      </c>
      <c r="AD16" s="40">
        <f t="shared" si="10"/>
        <v>17319970.820858702</v>
      </c>
      <c r="AE16" s="124"/>
      <c r="AF16" s="59" t="s">
        <v>17</v>
      </c>
      <c r="AG16" s="26">
        <v>5</v>
      </c>
      <c r="AH16" s="25" t="s">
        <v>18</v>
      </c>
      <c r="AI16" s="25"/>
      <c r="AJ16" s="48"/>
    </row>
    <row r="17" spans="1:36" x14ac:dyDescent="0.3">
      <c r="A17" s="5">
        <f t="shared" si="11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8">
        <f>'[1]Szenario 3'!$K17</f>
        <v>1375.5718691</v>
      </c>
      <c r="H17" s="145"/>
      <c r="I17" s="86">
        <f>'[2]Szenario 1'!$F17</f>
        <v>7</v>
      </c>
      <c r="J17" s="87">
        <f>'[2]Szenario 2'!$F17</f>
        <v>16</v>
      </c>
      <c r="K17" s="88">
        <f>'[2]Szenario 3'!$F17</f>
        <v>25</v>
      </c>
      <c r="L17" s="145"/>
      <c r="M17" s="23">
        <f>'[3]E-Auto'!$E15*(1/100)</f>
        <v>0.1215377419354839</v>
      </c>
      <c r="O17" s="31">
        <f t="shared" si="12"/>
        <v>12443.805</v>
      </c>
      <c r="P17" s="35">
        <f t="shared" si="0"/>
        <v>1313.4315697</v>
      </c>
      <c r="Q17" s="145"/>
      <c r="R17" s="28">
        <f t="shared" si="1"/>
        <v>1</v>
      </c>
      <c r="S17" s="33">
        <f t="shared" si="2"/>
        <v>1</v>
      </c>
      <c r="T17" s="145"/>
      <c r="U17" s="39">
        <f t="shared" si="3"/>
        <v>0.11934517431640014</v>
      </c>
      <c r="V17" s="33">
        <f t="shared" si="4"/>
        <v>2.6666666746800053E-3</v>
      </c>
      <c r="W17" s="145"/>
      <c r="X17" s="78">
        <f t="shared" si="13"/>
        <v>10100</v>
      </c>
      <c r="Y17" s="41">
        <f t="shared" si="6"/>
        <v>17111056.015552551</v>
      </c>
      <c r="Z17" s="41">
        <f t="shared" si="7"/>
        <v>260104.20447528598</v>
      </c>
      <c r="AA17" s="41">
        <f t="shared" si="8"/>
        <v>16426.356175104705</v>
      </c>
      <c r="AB17" s="42">
        <f t="shared" si="9"/>
        <v>5980.6416039602718</v>
      </c>
      <c r="AD17" s="40">
        <f t="shared" si="10"/>
        <v>17403667.217806906</v>
      </c>
      <c r="AE17" s="124"/>
      <c r="AF17" s="98" t="s">
        <v>16</v>
      </c>
      <c r="AG17" s="15"/>
      <c r="AH17" s="101"/>
      <c r="AI17" s="25"/>
      <c r="AJ17" s="48"/>
    </row>
    <row r="18" spans="1:36" x14ac:dyDescent="0.3">
      <c r="A18" s="5">
        <f t="shared" si="11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8">
        <f>'[1]Szenario 3'!$K18</f>
        <v>1394.2447903999998</v>
      </c>
      <c r="H18" s="145"/>
      <c r="I18" s="86">
        <f>'[2]Szenario 1'!$F18</f>
        <v>7</v>
      </c>
      <c r="J18" s="87">
        <f>'[2]Szenario 2'!$F18</f>
        <v>16</v>
      </c>
      <c r="K18" s="88">
        <f>'[2]Szenario 3'!$F18</f>
        <v>25</v>
      </c>
      <c r="L18" s="145"/>
      <c r="M18" s="23">
        <f>'[3]E-Auto'!$E16*(1/100)</f>
        <v>0.15036967741935489</v>
      </c>
      <c r="O18" s="31">
        <f t="shared" si="12"/>
        <v>12503.92</v>
      </c>
      <c r="P18" s="35">
        <f t="shared" si="0"/>
        <v>1319.6558768</v>
      </c>
      <c r="Q18" s="145"/>
      <c r="R18" s="28">
        <f t="shared" si="1"/>
        <v>1</v>
      </c>
      <c r="S18" s="33">
        <f t="shared" si="2"/>
        <v>1</v>
      </c>
      <c r="T18" s="145"/>
      <c r="U18" s="39">
        <f t="shared" si="3"/>
        <v>0.11934540479106619</v>
      </c>
      <c r="V18" s="33">
        <f t="shared" si="4"/>
        <v>2.6666666748329879E-3</v>
      </c>
      <c r="W18" s="145"/>
      <c r="X18" s="78">
        <f t="shared" si="13"/>
        <v>10100</v>
      </c>
      <c r="Y18" s="41">
        <f t="shared" si="6"/>
        <v>17193748.961084187</v>
      </c>
      <c r="Z18" s="41">
        <f t="shared" si="7"/>
        <v>261360.21754038398</v>
      </c>
      <c r="AA18" s="41">
        <f t="shared" si="8"/>
        <v>16142.530547637689</v>
      </c>
      <c r="AB18" s="42">
        <f t="shared" si="9"/>
        <v>6009.204718736707</v>
      </c>
      <c r="AD18" s="40">
        <f t="shared" si="10"/>
        <v>17487360.913890943</v>
      </c>
      <c r="AE18" s="124"/>
      <c r="AF18" s="99"/>
      <c r="AG18" s="16">
        <v>30000</v>
      </c>
      <c r="AH18" s="101"/>
      <c r="AI18" s="25"/>
      <c r="AJ18" s="48"/>
    </row>
    <row r="19" spans="1:36" x14ac:dyDescent="0.3">
      <c r="A19" s="5">
        <f t="shared" si="11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8">
        <f>'[1]Szenario 3'!$K19</f>
        <v>1412.9177116999999</v>
      </c>
      <c r="H19" s="145"/>
      <c r="I19" s="86">
        <f>'[2]Szenario 1'!$F19</f>
        <v>7</v>
      </c>
      <c r="J19" s="87">
        <f>'[2]Szenario 2'!$F19</f>
        <v>16</v>
      </c>
      <c r="K19" s="88">
        <f>'[2]Szenario 3'!$F19</f>
        <v>25</v>
      </c>
      <c r="L19" s="145"/>
      <c r="M19" s="23">
        <f>'[3]E-Auto'!$E17*(1/100)</f>
        <v>0.17920161290322587</v>
      </c>
      <c r="O19" s="31">
        <f t="shared" si="12"/>
        <v>12564.035</v>
      </c>
      <c r="P19" s="35">
        <f t="shared" si="0"/>
        <v>1325.8801838999998</v>
      </c>
      <c r="Q19" s="145"/>
      <c r="R19" s="28">
        <f t="shared" si="1"/>
        <v>1</v>
      </c>
      <c r="S19" s="33">
        <f t="shared" si="2"/>
        <v>1</v>
      </c>
      <c r="T19" s="145"/>
      <c r="U19" s="39">
        <f t="shared" si="3"/>
        <v>0.11934563861396749</v>
      </c>
      <c r="V19" s="33">
        <f t="shared" si="4"/>
        <v>2.6666666749881511E-3</v>
      </c>
      <c r="W19" s="145"/>
      <c r="X19" s="78">
        <f t="shared" si="13"/>
        <v>10100</v>
      </c>
      <c r="Y19" s="41">
        <f t="shared" si="6"/>
        <v>17276442.709389891</v>
      </c>
      <c r="Z19" s="41">
        <f t="shared" si="7"/>
        <v>262616.23060548201</v>
      </c>
      <c r="AA19" s="41">
        <f t="shared" si="8"/>
        <v>15855.212804736781</v>
      </c>
      <c r="AB19" s="42">
        <f t="shared" si="9"/>
        <v>6037.7678335131423</v>
      </c>
      <c r="AD19" s="40">
        <f t="shared" si="10"/>
        <v>17571051.920633625</v>
      </c>
      <c r="AE19" s="124"/>
      <c r="AF19" s="100"/>
      <c r="AG19" s="15"/>
      <c r="AH19" s="101"/>
      <c r="AI19" s="25"/>
      <c r="AJ19" s="48"/>
    </row>
    <row r="20" spans="1:36" ht="15" thickBot="1" x14ac:dyDescent="0.35">
      <c r="A20" s="5">
        <f t="shared" si="11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8">
        <f>'[1]Szenario 3'!$K20</f>
        <v>1431.590633</v>
      </c>
      <c r="H20" s="145"/>
      <c r="I20" s="86">
        <f>'[2]Szenario 1'!$F20</f>
        <v>7</v>
      </c>
      <c r="J20" s="87">
        <f>'[2]Szenario 2'!$F20</f>
        <v>16</v>
      </c>
      <c r="K20" s="88">
        <f>'[2]Szenario 3'!$F20</f>
        <v>25</v>
      </c>
      <c r="L20" s="145"/>
      <c r="M20" s="23">
        <f>'[3]E-Auto'!$E18*(1/100)</f>
        <v>0.20803354838709684</v>
      </c>
      <c r="O20" s="31">
        <f t="shared" si="12"/>
        <v>12624.15</v>
      </c>
      <c r="P20" s="35">
        <f t="shared" si="0"/>
        <v>1332.1044909999998</v>
      </c>
      <c r="Q20" s="145"/>
      <c r="R20" s="28">
        <f t="shared" si="1"/>
        <v>1</v>
      </c>
      <c r="S20" s="33">
        <f t="shared" si="2"/>
        <v>1</v>
      </c>
      <c r="T20" s="145"/>
      <c r="U20" s="39">
        <f t="shared" si="3"/>
        <v>0.11934587581737592</v>
      </c>
      <c r="V20" s="33">
        <f t="shared" si="4"/>
        <v>2.6666666751455148E-3</v>
      </c>
      <c r="W20" s="145"/>
      <c r="X20" s="78">
        <f t="shared" si="13"/>
        <v>10100</v>
      </c>
      <c r="Y20" s="41">
        <f t="shared" si="6"/>
        <v>17359137.27210382</v>
      </c>
      <c r="Z20" s="41">
        <f t="shared" si="7"/>
        <v>263872.24367057998</v>
      </c>
      <c r="AA20" s="41">
        <f t="shared" si="8"/>
        <v>15564.402946401988</v>
      </c>
      <c r="AB20" s="42">
        <f t="shared" si="9"/>
        <v>6066.3309482895775</v>
      </c>
      <c r="AD20" s="40">
        <f t="shared" si="10"/>
        <v>17654740.24966909</v>
      </c>
      <c r="AE20" s="124"/>
      <c r="AF20" s="63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1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8">
        <f>'[1]Szenario 3'!$K21</f>
        <v>1450.2635542999999</v>
      </c>
      <c r="H21" s="145"/>
      <c r="I21" s="86">
        <f>'[2]Szenario 1'!$F21</f>
        <v>7</v>
      </c>
      <c r="J21" s="87">
        <f>'[2]Szenario 2'!$F21</f>
        <v>16</v>
      </c>
      <c r="K21" s="88">
        <f>'[2]Szenario 3'!$F21</f>
        <v>25</v>
      </c>
      <c r="L21" s="145"/>
      <c r="M21" s="23">
        <f>'[3]E-Auto'!$E19*(1/100)</f>
        <v>0.23686548387096781</v>
      </c>
      <c r="O21" s="31">
        <f t="shared" si="12"/>
        <v>12684.264999999999</v>
      </c>
      <c r="P21" s="35">
        <f t="shared" si="0"/>
        <v>1338.3287980999999</v>
      </c>
      <c r="Q21" s="145"/>
      <c r="R21" s="28">
        <f t="shared" si="1"/>
        <v>1</v>
      </c>
      <c r="S21" s="33">
        <f t="shared" si="2"/>
        <v>1</v>
      </c>
      <c r="T21" s="145"/>
      <c r="U21" s="39">
        <f t="shared" si="3"/>
        <v>0.11934611643371808</v>
      </c>
      <c r="V21" s="33">
        <f t="shared" si="4"/>
        <v>2.6666666753050999E-3</v>
      </c>
      <c r="W21" s="145"/>
      <c r="X21" s="78">
        <f t="shared" si="13"/>
        <v>10100</v>
      </c>
      <c r="Y21" s="41">
        <f t="shared" si="6"/>
        <v>17441832.660971969</v>
      </c>
      <c r="Z21" s="41">
        <f t="shared" si="7"/>
        <v>265128.25673567795</v>
      </c>
      <c r="AA21" s="41">
        <f t="shared" si="8"/>
        <v>15270.100972633301</v>
      </c>
      <c r="AB21" s="42">
        <f t="shared" si="9"/>
        <v>6094.8940630660127</v>
      </c>
      <c r="AD21" s="40">
        <f t="shared" si="10"/>
        <v>17738425.912743349</v>
      </c>
      <c r="AE21" s="124"/>
    </row>
    <row r="22" spans="1:36" ht="15" thickBot="1" x14ac:dyDescent="0.35">
      <c r="A22" s="5">
        <f t="shared" si="11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8">
        <f>'[1]Szenario 3'!$K22</f>
        <v>1468.9364755999998</v>
      </c>
      <c r="H22" s="145"/>
      <c r="I22" s="86">
        <f>'[2]Szenario 1'!$F22</f>
        <v>7</v>
      </c>
      <c r="J22" s="87">
        <f>'[2]Szenario 2'!$F22</f>
        <v>16</v>
      </c>
      <c r="K22" s="88">
        <f>'[2]Szenario 3'!$F22</f>
        <v>25</v>
      </c>
      <c r="L22" s="145"/>
      <c r="M22" s="23">
        <f>'[3]E-Auto'!$E20*(1/100)</f>
        <v>0.26569741935483882</v>
      </c>
      <c r="O22" s="31">
        <f t="shared" si="12"/>
        <v>12744.38</v>
      </c>
      <c r="P22" s="35">
        <f t="shared" si="0"/>
        <v>1344.5531051999999</v>
      </c>
      <c r="Q22" s="145"/>
      <c r="R22" s="28">
        <f t="shared" si="1"/>
        <v>1</v>
      </c>
      <c r="S22" s="33">
        <f t="shared" si="2"/>
        <v>1</v>
      </c>
      <c r="T22" s="145"/>
      <c r="U22" s="39">
        <f t="shared" si="3"/>
        <v>0.11934636049557536</v>
      </c>
      <c r="V22" s="33">
        <f t="shared" si="4"/>
        <v>2.6666666754669274E-3</v>
      </c>
      <c r="W22" s="145"/>
      <c r="X22" s="78">
        <f t="shared" si="13"/>
        <v>10100</v>
      </c>
      <c r="Y22" s="41">
        <f t="shared" si="6"/>
        <v>17524528.887852736</v>
      </c>
      <c r="Z22" s="41">
        <f t="shared" si="7"/>
        <v>266384.26980077598</v>
      </c>
      <c r="AA22" s="41">
        <f t="shared" si="8"/>
        <v>14972.306883430729</v>
      </c>
      <c r="AB22" s="42">
        <f t="shared" si="9"/>
        <v>6123.4571778424488</v>
      </c>
      <c r="AD22" s="40">
        <f t="shared" si="10"/>
        <v>17822108.921714786</v>
      </c>
      <c r="AE22" s="124"/>
      <c r="AF22" s="54" t="s">
        <v>25</v>
      </c>
      <c r="AG22" s="45"/>
      <c r="AH22" s="45"/>
      <c r="AI22" s="74" t="s">
        <v>61</v>
      </c>
      <c r="AJ22" s="75"/>
    </row>
    <row r="23" spans="1:36" ht="15" thickTop="1" x14ac:dyDescent="0.3">
      <c r="A23" s="5">
        <f t="shared" si="11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8">
        <f>'[1]Szenario 3'!$K23</f>
        <v>1487.6093968999999</v>
      </c>
      <c r="H23" s="145"/>
      <c r="I23" s="86">
        <f>'[2]Szenario 1'!$F23</f>
        <v>7</v>
      </c>
      <c r="J23" s="87">
        <f>'[2]Szenario 2'!$F23</f>
        <v>16</v>
      </c>
      <c r="K23" s="88">
        <f>'[2]Szenario 3'!$F23</f>
        <v>25</v>
      </c>
      <c r="L23" s="145"/>
      <c r="M23" s="23">
        <f>'[3]E-Auto'!$E21*(1/100)</f>
        <v>0.29452935483870979</v>
      </c>
      <c r="O23" s="31">
        <f t="shared" si="12"/>
        <v>12804.495000000001</v>
      </c>
      <c r="P23" s="35">
        <f t="shared" si="0"/>
        <v>1350.7774122999999</v>
      </c>
      <c r="Q23" s="145"/>
      <c r="R23" s="28">
        <f t="shared" si="1"/>
        <v>1</v>
      </c>
      <c r="S23" s="33">
        <f t="shared" si="2"/>
        <v>1</v>
      </c>
      <c r="T23" s="145"/>
      <c r="U23" s="39">
        <f t="shared" si="3"/>
        <v>0.11934660803568393</v>
      </c>
      <c r="V23" s="33">
        <f t="shared" si="4"/>
        <v>2.6666666756310175E-3</v>
      </c>
      <c r="W23" s="145"/>
      <c r="X23" s="78">
        <f t="shared" si="13"/>
        <v>10100</v>
      </c>
      <c r="Y23" s="41">
        <f t="shared" si="6"/>
        <v>17607225.964717474</v>
      </c>
      <c r="Z23" s="41">
        <f t="shared" si="7"/>
        <v>267640.28286587395</v>
      </c>
      <c r="AA23" s="41">
        <f t="shared" si="8"/>
        <v>14671.020678794261</v>
      </c>
      <c r="AB23" s="42">
        <f t="shared" si="9"/>
        <v>6152.0202926188849</v>
      </c>
      <c r="AD23" s="40">
        <f t="shared" si="10"/>
        <v>17905789.288554762</v>
      </c>
      <c r="AE23" s="124"/>
      <c r="AF23" s="55" t="s">
        <v>34</v>
      </c>
      <c r="AG23" s="25"/>
      <c r="AH23" s="25"/>
      <c r="AI23" s="72" t="s">
        <v>62</v>
      </c>
      <c r="AJ23" s="76" t="s">
        <v>63</v>
      </c>
    </row>
    <row r="24" spans="1:36" x14ac:dyDescent="0.3">
      <c r="A24" s="5">
        <f t="shared" si="11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8">
        <f>'[1]Szenario 3'!$K24</f>
        <v>1506.2823182</v>
      </c>
      <c r="H24" s="145"/>
      <c r="I24" s="86">
        <f>'[2]Szenario 1'!$F24</f>
        <v>7</v>
      </c>
      <c r="J24" s="87">
        <f>'[2]Szenario 2'!$F24</f>
        <v>16</v>
      </c>
      <c r="K24" s="88">
        <f>'[2]Szenario 3'!$F24</f>
        <v>25</v>
      </c>
      <c r="L24" s="145"/>
      <c r="M24" s="23">
        <f>'[3]E-Auto'!$E22*(1/100)</f>
        <v>0.32336129032258071</v>
      </c>
      <c r="O24" s="31">
        <f t="shared" si="12"/>
        <v>12864.61</v>
      </c>
      <c r="P24" s="35">
        <f t="shared" si="0"/>
        <v>1357.0017194</v>
      </c>
      <c r="Q24" s="145"/>
      <c r="R24" s="28">
        <f t="shared" si="1"/>
        <v>1</v>
      </c>
      <c r="S24" s="33">
        <f t="shared" si="2"/>
        <v>1</v>
      </c>
      <c r="T24" s="145"/>
      <c r="U24" s="39">
        <f t="shared" si="3"/>
        <v>0.11934685908693478</v>
      </c>
      <c r="V24" s="33">
        <f t="shared" si="4"/>
        <v>2.6666666757973923E-3</v>
      </c>
      <c r="W24" s="145"/>
      <c r="X24" s="78">
        <f t="shared" si="13"/>
        <v>10100</v>
      </c>
      <c r="Y24" s="41">
        <f t="shared" si="6"/>
        <v>17689923.903650977</v>
      </c>
      <c r="Z24" s="41">
        <f t="shared" si="7"/>
        <v>268896.29593097203</v>
      </c>
      <c r="AA24" s="41">
        <f t="shared" si="8"/>
        <v>14366.242358723912</v>
      </c>
      <c r="AB24" s="42">
        <f t="shared" si="9"/>
        <v>6180.5834073953201</v>
      </c>
      <c r="AD24" s="40">
        <f t="shared" si="10"/>
        <v>17989467.025348067</v>
      </c>
      <c r="AE24" s="124"/>
      <c r="AF24" s="47" t="s">
        <v>35</v>
      </c>
      <c r="AG24" s="26">
        <v>5</v>
      </c>
      <c r="AH24" s="25" t="s">
        <v>28</v>
      </c>
      <c r="AI24" s="72" t="s">
        <v>65</v>
      </c>
      <c r="AJ24" s="76" t="s">
        <v>64</v>
      </c>
    </row>
    <row r="25" spans="1:36" x14ac:dyDescent="0.3">
      <c r="A25" s="5">
        <f t="shared" si="11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8">
        <f>'[1]Szenario 3'!$K25</f>
        <v>1524.9552394999998</v>
      </c>
      <c r="H25" s="145"/>
      <c r="I25" s="86">
        <f>'[2]Szenario 1'!$F25</f>
        <v>7</v>
      </c>
      <c r="J25" s="87">
        <f>'[2]Szenario 2'!$F25</f>
        <v>16</v>
      </c>
      <c r="K25" s="88">
        <f>'[2]Szenario 3'!$F25</f>
        <v>25</v>
      </c>
      <c r="L25" s="145"/>
      <c r="M25" s="23">
        <f>'[3]E-Auto'!$E23*(1/100)</f>
        <v>0.35219322580645168</v>
      </c>
      <c r="O25" s="31">
        <f t="shared" si="12"/>
        <v>12924.725</v>
      </c>
      <c r="P25" s="35">
        <f t="shared" si="0"/>
        <v>1363.2260265</v>
      </c>
      <c r="Q25" s="145"/>
      <c r="R25" s="28">
        <f t="shared" si="1"/>
        <v>1</v>
      </c>
      <c r="S25" s="33">
        <f t="shared" si="2"/>
        <v>1</v>
      </c>
      <c r="T25" s="145"/>
      <c r="U25" s="39">
        <f t="shared" si="3"/>
        <v>0.11934711368237363</v>
      </c>
      <c r="V25" s="33">
        <f t="shared" si="4"/>
        <v>2.6666666759660716E-3</v>
      </c>
      <c r="W25" s="145"/>
      <c r="X25" s="78">
        <f t="shared" si="13"/>
        <v>10100</v>
      </c>
      <c r="Y25" s="41">
        <f t="shared" si="6"/>
        <v>17772622.716852073</v>
      </c>
      <c r="Z25" s="41">
        <f t="shared" si="7"/>
        <v>270152.30899607</v>
      </c>
      <c r="AA25" s="41">
        <f t="shared" si="8"/>
        <v>14057.971923219666</v>
      </c>
      <c r="AB25" s="42">
        <f t="shared" si="9"/>
        <v>6209.1465221717554</v>
      </c>
      <c r="AD25" s="40">
        <f t="shared" si="10"/>
        <v>18073142.144293536</v>
      </c>
      <c r="AE25" s="124"/>
      <c r="AF25" s="47" t="s">
        <v>36</v>
      </c>
      <c r="AG25" s="26">
        <v>30</v>
      </c>
      <c r="AH25" s="25" t="s">
        <v>28</v>
      </c>
      <c r="AI25" s="72" t="s">
        <v>67</v>
      </c>
      <c r="AJ25" s="76" t="s">
        <v>66</v>
      </c>
    </row>
    <row r="26" spans="1:36" ht="15" thickBot="1" x14ac:dyDescent="0.35">
      <c r="A26" s="5">
        <f t="shared" si="11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8">
        <f>'[1]Szenario 3'!$K26</f>
        <v>1543.6281607999999</v>
      </c>
      <c r="H26" s="145"/>
      <c r="I26" s="86">
        <f>'[2]Szenario 1'!$F26</f>
        <v>7</v>
      </c>
      <c r="J26" s="87">
        <f>'[2]Szenario 2'!$F26</f>
        <v>16</v>
      </c>
      <c r="K26" s="88">
        <f>'[2]Szenario 3'!$F26</f>
        <v>25</v>
      </c>
      <c r="L26" s="145"/>
      <c r="M26" s="23">
        <f>'[3]E-Auto'!$E24*(1/100)</f>
        <v>0.38102516129032266</v>
      </c>
      <c r="O26" s="31">
        <f t="shared" si="12"/>
        <v>12984.84</v>
      </c>
      <c r="P26" s="35">
        <f t="shared" si="0"/>
        <v>1369.4503336</v>
      </c>
      <c r="Q26" s="145"/>
      <c r="R26" s="28">
        <f t="shared" si="1"/>
        <v>1</v>
      </c>
      <c r="S26" s="33">
        <f t="shared" si="2"/>
        <v>1</v>
      </c>
      <c r="T26" s="145"/>
      <c r="U26" s="39">
        <f t="shared" si="3"/>
        <v>0.119347371855201</v>
      </c>
      <c r="V26" s="33">
        <f t="shared" si="4"/>
        <v>2.666666676137078E-3</v>
      </c>
      <c r="W26" s="145"/>
      <c r="X26" s="78">
        <f t="shared" si="13"/>
        <v>10100</v>
      </c>
      <c r="Y26" s="41">
        <f t="shared" si="6"/>
        <v>17855322.416634113</v>
      </c>
      <c r="Z26" s="41">
        <f t="shared" si="7"/>
        <v>271408.32206116803</v>
      </c>
      <c r="AA26" s="41">
        <f t="shared" si="8"/>
        <v>13746.209372281532</v>
      </c>
      <c r="AB26" s="42">
        <f t="shared" si="9"/>
        <v>6237.7096369481915</v>
      </c>
      <c r="AD26" s="40">
        <f t="shared" si="10"/>
        <v>18156814.65770451</v>
      </c>
      <c r="AE26" s="124"/>
      <c r="AF26" s="56" t="s">
        <v>27</v>
      </c>
      <c r="AG26" s="57">
        <f>(3750*AJ11*AG8)+(850*AJ9)+(4*130000)</f>
        <v>1507750</v>
      </c>
      <c r="AH26" s="38" t="s">
        <v>21</v>
      </c>
      <c r="AI26" s="77"/>
      <c r="AJ26" s="37"/>
    </row>
    <row r="27" spans="1:36" ht="15" thickBot="1" x14ac:dyDescent="0.35">
      <c r="A27" s="5">
        <f t="shared" si="11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8">
        <f>'[1]Szenario 3'!$K27</f>
        <v>1562.3010820999998</v>
      </c>
      <c r="H27" s="145"/>
      <c r="I27" s="86">
        <f>'[2]Szenario 1'!$F27</f>
        <v>7</v>
      </c>
      <c r="J27" s="87">
        <f>'[2]Szenario 2'!$F27</f>
        <v>16</v>
      </c>
      <c r="K27" s="88">
        <f>'[2]Szenario 3'!$F27</f>
        <v>25</v>
      </c>
      <c r="L27" s="145"/>
      <c r="M27" s="23">
        <f>'[3]E-Auto'!$E25*(1/100)</f>
        <v>0.40985709677419369</v>
      </c>
      <c r="O27" s="31">
        <f t="shared" si="12"/>
        <v>13044.955</v>
      </c>
      <c r="P27" s="35">
        <f t="shared" si="0"/>
        <v>1375.6746406999998</v>
      </c>
      <c r="Q27" s="145"/>
      <c r="R27" s="28">
        <f t="shared" si="1"/>
        <v>1</v>
      </c>
      <c r="S27" s="33">
        <f t="shared" si="2"/>
        <v>1</v>
      </c>
      <c r="T27" s="145"/>
      <c r="U27" s="39">
        <f t="shared" si="3"/>
        <v>0.11934763363877221</v>
      </c>
      <c r="V27" s="33">
        <f t="shared" si="4"/>
        <v>2.6666666763104315E-3</v>
      </c>
      <c r="W27" s="145"/>
      <c r="X27" s="78">
        <f t="shared" si="13"/>
        <v>10100</v>
      </c>
      <c r="Y27" s="41">
        <f t="shared" si="6"/>
        <v>17938023.015425541</v>
      </c>
      <c r="Z27" s="41">
        <f t="shared" si="7"/>
        <v>272664.33512626594</v>
      </c>
      <c r="AA27" s="41">
        <f t="shared" si="8"/>
        <v>13430.954705909509</v>
      </c>
      <c r="AB27" s="42">
        <f t="shared" si="9"/>
        <v>6266.2727517246267</v>
      </c>
      <c r="AD27" s="40">
        <f t="shared" si="10"/>
        <v>18240484.578009441</v>
      </c>
      <c r="AE27" s="124"/>
    </row>
    <row r="28" spans="1:36" ht="15" thickBot="1" x14ac:dyDescent="0.35">
      <c r="A28" s="5">
        <f t="shared" si="11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8">
        <f>'[1]Szenario 3'!$K28</f>
        <v>1580.9740033999999</v>
      </c>
      <c r="H28" s="145"/>
      <c r="I28" s="86">
        <f>'[2]Szenario 1'!$F28</f>
        <v>7</v>
      </c>
      <c r="J28" s="87">
        <f>'[2]Szenario 2'!$F28</f>
        <v>16</v>
      </c>
      <c r="K28" s="88">
        <f>'[2]Szenario 3'!$F28</f>
        <v>25</v>
      </c>
      <c r="L28" s="145"/>
      <c r="M28" s="23">
        <f>'[3]E-Auto'!$E26*(1/100)</f>
        <v>0.43868903225806466</v>
      </c>
      <c r="O28" s="31">
        <f t="shared" si="12"/>
        <v>13105.07</v>
      </c>
      <c r="P28" s="35">
        <f t="shared" si="0"/>
        <v>1381.8989477999999</v>
      </c>
      <c r="Q28" s="145"/>
      <c r="R28" s="28">
        <f t="shared" si="1"/>
        <v>1</v>
      </c>
      <c r="S28" s="33">
        <f t="shared" si="2"/>
        <v>1</v>
      </c>
      <c r="T28" s="145"/>
      <c r="U28" s="39">
        <f t="shared" si="3"/>
        <v>0.11934789906659735</v>
      </c>
      <c r="V28" s="33">
        <f t="shared" si="4"/>
        <v>2.6666666764861547E-3</v>
      </c>
      <c r="W28" s="145"/>
      <c r="X28" s="78">
        <f t="shared" si="13"/>
        <v>10100</v>
      </c>
      <c r="Y28" s="41">
        <f t="shared" si="6"/>
        <v>18020724.5257704</v>
      </c>
      <c r="Z28" s="41">
        <f t="shared" si="7"/>
        <v>273920.34819136403</v>
      </c>
      <c r="AA28" s="41">
        <f t="shared" si="8"/>
        <v>13112.207924103595</v>
      </c>
      <c r="AB28" s="42">
        <f t="shared" si="9"/>
        <v>6294.8358665010628</v>
      </c>
      <c r="AD28" s="40">
        <f t="shared" si="10"/>
        <v>18324151.91775237</v>
      </c>
      <c r="AE28" s="124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1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8">
        <f>'[1]Szenario 3'!$K29</f>
        <v>1599.6469247</v>
      </c>
      <c r="H29" s="145"/>
      <c r="I29" s="86">
        <f>'[2]Szenario 1'!$F29</f>
        <v>7</v>
      </c>
      <c r="J29" s="87">
        <f>'[2]Szenario 2'!$F29</f>
        <v>16</v>
      </c>
      <c r="K29" s="88">
        <f>'[2]Szenario 3'!$F29</f>
        <v>25</v>
      </c>
      <c r="L29" s="145"/>
      <c r="M29" s="23">
        <f>'[3]E-Auto'!$E27*(1/100)</f>
        <v>0.46752096774193563</v>
      </c>
      <c r="O29" s="31">
        <f t="shared" si="12"/>
        <v>13165.184999999999</v>
      </c>
      <c r="P29" s="35">
        <f t="shared" si="0"/>
        <v>1388.1232548999999</v>
      </c>
      <c r="Q29" s="145"/>
      <c r="R29" s="28">
        <f t="shared" si="1"/>
        <v>1</v>
      </c>
      <c r="S29" s="33">
        <f t="shared" si="2"/>
        <v>1</v>
      </c>
      <c r="T29" s="145"/>
      <c r="U29" s="39">
        <f t="shared" si="3"/>
        <v>0.11934816817234126</v>
      </c>
      <c r="V29" s="33">
        <f t="shared" si="4"/>
        <v>2.6666666766642683E-3</v>
      </c>
      <c r="W29" s="145"/>
      <c r="X29" s="78">
        <f t="shared" si="13"/>
        <v>10100</v>
      </c>
      <c r="Y29" s="41">
        <f t="shared" si="6"/>
        <v>18103426.960328884</v>
      </c>
      <c r="Z29" s="41">
        <f t="shared" si="7"/>
        <v>275176.361256462</v>
      </c>
      <c r="AA29" s="41">
        <f t="shared" si="8"/>
        <v>12789.969026863795</v>
      </c>
      <c r="AB29" s="42">
        <f t="shared" si="9"/>
        <v>6323.398981277498</v>
      </c>
      <c r="AD29" s="40">
        <f t="shared" si="10"/>
        <v>18407816.689593486</v>
      </c>
      <c r="AE29" s="124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1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8">
        <f>'[1]Szenario 3'!$K30</f>
        <v>1618.3198459999999</v>
      </c>
      <c r="H30" s="145"/>
      <c r="I30" s="86">
        <f>'[2]Szenario 1'!$F30</f>
        <v>7</v>
      </c>
      <c r="J30" s="87">
        <f>'[2]Szenario 2'!$F30</f>
        <v>16</v>
      </c>
      <c r="K30" s="88">
        <f>'[2]Szenario 3'!$F30</f>
        <v>25</v>
      </c>
      <c r="L30" s="145"/>
      <c r="M30" s="23">
        <f>'[3]E-Auto'!$E28*(1/100)</f>
        <v>0.49635290322580661</v>
      </c>
      <c r="O30" s="31">
        <f t="shared" si="12"/>
        <v>13225.3</v>
      </c>
      <c r="P30" s="35">
        <f t="shared" si="0"/>
        <v>1394.3475619999999</v>
      </c>
      <c r="Q30" s="145"/>
      <c r="R30" s="28">
        <f t="shared" si="1"/>
        <v>1</v>
      </c>
      <c r="S30" s="33">
        <f t="shared" si="2"/>
        <v>1</v>
      </c>
      <c r="T30" s="145"/>
      <c r="U30" s="39">
        <f t="shared" si="3"/>
        <v>0.11934844098982358</v>
      </c>
      <c r="V30" s="33">
        <f t="shared" si="4"/>
        <v>2.6666666768447931E-3</v>
      </c>
      <c r="W30" s="145"/>
      <c r="X30" s="78">
        <f t="shared" si="13"/>
        <v>10100</v>
      </c>
      <c r="Y30" s="41">
        <f t="shared" si="6"/>
        <v>18186130.331877872</v>
      </c>
      <c r="Z30" s="41">
        <f t="shared" si="7"/>
        <v>276432.37432155997</v>
      </c>
      <c r="AA30" s="41">
        <f t="shared" si="8"/>
        <v>12464.238014190099</v>
      </c>
      <c r="AB30" s="42">
        <f t="shared" si="9"/>
        <v>6351.9620960539332</v>
      </c>
      <c r="AD30" s="40">
        <f t="shared" si="10"/>
        <v>18491478.906309679</v>
      </c>
      <c r="AE30" s="124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1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8">
        <f>'[1]Szenario 3'!$K31</f>
        <v>1636.9927672999997</v>
      </c>
      <c r="H31" s="145"/>
      <c r="I31" s="86">
        <f>'[2]Szenario 1'!$F31</f>
        <v>7</v>
      </c>
      <c r="J31" s="87">
        <f>'[2]Szenario 2'!$F31</f>
        <v>16</v>
      </c>
      <c r="K31" s="88">
        <f>'[2]Szenario 3'!$F31</f>
        <v>25</v>
      </c>
      <c r="L31" s="145"/>
      <c r="M31" s="23">
        <f>'[3]E-Auto'!$E29*(1/100)</f>
        <v>0.52518483870967758</v>
      </c>
      <c r="O31" s="31">
        <f t="shared" si="12"/>
        <v>13285.415000000001</v>
      </c>
      <c r="P31" s="35">
        <f t="shared" si="0"/>
        <v>1400.5718691</v>
      </c>
      <c r="Q31" s="145"/>
      <c r="R31" s="28">
        <f t="shared" si="1"/>
        <v>1</v>
      </c>
      <c r="S31" s="33">
        <f t="shared" si="2"/>
        <v>1</v>
      </c>
      <c r="T31" s="145"/>
      <c r="U31" s="39">
        <f t="shared" si="3"/>
        <v>0.11934871755301878</v>
      </c>
      <c r="V31" s="33">
        <f t="shared" si="4"/>
        <v>2.6666666770277527E-3</v>
      </c>
      <c r="W31" s="145"/>
      <c r="X31" s="78">
        <f t="shared" si="13"/>
        <v>10100</v>
      </c>
      <c r="Y31" s="41">
        <f t="shared" si="6"/>
        <v>18268834.653311461</v>
      </c>
      <c r="Z31" s="41">
        <f t="shared" si="7"/>
        <v>277688.387386658</v>
      </c>
      <c r="AA31" s="41">
        <f t="shared" si="8"/>
        <v>12135.014886082519</v>
      </c>
      <c r="AB31" s="42">
        <f t="shared" si="9"/>
        <v>6380.5252108303694</v>
      </c>
      <c r="AD31" s="40">
        <f t="shared" si="10"/>
        <v>18575138.580795031</v>
      </c>
      <c r="AE31" s="124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1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8">
        <f>'[1]Szenario 3'!$K32</f>
        <v>1655.6656885999998</v>
      </c>
      <c r="H32" s="145"/>
      <c r="I32" s="86">
        <f>'[2]Szenario 1'!$F32</f>
        <v>7</v>
      </c>
      <c r="J32" s="87">
        <f>'[2]Szenario 2'!$F32</f>
        <v>16</v>
      </c>
      <c r="K32" s="88">
        <f>'[2]Szenario 3'!$F32</f>
        <v>25</v>
      </c>
      <c r="L32" s="145"/>
      <c r="M32" s="23">
        <f>'[3]E-Auto'!$E30*(1/100)</f>
        <v>0.55401677419354856</v>
      </c>
      <c r="O32" s="31">
        <f t="shared" si="12"/>
        <v>13345.53</v>
      </c>
      <c r="P32" s="35">
        <f t="shared" si="0"/>
        <v>1406.7961762</v>
      </c>
      <c r="Q32" s="145"/>
      <c r="R32" s="28">
        <f t="shared" si="1"/>
        <v>1</v>
      </c>
      <c r="S32" s="33">
        <f t="shared" si="2"/>
        <v>1</v>
      </c>
      <c r="T32" s="145"/>
      <c r="U32" s="39">
        <f t="shared" si="3"/>
        <v>0.11934899789605603</v>
      </c>
      <c r="V32" s="33">
        <f t="shared" si="4"/>
        <v>2.6666666772131677E-3</v>
      </c>
      <c r="W32" s="145"/>
      <c r="X32" s="78">
        <f t="shared" si="13"/>
        <v>10100</v>
      </c>
      <c r="Y32" s="41">
        <f t="shared" si="6"/>
        <v>18351539.937641498</v>
      </c>
      <c r="Z32" s="41">
        <f t="shared" si="7"/>
        <v>278944.40045175602</v>
      </c>
      <c r="AA32" s="41">
        <f t="shared" si="8"/>
        <v>11802.299642541051</v>
      </c>
      <c r="AB32" s="42">
        <f t="shared" si="9"/>
        <v>6409.0883256068046</v>
      </c>
      <c r="AD32" s="40">
        <f t="shared" si="10"/>
        <v>18658795.726061404</v>
      </c>
      <c r="AE32" s="124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1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8">
        <f>'[1]Szenario 3'!$K33</f>
        <v>1674.3386098999999</v>
      </c>
      <c r="H33" s="145"/>
      <c r="I33" s="86">
        <f>'[2]Szenario 1'!$F33</f>
        <v>7</v>
      </c>
      <c r="J33" s="87">
        <f>'[2]Szenario 2'!$F33</f>
        <v>16</v>
      </c>
      <c r="K33" s="88">
        <f>'[2]Szenario 3'!$F33</f>
        <v>25</v>
      </c>
      <c r="L33" s="145"/>
      <c r="M33" s="23">
        <f>'[3]E-Auto'!$E31*(1/100)</f>
        <v>0.58284870967741953</v>
      </c>
      <c r="O33" s="31">
        <f t="shared" si="12"/>
        <v>13405.645</v>
      </c>
      <c r="P33" s="35">
        <f t="shared" si="0"/>
        <v>1413.0204833</v>
      </c>
      <c r="Q33" s="145"/>
      <c r="R33" s="28">
        <f t="shared" si="1"/>
        <v>1</v>
      </c>
      <c r="S33" s="33">
        <f t="shared" si="2"/>
        <v>1</v>
      </c>
      <c r="T33" s="145"/>
      <c r="U33" s="39">
        <f t="shared" si="3"/>
        <v>0.11934928205321933</v>
      </c>
      <c r="V33" s="33">
        <f t="shared" si="4"/>
        <v>2.6666666774010609E-3</v>
      </c>
      <c r="W33" s="145"/>
      <c r="X33" s="78">
        <f t="shared" si="13"/>
        <v>10100</v>
      </c>
      <c r="Y33" s="41">
        <f t="shared" si="6"/>
        <v>18434246.19799811</v>
      </c>
      <c r="Z33" s="41">
        <f t="shared" si="7"/>
        <v>280200.41351685399</v>
      </c>
      <c r="AA33" s="41">
        <f t="shared" si="8"/>
        <v>11466.092283565689</v>
      </c>
      <c r="AB33" s="42">
        <f t="shared" si="9"/>
        <v>6437.6514403832398</v>
      </c>
      <c r="AD33" s="40">
        <f t="shared" si="10"/>
        <v>18742450.355238911</v>
      </c>
      <c r="AE33" s="124"/>
      <c r="AF33" s="82" t="s">
        <v>24</v>
      </c>
      <c r="AG33" s="38"/>
      <c r="AH33" s="57">
        <f>7/60</f>
        <v>0.11666666666666667</v>
      </c>
      <c r="AI33" s="53" t="s">
        <v>57</v>
      </c>
    </row>
    <row r="34" spans="1:35" ht="15" thickBot="1" x14ac:dyDescent="0.35">
      <c r="A34" s="5">
        <f t="shared" si="11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8">
        <f>'[1]Szenario 3'!$K34</f>
        <v>1693.0115311999998</v>
      </c>
      <c r="H34" s="145"/>
      <c r="I34" s="86">
        <f>'[2]Szenario 1'!$F34</f>
        <v>7</v>
      </c>
      <c r="J34" s="87">
        <f>'[2]Szenario 2'!$F34</f>
        <v>16</v>
      </c>
      <c r="K34" s="88">
        <f>'[2]Szenario 3'!$F34</f>
        <v>25</v>
      </c>
      <c r="L34" s="145"/>
      <c r="M34" s="23">
        <f>'[3]E-Auto'!$E32*(1/100)</f>
        <v>0.6116806451612905</v>
      </c>
      <c r="O34" s="31">
        <f t="shared" si="12"/>
        <v>13465.76</v>
      </c>
      <c r="P34" s="35">
        <f t="shared" si="0"/>
        <v>1419.2447903999998</v>
      </c>
      <c r="Q34" s="145"/>
      <c r="R34" s="28">
        <f t="shared" si="1"/>
        <v>1</v>
      </c>
      <c r="S34" s="33">
        <f t="shared" si="2"/>
        <v>1</v>
      </c>
      <c r="T34" s="145"/>
      <c r="U34" s="39">
        <f t="shared" si="3"/>
        <v>0.11934957005894746</v>
      </c>
      <c r="V34" s="33">
        <f t="shared" si="4"/>
        <v>2.6666666775914524E-3</v>
      </c>
      <c r="W34" s="145"/>
      <c r="X34" s="78">
        <f t="shared" si="13"/>
        <v>10100</v>
      </c>
      <c r="Y34" s="41">
        <f t="shared" si="6"/>
        <v>18516953.447630275</v>
      </c>
      <c r="Z34" s="41">
        <f t="shared" si="7"/>
        <v>281456.42658195196</v>
      </c>
      <c r="AA34" s="41">
        <f t="shared" si="8"/>
        <v>11126.392809156436</v>
      </c>
      <c r="AB34" s="42">
        <f t="shared" si="9"/>
        <v>6466.214555159675</v>
      </c>
      <c r="AD34" s="40">
        <f t="shared" si="10"/>
        <v>18826102.481576543</v>
      </c>
      <c r="AE34" s="124"/>
    </row>
    <row r="35" spans="1:35" ht="15" thickBot="1" x14ac:dyDescent="0.35">
      <c r="A35" s="5">
        <f t="shared" si="11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8">
        <f>'[1]Szenario 3'!$K35</f>
        <v>1711.6844524999999</v>
      </c>
      <c r="H35" s="145"/>
      <c r="I35" s="86">
        <f>'[2]Szenario 1'!$F35</f>
        <v>7</v>
      </c>
      <c r="J35" s="87">
        <f>'[2]Szenario 2'!$F35</f>
        <v>16</v>
      </c>
      <c r="K35" s="88">
        <f>'[2]Szenario 3'!$F35</f>
        <v>25</v>
      </c>
      <c r="L35" s="145"/>
      <c r="M35" s="23">
        <f>'[3]E-Auto'!$E33*(1/100)</f>
        <v>0.64051258064516148</v>
      </c>
      <c r="O35" s="31">
        <f t="shared" si="12"/>
        <v>13525.875</v>
      </c>
      <c r="P35" s="35">
        <f t="shared" si="0"/>
        <v>1425.4690974999999</v>
      </c>
      <c r="Q35" s="145"/>
      <c r="R35" s="28">
        <f t="shared" si="1"/>
        <v>1</v>
      </c>
      <c r="S35" s="33">
        <f t="shared" si="2"/>
        <v>1</v>
      </c>
      <c r="T35" s="145"/>
      <c r="U35" s="39">
        <f t="shared" si="3"/>
        <v>0.11934986194783397</v>
      </c>
      <c r="V35" s="33">
        <f t="shared" si="4"/>
        <v>2.6666666777843658E-3</v>
      </c>
      <c r="W35" s="145"/>
      <c r="X35" s="78">
        <f t="shared" si="13"/>
        <v>10100</v>
      </c>
      <c r="Y35" s="41">
        <f t="shared" si="6"/>
        <v>18599661.699906301</v>
      </c>
      <c r="Z35" s="41">
        <f t="shared" si="7"/>
        <v>282712.43964704999</v>
      </c>
      <c r="AA35" s="41">
        <f t="shared" si="8"/>
        <v>10783.201219313296</v>
      </c>
      <c r="AB35" s="42">
        <f t="shared" si="9"/>
        <v>6494.777669936112</v>
      </c>
      <c r="AD35" s="40">
        <f t="shared" si="10"/>
        <v>18909752.118442599</v>
      </c>
      <c r="AE35" s="124"/>
      <c r="AF35" s="54" t="s">
        <v>37</v>
      </c>
      <c r="AG35" s="45"/>
      <c r="AH35" s="58"/>
    </row>
    <row r="36" spans="1:35" ht="15" thickTop="1" x14ac:dyDescent="0.3">
      <c r="A36" s="5">
        <f t="shared" si="11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8">
        <f>'[1]Szenario 3'!$K36</f>
        <v>1730.3573738</v>
      </c>
      <c r="H36" s="145"/>
      <c r="I36" s="86">
        <f>'[2]Szenario 1'!$F36</f>
        <v>7</v>
      </c>
      <c r="J36" s="87">
        <f>'[2]Szenario 2'!$F36</f>
        <v>16</v>
      </c>
      <c r="K36" s="88">
        <f>'[2]Szenario 3'!$F36</f>
        <v>25</v>
      </c>
      <c r="L36" s="145"/>
      <c r="M36" s="23">
        <f>'[3]E-Auto'!$E34*(1/100)</f>
        <v>0.66934451612903245</v>
      </c>
      <c r="O36" s="31">
        <f t="shared" si="12"/>
        <v>13585.99</v>
      </c>
      <c r="P36" s="35">
        <f t="shared" si="0"/>
        <v>1431.6934045999999</v>
      </c>
      <c r="Q36" s="145"/>
      <c r="R36" s="28">
        <f t="shared" si="1"/>
        <v>1</v>
      </c>
      <c r="S36" s="33">
        <f t="shared" si="2"/>
        <v>1</v>
      </c>
      <c r="T36" s="145"/>
      <c r="U36" s="39">
        <f t="shared" si="3"/>
        <v>0.11935015775462716</v>
      </c>
      <c r="V36" s="33">
        <f t="shared" si="4"/>
        <v>2.6666666779798232E-3</v>
      </c>
      <c r="W36" s="145"/>
      <c r="X36" s="78">
        <f t="shared" si="13"/>
        <v>10100</v>
      </c>
      <c r="Y36" s="41">
        <f t="shared" si="6"/>
        <v>18682370.968314398</v>
      </c>
      <c r="Z36" s="41">
        <f t="shared" si="7"/>
        <v>283968.45271214796</v>
      </c>
      <c r="AA36" s="41">
        <f t="shared" si="8"/>
        <v>10436.517514036268</v>
      </c>
      <c r="AB36" s="42">
        <f t="shared" si="9"/>
        <v>6523.3407847125472</v>
      </c>
      <c r="AD36" s="40">
        <f t="shared" si="10"/>
        <v>18993399.279325295</v>
      </c>
      <c r="AE36" s="124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1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8">
        <f>'[1]Szenario 3'!$K37</f>
        <v>1749.0302950999996</v>
      </c>
      <c r="H37" s="145"/>
      <c r="I37" s="86">
        <f>'[2]Szenario 1'!$F37</f>
        <v>7</v>
      </c>
      <c r="J37" s="87">
        <f>'[2]Szenario 2'!$F37</f>
        <v>16</v>
      </c>
      <c r="K37" s="88">
        <f>'[2]Szenario 3'!$F37</f>
        <v>25</v>
      </c>
      <c r="L37" s="145"/>
      <c r="M37" s="23">
        <f>'[3]E-Auto'!$E35*(1/100)</f>
        <v>0.69817645161290343</v>
      </c>
      <c r="O37" s="31">
        <f t="shared" si="12"/>
        <v>13646.105</v>
      </c>
      <c r="P37" s="35">
        <f t="shared" si="0"/>
        <v>1437.9177116999999</v>
      </c>
      <c r="Q37" s="145"/>
      <c r="R37" s="28">
        <f t="shared" si="1"/>
        <v>1</v>
      </c>
      <c r="S37" s="33">
        <f t="shared" si="2"/>
        <v>1</v>
      </c>
      <c r="T37" s="145"/>
      <c r="U37" s="39">
        <f t="shared" si="3"/>
        <v>0.11935045751423019</v>
      </c>
      <c r="V37" s="33">
        <f t="shared" si="4"/>
        <v>2.6666666781778462E-3</v>
      </c>
      <c r="W37" s="145"/>
      <c r="X37" s="78">
        <f t="shared" si="13"/>
        <v>10100</v>
      </c>
      <c r="Y37" s="41">
        <f t="shared" si="6"/>
        <v>18765081.266463216</v>
      </c>
      <c r="Z37" s="41">
        <f t="shared" si="7"/>
        <v>285224.46577724599</v>
      </c>
      <c r="AA37" s="41">
        <f t="shared" si="8"/>
        <v>10086.341693325347</v>
      </c>
      <c r="AB37" s="42">
        <f t="shared" si="9"/>
        <v>6551.9038994889825</v>
      </c>
      <c r="AD37" s="40">
        <f t="shared" si="10"/>
        <v>19077043.977833278</v>
      </c>
      <c r="AE37" s="124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1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8">
        <f>'[1]Szenario 3'!$K38</f>
        <v>1767.7032164</v>
      </c>
      <c r="H38" s="145"/>
      <c r="I38" s="86">
        <f>'[2]Szenario 1'!$F38</f>
        <v>7</v>
      </c>
      <c r="J38" s="87">
        <f>'[2]Szenario 2'!$F38</f>
        <v>16</v>
      </c>
      <c r="K38" s="88">
        <f>'[2]Szenario 3'!$F38</f>
        <v>25</v>
      </c>
      <c r="L38" s="145"/>
      <c r="M38" s="23">
        <f>'[3]E-Auto'!$E36*(1/100)</f>
        <v>0.7270083870967744</v>
      </c>
      <c r="O38" s="31">
        <f t="shared" si="12"/>
        <v>13706.220000000001</v>
      </c>
      <c r="P38" s="35">
        <f t="shared" si="0"/>
        <v>1444.1420188</v>
      </c>
      <c r="Q38" s="145"/>
      <c r="R38" s="28">
        <f t="shared" si="1"/>
        <v>1</v>
      </c>
      <c r="S38" s="33">
        <f t="shared" si="2"/>
        <v>1</v>
      </c>
      <c r="T38" s="145"/>
      <c r="U38" s="39">
        <f t="shared" si="3"/>
        <v>0.11935076126170094</v>
      </c>
      <c r="V38" s="33">
        <f t="shared" si="4"/>
        <v>2.6666666783784578E-3</v>
      </c>
      <c r="W38" s="145"/>
      <c r="X38" s="78">
        <f t="shared" si="13"/>
        <v>10100</v>
      </c>
      <c r="Y38" s="41">
        <f t="shared" si="6"/>
        <v>18847792.608082365</v>
      </c>
      <c r="Z38" s="41">
        <f t="shared" si="7"/>
        <v>286480.47884234408</v>
      </c>
      <c r="AA38" s="41">
        <f t="shared" si="8"/>
        <v>9732.6737571805388</v>
      </c>
      <c r="AB38" s="42">
        <f t="shared" si="9"/>
        <v>6580.4670142654186</v>
      </c>
      <c r="AD38" s="40">
        <f t="shared" si="10"/>
        <v>19160686.227696154</v>
      </c>
      <c r="AE38" s="124"/>
    </row>
    <row r="39" spans="1:35" ht="15" thickBot="1" x14ac:dyDescent="0.35">
      <c r="A39" s="5">
        <f t="shared" si="11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8">
        <f>'[1]Szenario 3'!$K39</f>
        <v>1786.3761377000001</v>
      </c>
      <c r="H39" s="145"/>
      <c r="I39" s="86">
        <f>'[2]Szenario 1'!$F39</f>
        <v>7</v>
      </c>
      <c r="J39" s="87">
        <f>'[2]Szenario 2'!$F39</f>
        <v>16</v>
      </c>
      <c r="K39" s="88">
        <f>'[2]Szenario 3'!$F39</f>
        <v>25</v>
      </c>
      <c r="L39" s="145"/>
      <c r="M39" s="23">
        <f>'[3]E-Auto'!$E37*(1/100)</f>
        <v>0.75584032258064537</v>
      </c>
      <c r="O39" s="31">
        <f t="shared" si="12"/>
        <v>13766.334999999999</v>
      </c>
      <c r="P39" s="35">
        <f t="shared" si="0"/>
        <v>1450.3663258999998</v>
      </c>
      <c r="Q39" s="145"/>
      <c r="R39" s="28">
        <f t="shared" si="1"/>
        <v>1</v>
      </c>
      <c r="S39" s="33">
        <f t="shared" si="2"/>
        <v>1</v>
      </c>
      <c r="T39" s="145"/>
      <c r="U39" s="39">
        <f t="shared" si="3"/>
        <v>0.11935106903225207</v>
      </c>
      <c r="V39" s="33">
        <f t="shared" si="4"/>
        <v>2.6666666785816794E-3</v>
      </c>
      <c r="W39" s="145"/>
      <c r="X39" s="78">
        <f t="shared" si="13"/>
        <v>10100</v>
      </c>
      <c r="Y39" s="41">
        <f t="shared" si="6"/>
        <v>18930505.007022936</v>
      </c>
      <c r="Z39" s="41">
        <f t="shared" si="7"/>
        <v>287736.49190744199</v>
      </c>
      <c r="AA39" s="41">
        <f t="shared" si="8"/>
        <v>9375.5137056018375</v>
      </c>
      <c r="AB39" s="42">
        <f t="shared" si="9"/>
        <v>6609.0301290418538</v>
      </c>
      <c r="AD39" s="40">
        <f t="shared" si="10"/>
        <v>19244326.042765021</v>
      </c>
      <c r="AE39" s="124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1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8">
        <f>'[1]Szenario 3'!$K40</f>
        <v>1805.0490589999997</v>
      </c>
      <c r="H40" s="145"/>
      <c r="I40" s="86">
        <f>'[2]Szenario 1'!$F40</f>
        <v>7</v>
      </c>
      <c r="J40" s="87">
        <f>'[2]Szenario 2'!$F40</f>
        <v>16</v>
      </c>
      <c r="K40" s="88">
        <f>'[2]Szenario 3'!$F40</f>
        <v>25</v>
      </c>
      <c r="L40" s="145"/>
      <c r="M40" s="23">
        <f>'[3]E-Auto'!$E38*(1/100)</f>
        <v>0.78467225806451635</v>
      </c>
      <c r="O40" s="31">
        <f t="shared" si="12"/>
        <v>13826.45</v>
      </c>
      <c r="P40" s="35">
        <f t="shared" si="0"/>
        <v>1456.590633</v>
      </c>
      <c r="Q40" s="145"/>
      <c r="R40" s="28">
        <f t="shared" si="1"/>
        <v>1</v>
      </c>
      <c r="S40" s="33">
        <f t="shared" si="2"/>
        <v>1</v>
      </c>
      <c r="T40" s="145"/>
      <c r="U40" s="39">
        <f t="shared" si="3"/>
        <v>0.11935138086125104</v>
      </c>
      <c r="V40" s="33">
        <f t="shared" si="4"/>
        <v>2.6666666787875356E-3</v>
      </c>
      <c r="W40" s="145"/>
      <c r="X40" s="78">
        <f t="shared" si="13"/>
        <v>10100</v>
      </c>
      <c r="Y40" s="41">
        <f t="shared" si="6"/>
        <v>19013218.47725809</v>
      </c>
      <c r="Z40" s="41">
        <f t="shared" si="7"/>
        <v>288992.50497253996</v>
      </c>
      <c r="AA40" s="41">
        <f t="shared" si="8"/>
        <v>9014.8615385892481</v>
      </c>
      <c r="AB40" s="42">
        <f t="shared" si="9"/>
        <v>6637.5932438182908</v>
      </c>
      <c r="AD40" s="40">
        <f t="shared" si="10"/>
        <v>19327963.437013038</v>
      </c>
      <c r="AE40" s="124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1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8">
        <f>'[1]Szenario 3'!$K41</f>
        <v>1823.7219802999998</v>
      </c>
      <c r="H41" s="145"/>
      <c r="I41" s="86">
        <f>'[2]Szenario 1'!$F41</f>
        <v>7</v>
      </c>
      <c r="J41" s="87">
        <f>'[2]Szenario 2'!$F41</f>
        <v>16</v>
      </c>
      <c r="K41" s="88">
        <f>'[2]Szenario 3'!$F41</f>
        <v>25</v>
      </c>
      <c r="L41" s="145"/>
      <c r="M41" s="23">
        <f>'[3]E-Auto'!$E39*(1/100)</f>
        <v>0.81350419354838732</v>
      </c>
      <c r="O41" s="31">
        <f t="shared" si="12"/>
        <v>13886.565000000001</v>
      </c>
      <c r="P41" s="35">
        <f t="shared" si="0"/>
        <v>1462.8149401000001</v>
      </c>
      <c r="Q41" s="145"/>
      <c r="R41" s="28">
        <f t="shared" si="1"/>
        <v>1</v>
      </c>
      <c r="S41" s="33">
        <f t="shared" si="2"/>
        <v>1</v>
      </c>
      <c r="T41" s="145"/>
      <c r="U41" s="39">
        <f t="shared" si="3"/>
        <v>0.11935169678422008</v>
      </c>
      <c r="V41" s="33">
        <f t="shared" si="4"/>
        <v>2.6666666789960467E-3</v>
      </c>
      <c r="W41" s="145"/>
      <c r="X41" s="78">
        <f t="shared" si="13"/>
        <v>10100</v>
      </c>
      <c r="Y41" s="41">
        <f t="shared" si="6"/>
        <v>19095933.032883521</v>
      </c>
      <c r="Z41" s="41">
        <f t="shared" si="7"/>
        <v>290248.51803763804</v>
      </c>
      <c r="AA41" s="41">
        <f t="shared" si="8"/>
        <v>8650.7172561427706</v>
      </c>
      <c r="AB41" s="42">
        <f t="shared" si="9"/>
        <v>6666.156358594726</v>
      </c>
      <c r="AD41" s="40">
        <f t="shared" si="10"/>
        <v>19411598.4245359</v>
      </c>
      <c r="AE41" s="124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1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8">
        <f>'[1]Szenario 3'!$K42</f>
        <v>1842.3949015999999</v>
      </c>
      <c r="H42" s="145"/>
      <c r="I42" s="86">
        <f>'[2]Szenario 1'!$F42</f>
        <v>7</v>
      </c>
      <c r="J42" s="87">
        <f>'[2]Szenario 2'!$F42</f>
        <v>16</v>
      </c>
      <c r="K42" s="88">
        <f>'[2]Szenario 3'!$F42</f>
        <v>25</v>
      </c>
      <c r="L42" s="145"/>
      <c r="M42" s="23">
        <f>'[3]E-Auto'!$E40*(1/100)</f>
        <v>0.8423361290322583</v>
      </c>
      <c r="O42" s="31">
        <f t="shared" si="12"/>
        <v>13946.68</v>
      </c>
      <c r="P42" s="35">
        <f t="shared" si="0"/>
        <v>1469.0392471999999</v>
      </c>
      <c r="Q42" s="145"/>
      <c r="R42" s="28">
        <f t="shared" si="1"/>
        <v>1</v>
      </c>
      <c r="S42" s="33">
        <f t="shared" si="2"/>
        <v>1</v>
      </c>
      <c r="T42" s="145"/>
      <c r="U42" s="39">
        <f t="shared" si="3"/>
        <v>0.11935201683683624</v>
      </c>
      <c r="V42" s="33">
        <f t="shared" si="4"/>
        <v>2.6666666792072372E-3</v>
      </c>
      <c r="W42" s="145"/>
      <c r="X42" s="78">
        <f t="shared" si="13"/>
        <v>10100</v>
      </c>
      <c r="Y42" s="41">
        <f t="shared" si="6"/>
        <v>19178648.688118055</v>
      </c>
      <c r="Z42" s="41">
        <f t="shared" si="7"/>
        <v>291504.53110273601</v>
      </c>
      <c r="AA42" s="41">
        <f t="shared" si="8"/>
        <v>8283.0808582624013</v>
      </c>
      <c r="AB42" s="42">
        <f t="shared" si="9"/>
        <v>6694.7194733711613</v>
      </c>
      <c r="AD42" s="40">
        <f t="shared" si="10"/>
        <v>19495231.019552425</v>
      </c>
      <c r="AE42" s="124"/>
    </row>
    <row r="43" spans="1:35" x14ac:dyDescent="0.3">
      <c r="A43" s="5">
        <f t="shared" si="11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8">
        <f>'[1]Szenario 3'!$K43</f>
        <v>1861.0678229</v>
      </c>
      <c r="H43" s="145"/>
      <c r="I43" s="86">
        <f>'[2]Szenario 1'!$F43</f>
        <v>7</v>
      </c>
      <c r="J43" s="87">
        <f>'[2]Szenario 2'!$F43</f>
        <v>16</v>
      </c>
      <c r="K43" s="88">
        <f>'[2]Szenario 3'!$F43</f>
        <v>25</v>
      </c>
      <c r="L43" s="145"/>
      <c r="M43" s="23">
        <f>'[3]E-Auto'!$E41*(1/100)</f>
        <v>0.87116806451612927</v>
      </c>
      <c r="O43" s="31">
        <f t="shared" si="12"/>
        <v>14006.795</v>
      </c>
      <c r="P43" s="35">
        <f t="shared" si="0"/>
        <v>1475.2635542999999</v>
      </c>
      <c r="Q43" s="145"/>
      <c r="R43" s="28">
        <f t="shared" si="1"/>
        <v>1</v>
      </c>
      <c r="S43" s="33">
        <f t="shared" si="2"/>
        <v>1</v>
      </c>
      <c r="T43" s="145"/>
      <c r="U43" s="39">
        <f t="shared" si="3"/>
        <v>0.1193523410549313</v>
      </c>
      <c r="V43" s="33">
        <f t="shared" si="4"/>
        <v>2.666666679421129E-3</v>
      </c>
      <c r="W43" s="145"/>
      <c r="X43" s="78">
        <f t="shared" si="13"/>
        <v>10100</v>
      </c>
      <c r="Y43" s="41">
        <f t="shared" si="6"/>
        <v>19261365.457304154</v>
      </c>
      <c r="Z43" s="41">
        <f t="shared" si="7"/>
        <v>292760.54416783398</v>
      </c>
      <c r="AA43" s="41">
        <f t="shared" si="8"/>
        <v>7911.9523449481449</v>
      </c>
      <c r="AB43" s="42">
        <f t="shared" si="9"/>
        <v>6723.2825881475965</v>
      </c>
      <c r="AD43" s="40">
        <f t="shared" si="10"/>
        <v>19578861.236405082</v>
      </c>
      <c r="AE43" s="124"/>
      <c r="AF43" s="44" t="s">
        <v>42</v>
      </c>
      <c r="AG43" s="45"/>
      <c r="AH43" s="46"/>
    </row>
    <row r="44" spans="1:35" x14ac:dyDescent="0.3">
      <c r="A44" s="5">
        <f t="shared" si="11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8">
        <f>'[1]Szenario 3'!$K44</f>
        <v>1879.7407441999999</v>
      </c>
      <c r="H44" s="145"/>
      <c r="I44" s="86">
        <f>'[2]Szenario 1'!$F44</f>
        <v>7</v>
      </c>
      <c r="J44" s="87">
        <f>'[2]Szenario 2'!$F44</f>
        <v>16</v>
      </c>
      <c r="K44" s="88">
        <f>'[2]Szenario 3'!$F44</f>
        <v>25</v>
      </c>
      <c r="L44" s="145"/>
      <c r="M44" s="23">
        <f>'[3]E-Auto'!$E42*(1/100)</f>
        <v>0.9</v>
      </c>
      <c r="O44" s="31">
        <f t="shared" si="12"/>
        <v>14066.91</v>
      </c>
      <c r="P44" s="35">
        <f t="shared" si="0"/>
        <v>1481.4878613999999</v>
      </c>
      <c r="Q44" s="145"/>
      <c r="R44" s="28">
        <f t="shared" si="1"/>
        <v>1</v>
      </c>
      <c r="S44" s="33">
        <f t="shared" si="2"/>
        <v>1</v>
      </c>
      <c r="T44" s="145"/>
      <c r="U44" s="39">
        <f t="shared" si="3"/>
        <v>0.11935266947449183</v>
      </c>
      <c r="V44" s="33">
        <f t="shared" si="4"/>
        <v>2.6666666796377452E-3</v>
      </c>
      <c r="W44" s="145"/>
      <c r="X44" s="78">
        <f t="shared" si="13"/>
        <v>10100</v>
      </c>
      <c r="Y44" s="41">
        <f t="shared" si="6"/>
        <v>19344083.354908444</v>
      </c>
      <c r="Z44" s="41">
        <f t="shared" si="7"/>
        <v>294016.55723293201</v>
      </c>
      <c r="AA44" s="41">
        <f t="shared" si="8"/>
        <v>7537.3317161999994</v>
      </c>
      <c r="AB44" s="42">
        <f t="shared" si="9"/>
        <v>6751.8457029240326</v>
      </c>
      <c r="AD44" s="40">
        <f t="shared" si="10"/>
        <v>19662489.089560498</v>
      </c>
      <c r="AE44" s="124"/>
      <c r="AF44" s="89" t="s">
        <v>44</v>
      </c>
      <c r="AG44" s="90"/>
      <c r="AH44" s="91"/>
    </row>
    <row r="45" spans="1:35" x14ac:dyDescent="0.3">
      <c r="A45" s="5">
        <f t="shared" si="11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8">
        <f>'[1]Szenario 3'!$K45</f>
        <v>1898.4136655</v>
      </c>
      <c r="H45" s="145"/>
      <c r="I45" s="86">
        <f>'[2]Szenario 1'!$F45</f>
        <v>7</v>
      </c>
      <c r="J45" s="87">
        <f>'[2]Szenario 2'!$F45</f>
        <v>16</v>
      </c>
      <c r="K45" s="88">
        <f>'[2]Szenario 3'!$F45</f>
        <v>25</v>
      </c>
      <c r="L45" s="145"/>
      <c r="M45" s="23">
        <f>'[3]E-Auto'!$E43*(1/100)</f>
        <v>0.928831935483871</v>
      </c>
      <c r="O45" s="31">
        <f t="shared" si="12"/>
        <v>14127.025</v>
      </c>
      <c r="P45" s="35">
        <f t="shared" si="0"/>
        <v>1487.7121685</v>
      </c>
      <c r="Q45" s="145"/>
      <c r="R45" s="28">
        <f t="shared" si="1"/>
        <v>1</v>
      </c>
      <c r="S45" s="33">
        <f t="shared" si="2"/>
        <v>1</v>
      </c>
      <c r="T45" s="145"/>
      <c r="U45" s="39">
        <f t="shared" si="3"/>
        <v>0.11935300213165921</v>
      </c>
      <c r="V45" s="33">
        <f t="shared" si="4"/>
        <v>2.6666666798571092E-3</v>
      </c>
      <c r="W45" s="145"/>
      <c r="X45" s="78">
        <f t="shared" si="13"/>
        <v>10100</v>
      </c>
      <c r="Y45" s="41">
        <f t="shared" si="6"/>
        <v>19426802.395522274</v>
      </c>
      <c r="Z45" s="41">
        <f t="shared" si="7"/>
        <v>295272.57029802998</v>
      </c>
      <c r="AA45" s="41">
        <f t="shared" si="8"/>
        <v>7159.2189720179631</v>
      </c>
      <c r="AB45" s="42">
        <f t="shared" si="9"/>
        <v>6780.4088177004678</v>
      </c>
      <c r="AD45" s="40">
        <f t="shared" si="10"/>
        <v>19746114.593610022</v>
      </c>
      <c r="AE45" s="124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1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8">
        <f>'[1]Szenario 3'!$K46</f>
        <v>1917.0865867999996</v>
      </c>
      <c r="H46" s="145"/>
      <c r="I46" s="86">
        <f>'[2]Szenario 1'!$F46</f>
        <v>7</v>
      </c>
      <c r="J46" s="87">
        <f>'[2]Szenario 2'!$F46</f>
        <v>16</v>
      </c>
      <c r="K46" s="88">
        <f>'[2]Szenario 3'!$F46</f>
        <v>25</v>
      </c>
      <c r="L46" s="145"/>
      <c r="M46" s="23">
        <f>'[3]E-Auto'!$E44*(1/100)</f>
        <v>0.95766387096774197</v>
      </c>
      <c r="O46" s="31">
        <f t="shared" si="12"/>
        <v>14187.14</v>
      </c>
      <c r="P46" s="35">
        <f t="shared" si="0"/>
        <v>1493.9364755999998</v>
      </c>
      <c r="Q46" s="145"/>
      <c r="R46" s="28">
        <f t="shared" si="1"/>
        <v>1</v>
      </c>
      <c r="S46" s="33">
        <f t="shared" si="2"/>
        <v>1</v>
      </c>
      <c r="T46" s="145"/>
      <c r="U46" s="39">
        <f t="shared" si="3"/>
        <v>0.11935333906272956</v>
      </c>
      <c r="V46" s="33">
        <f t="shared" si="4"/>
        <v>2.6666666800792432E-3</v>
      </c>
      <c r="W46" s="145"/>
      <c r="X46" s="78">
        <f t="shared" si="13"/>
        <v>10100</v>
      </c>
      <c r="Y46" s="41">
        <f t="shared" si="6"/>
        <v>19509522.593862236</v>
      </c>
      <c r="Z46" s="41">
        <f t="shared" si="7"/>
        <v>296528.58336312801</v>
      </c>
      <c r="AA46" s="41">
        <f t="shared" si="8"/>
        <v>6777.614112402036</v>
      </c>
      <c r="AB46" s="42">
        <f t="shared" si="9"/>
        <v>6808.971932476903</v>
      </c>
      <c r="AD46" s="40">
        <f t="shared" si="10"/>
        <v>19829737.763270244</v>
      </c>
      <c r="AE46" s="124"/>
      <c r="AF46" s="49"/>
      <c r="AG46" s="50">
        <f>'[4]Risikoschätzung '!$U$22</f>
        <v>1.1170634920634921E-6</v>
      </c>
      <c r="AH46" s="48" t="s">
        <v>51</v>
      </c>
    </row>
    <row r="47" spans="1:35" x14ac:dyDescent="0.3">
      <c r="A47" s="5">
        <f t="shared" si="11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8">
        <f>'[1]Szenario 3'!$K47</f>
        <v>1935.7595080999997</v>
      </c>
      <c r="H47" s="145"/>
      <c r="I47" s="86">
        <f>'[2]Szenario 1'!$F47</f>
        <v>7</v>
      </c>
      <c r="J47" s="87">
        <f>'[2]Szenario 2'!$F47</f>
        <v>16</v>
      </c>
      <c r="K47" s="88">
        <f>'[2]Szenario 3'!$F47</f>
        <v>25</v>
      </c>
      <c r="L47" s="145"/>
      <c r="M47" s="23">
        <f>'[3]E-Auto'!$E45*(1/100)</f>
        <v>0.98649580645161294</v>
      </c>
      <c r="O47" s="31">
        <f t="shared" si="12"/>
        <v>14247.255000000001</v>
      </c>
      <c r="P47" s="35">
        <f t="shared" si="0"/>
        <v>1500.1607827</v>
      </c>
      <c r="Q47" s="145"/>
      <c r="R47" s="28">
        <f t="shared" si="1"/>
        <v>1</v>
      </c>
      <c r="S47" s="33">
        <f t="shared" si="2"/>
        <v>1</v>
      </c>
      <c r="T47" s="145"/>
      <c r="U47" s="39">
        <f t="shared" si="3"/>
        <v>0.11935368030415383</v>
      </c>
      <c r="V47" s="33">
        <f t="shared" si="4"/>
        <v>2.6666666803041718E-3</v>
      </c>
      <c r="W47" s="145"/>
      <c r="X47" s="78">
        <f t="shared" si="13"/>
        <v>10100</v>
      </c>
      <c r="Y47" s="41">
        <f t="shared" si="6"/>
        <v>19592243.964770708</v>
      </c>
      <c r="Z47" s="41">
        <f t="shared" si="7"/>
        <v>297784.59642822598</v>
      </c>
      <c r="AA47" s="41">
        <f t="shared" si="8"/>
        <v>6392.5171373522198</v>
      </c>
      <c r="AB47" s="42">
        <f t="shared" si="9"/>
        <v>6837.5350472533401</v>
      </c>
      <c r="AD47" s="40">
        <f t="shared" ref="AD47:AD54" si="14">SUM(X47:AB47)</f>
        <v>19913358.613383539</v>
      </c>
      <c r="AE47" s="124"/>
      <c r="AF47" s="49"/>
      <c r="AG47" s="50">
        <f>'[4]Risikoschätzung '!$U$26</f>
        <v>6.1080950170538259E-8</v>
      </c>
      <c r="AH47" s="48" t="s">
        <v>51</v>
      </c>
    </row>
    <row r="48" spans="1:35" x14ac:dyDescent="0.3">
      <c r="A48" s="5">
        <f t="shared" si="11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8">
        <f>'[1]Szenario 3'!$K48</f>
        <v>1954.4324293999998</v>
      </c>
      <c r="H48" s="145"/>
      <c r="I48" s="86">
        <f>'[2]Szenario 1'!$F48</f>
        <v>7</v>
      </c>
      <c r="J48" s="87">
        <f>'[2]Szenario 2'!$F48</f>
        <v>16</v>
      </c>
      <c r="K48" s="88">
        <f>'[2]Szenario 3'!$F48</f>
        <v>25</v>
      </c>
      <c r="L48" s="145"/>
      <c r="M48" s="23">
        <f>'[3]E-Auto'!$E46*(1/100)</f>
        <v>1</v>
      </c>
      <c r="O48" s="31">
        <f t="shared" si="12"/>
        <v>14307.369999999999</v>
      </c>
      <c r="P48" s="35">
        <f t="shared" si="0"/>
        <v>1506.3850897999998</v>
      </c>
      <c r="Q48" s="145"/>
      <c r="R48" s="28">
        <f t="shared" si="1"/>
        <v>1</v>
      </c>
      <c r="S48" s="33">
        <f t="shared" si="2"/>
        <v>1</v>
      </c>
      <c r="T48" s="145"/>
      <c r="U48" s="39">
        <f t="shared" si="3"/>
        <v>0.1193540258925377</v>
      </c>
      <c r="V48" s="33">
        <f t="shared" si="4"/>
        <v>2.6666666805319175E-3</v>
      </c>
      <c r="W48" s="145"/>
      <c r="X48" s="78">
        <f t="shared" si="13"/>
        <v>10100</v>
      </c>
      <c r="Y48" s="41">
        <f t="shared" si="6"/>
        <v>19674966.523216363</v>
      </c>
      <c r="Z48" s="41">
        <f t="shared" si="7"/>
        <v>299040.60949332395</v>
      </c>
      <c r="AA48" s="41">
        <f t="shared" si="8"/>
        <v>6224.8505396</v>
      </c>
      <c r="AB48" s="42">
        <f t="shared" si="9"/>
        <v>6866.0981620297753</v>
      </c>
      <c r="AD48" s="40">
        <f t="shared" si="14"/>
        <v>19997198.081411313</v>
      </c>
      <c r="AE48" s="124"/>
      <c r="AF48" s="89" t="s">
        <v>45</v>
      </c>
      <c r="AG48" s="90"/>
      <c r="AH48" s="91"/>
    </row>
    <row r="49" spans="1:34" x14ac:dyDescent="0.3">
      <c r="A49" s="5">
        <f t="shared" si="11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8">
        <f>'[1]Szenario 3'!$K49</f>
        <v>1973.1053507000001</v>
      </c>
      <c r="H49" s="145"/>
      <c r="I49" s="86">
        <f>'[2]Szenario 1'!$F49</f>
        <v>7</v>
      </c>
      <c r="J49" s="87">
        <f>'[2]Szenario 2'!$F49</f>
        <v>16</v>
      </c>
      <c r="K49" s="88">
        <f>'[2]Szenario 3'!$F49</f>
        <v>25</v>
      </c>
      <c r="L49" s="145"/>
      <c r="M49" s="23">
        <f>'[3]E-Auto'!$E47*(1/100)</f>
        <v>1</v>
      </c>
      <c r="O49" s="31">
        <f t="shared" si="12"/>
        <v>14367.485000000001</v>
      </c>
      <c r="P49" s="35">
        <f t="shared" si="0"/>
        <v>1512.6093968999999</v>
      </c>
      <c r="Q49" s="145"/>
      <c r="R49" s="28">
        <f t="shared" si="1"/>
        <v>1</v>
      </c>
      <c r="S49" s="33">
        <f t="shared" si="2"/>
        <v>1</v>
      </c>
      <c r="T49" s="145"/>
      <c r="U49" s="39">
        <f t="shared" si="3"/>
        <v>0.11935437586464166</v>
      </c>
      <c r="V49" s="33">
        <f t="shared" si="4"/>
        <v>2.6666666807625039E-3</v>
      </c>
      <c r="W49" s="145"/>
      <c r="X49" s="78">
        <f t="shared" si="13"/>
        <v>10100</v>
      </c>
      <c r="Y49" s="41">
        <f t="shared" si="6"/>
        <v>19757690.284294765</v>
      </c>
      <c r="Z49" s="41">
        <f t="shared" si="7"/>
        <v>300296.62255842204</v>
      </c>
      <c r="AA49" s="41">
        <f t="shared" si="8"/>
        <v>6251.0053738000006</v>
      </c>
      <c r="AB49" s="42">
        <f t="shared" si="9"/>
        <v>6894.6612768062105</v>
      </c>
      <c r="AD49" s="40">
        <f t="shared" si="14"/>
        <v>20081232.573503792</v>
      </c>
      <c r="AE49" s="124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1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8">
        <f>'[1]Szenario 3'!$K50</f>
        <v>1991.7782719999998</v>
      </c>
      <c r="H50" s="145"/>
      <c r="I50" s="86">
        <f>'[2]Szenario 1'!$F50</f>
        <v>7</v>
      </c>
      <c r="J50" s="87">
        <f>'[2]Szenario 2'!$F50</f>
        <v>16</v>
      </c>
      <c r="K50" s="88">
        <f>'[2]Szenario 3'!$F50</f>
        <v>25</v>
      </c>
      <c r="L50" s="145"/>
      <c r="M50" s="23">
        <f>'[3]E-Auto'!$E48*(1/100)</f>
        <v>1</v>
      </c>
      <c r="O50" s="31">
        <f t="shared" si="12"/>
        <v>14427.6</v>
      </c>
      <c r="P50" s="35">
        <f t="shared" si="0"/>
        <v>1518.8337039999999</v>
      </c>
      <c r="Q50" s="145"/>
      <c r="R50" s="28">
        <f t="shared" si="1"/>
        <v>1</v>
      </c>
      <c r="S50" s="33">
        <f t="shared" si="2"/>
        <v>1</v>
      </c>
      <c r="T50" s="145"/>
      <c r="U50" s="39">
        <f t="shared" si="3"/>
        <v>0.119354730257381</v>
      </c>
      <c r="V50" s="33">
        <f t="shared" si="4"/>
        <v>2.6666666809959539E-3</v>
      </c>
      <c r="W50" s="145"/>
      <c r="X50" s="78">
        <f t="shared" si="13"/>
        <v>10100</v>
      </c>
      <c r="Y50" s="41">
        <f t="shared" si="6"/>
        <v>19840415.263228834</v>
      </c>
      <c r="Z50" s="41">
        <f t="shared" si="7"/>
        <v>301552.63562352001</v>
      </c>
      <c r="AA50" s="41">
        <f t="shared" si="8"/>
        <v>6277.1602080000011</v>
      </c>
      <c r="AB50" s="42">
        <f t="shared" si="9"/>
        <v>6923.2243915826457</v>
      </c>
      <c r="AD50" s="40">
        <f t="shared" si="14"/>
        <v>20165268.283451937</v>
      </c>
      <c r="AE50" s="124"/>
      <c r="AF50" s="49"/>
      <c r="AG50" s="50">
        <f>'[4]Risikoschätzung '!$U$21</f>
        <v>3.4841269841269841E-7</v>
      </c>
      <c r="AH50" s="48" t="s">
        <v>52</v>
      </c>
    </row>
    <row r="51" spans="1:34" x14ac:dyDescent="0.3">
      <c r="A51" s="5">
        <f t="shared" si="11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8">
        <f>'[1]Szenario 3'!$K51</f>
        <v>2010.4511932999999</v>
      </c>
      <c r="H51" s="145"/>
      <c r="I51" s="86">
        <f>'[2]Szenario 1'!$F51</f>
        <v>7</v>
      </c>
      <c r="J51" s="87">
        <f>'[2]Szenario 2'!$F51</f>
        <v>16</v>
      </c>
      <c r="K51" s="88">
        <f>'[2]Szenario 3'!$F51</f>
        <v>25</v>
      </c>
      <c r="L51" s="145"/>
      <c r="M51" s="23">
        <f>'[3]E-Auto'!$E49*(1/100)</f>
        <v>1</v>
      </c>
      <c r="O51" s="31">
        <f t="shared" si="12"/>
        <v>14487.715</v>
      </c>
      <c r="P51" s="35">
        <f t="shared" si="0"/>
        <v>1525.0580110999999</v>
      </c>
      <c r="Q51" s="145"/>
      <c r="R51" s="28">
        <f t="shared" si="1"/>
        <v>1</v>
      </c>
      <c r="S51" s="33">
        <f t="shared" si="2"/>
        <v>1</v>
      </c>
      <c r="T51" s="145"/>
      <c r="U51" s="39">
        <f t="shared" si="3"/>
        <v>0.11935508910782573</v>
      </c>
      <c r="V51" s="33">
        <f t="shared" si="4"/>
        <v>2.6666666812322922E-3</v>
      </c>
      <c r="W51" s="145"/>
      <c r="X51" s="78">
        <f t="shared" si="13"/>
        <v>10100</v>
      </c>
      <c r="Y51" s="41">
        <f t="shared" si="6"/>
        <v>19923141.475369416</v>
      </c>
      <c r="Z51" s="41">
        <f t="shared" si="7"/>
        <v>302808.64868861798</v>
      </c>
      <c r="AA51" s="41">
        <f t="shared" si="8"/>
        <v>6303.3150421999999</v>
      </c>
      <c r="AB51" s="42">
        <f t="shared" si="9"/>
        <v>6951.7875063590818</v>
      </c>
      <c r="AD51" s="40">
        <f t="shared" si="14"/>
        <v>20249305.226606596</v>
      </c>
      <c r="AE51" s="124"/>
      <c r="AF51" s="49"/>
      <c r="AG51" s="50">
        <f>'[4]Risikoschätzung '!$U$25</f>
        <v>9.5763789380209491E-9</v>
      </c>
      <c r="AH51" s="48" t="s">
        <v>52</v>
      </c>
    </row>
    <row r="52" spans="1:34" x14ac:dyDescent="0.3">
      <c r="A52" s="5">
        <f t="shared" si="11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8">
        <f>'[1]Szenario 3'!$K52</f>
        <v>2029.1241145999998</v>
      </c>
      <c r="H52" s="145"/>
      <c r="I52" s="86">
        <f>'[2]Szenario 1'!$F52</f>
        <v>7</v>
      </c>
      <c r="J52" s="87">
        <f>'[2]Szenario 2'!$F52</f>
        <v>16</v>
      </c>
      <c r="K52" s="88">
        <f>'[2]Szenario 3'!$F52</f>
        <v>25</v>
      </c>
      <c r="L52" s="145"/>
      <c r="M52" s="23">
        <f>'[3]E-Auto'!$E50*(1/100)</f>
        <v>1</v>
      </c>
      <c r="O52" s="31">
        <f t="shared" si="12"/>
        <v>14547.83</v>
      </c>
      <c r="P52" s="35">
        <f t="shared" si="0"/>
        <v>1531.2823182</v>
      </c>
      <c r="Q52" s="145"/>
      <c r="R52" s="28">
        <f t="shared" si="1"/>
        <v>1</v>
      </c>
      <c r="S52" s="33">
        <f t="shared" si="2"/>
        <v>1</v>
      </c>
      <c r="T52" s="145"/>
      <c r="U52" s="39">
        <f t="shared" si="3"/>
        <v>0.11935545245320071</v>
      </c>
      <c r="V52" s="33">
        <f t="shared" si="4"/>
        <v>2.6666666814715422E-3</v>
      </c>
      <c r="W52" s="145"/>
      <c r="X52" s="78">
        <f t="shared" si="13"/>
        <v>10100</v>
      </c>
      <c r="Y52" s="41">
        <f t="shared" si="6"/>
        <v>20005868.936195835</v>
      </c>
      <c r="Z52" s="41">
        <f t="shared" si="7"/>
        <v>304064.66175371595</v>
      </c>
      <c r="AA52" s="41">
        <f t="shared" si="8"/>
        <v>6329.4698763999995</v>
      </c>
      <c r="AB52" s="42">
        <f t="shared" si="9"/>
        <v>6980.350621135517</v>
      </c>
      <c r="AD52" s="40">
        <f t="shared" si="14"/>
        <v>20333343.418447085</v>
      </c>
      <c r="AE52" s="124"/>
      <c r="AF52" s="89" t="s">
        <v>46</v>
      </c>
      <c r="AG52" s="90"/>
      <c r="AH52" s="91"/>
    </row>
    <row r="53" spans="1:34" x14ac:dyDescent="0.3">
      <c r="A53" s="5">
        <f t="shared" si="11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8">
        <f>'[1]Szenario 3'!$K53</f>
        <v>2047.7970358999999</v>
      </c>
      <c r="H53" s="145"/>
      <c r="I53" s="86">
        <f>'[2]Szenario 1'!$F53</f>
        <v>7</v>
      </c>
      <c r="J53" s="87">
        <f>'[2]Szenario 2'!$F53</f>
        <v>16</v>
      </c>
      <c r="K53" s="88">
        <f>'[2]Szenario 3'!$F53</f>
        <v>25</v>
      </c>
      <c r="L53" s="145"/>
      <c r="M53" s="23">
        <f>'[3]E-Auto'!$E51*(1/100)</f>
        <v>1</v>
      </c>
      <c r="O53" s="31">
        <f t="shared" si="12"/>
        <v>14607.945</v>
      </c>
      <c r="P53" s="35">
        <f t="shared" si="0"/>
        <v>1537.5066252999998</v>
      </c>
      <c r="Q53" s="145"/>
      <c r="R53" s="28">
        <f t="shared" si="1"/>
        <v>1</v>
      </c>
      <c r="S53" s="33">
        <f t="shared" si="2"/>
        <v>1</v>
      </c>
      <c r="T53" s="145"/>
      <c r="U53" s="39">
        <f t="shared" si="3"/>
        <v>0.11935582033088553</v>
      </c>
      <c r="V53" s="33">
        <f t="shared" si="4"/>
        <v>2.6666666817137278E-3</v>
      </c>
      <c r="W53" s="145"/>
      <c r="X53" s="78">
        <f t="shared" si="13"/>
        <v>10100</v>
      </c>
      <c r="Y53" s="41">
        <f t="shared" si="6"/>
        <v>20088597.661316387</v>
      </c>
      <c r="Z53" s="41">
        <f t="shared" si="7"/>
        <v>305320.67481881403</v>
      </c>
      <c r="AA53" s="41">
        <f t="shared" si="8"/>
        <v>6355.6247106000001</v>
      </c>
      <c r="AB53" s="42">
        <f t="shared" si="9"/>
        <v>7008.9137359119522</v>
      </c>
      <c r="AD53" s="40">
        <f t="shared" si="14"/>
        <v>20417382.874581713</v>
      </c>
      <c r="AE53" s="124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1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8">
        <f>'[1]Szenario 3'!$K54</f>
        <v>2066.4699572</v>
      </c>
      <c r="H54" s="145"/>
      <c r="I54" s="86">
        <f>'[2]Szenario 1'!$F54</f>
        <v>7</v>
      </c>
      <c r="J54" s="87">
        <f>'[2]Szenario 2'!$F54</f>
        <v>16</v>
      </c>
      <c r="K54" s="88">
        <f>'[2]Szenario 3'!$F54</f>
        <v>25</v>
      </c>
      <c r="L54" s="145"/>
      <c r="M54" s="23">
        <f>'[3]E-Auto'!$E52*(1/100)</f>
        <v>1</v>
      </c>
      <c r="O54" s="31">
        <f>B54</f>
        <v>14668.06</v>
      </c>
      <c r="P54" s="35">
        <f t="shared" si="0"/>
        <v>1543.7309323999998</v>
      </c>
      <c r="Q54" s="146"/>
      <c r="R54" s="28">
        <f t="shared" si="1"/>
        <v>1</v>
      </c>
      <c r="S54" s="33">
        <f t="shared" si="2"/>
        <v>1</v>
      </c>
      <c r="T54" s="146"/>
      <c r="U54" s="39">
        <f t="shared" si="3"/>
        <v>0.11935619277841458</v>
      </c>
      <c r="V54" s="33">
        <f t="shared" si="4"/>
        <v>2.666666681958872E-3</v>
      </c>
      <c r="W54" s="146"/>
      <c r="X54" s="78">
        <f t="shared" si="13"/>
        <v>10100</v>
      </c>
      <c r="Y54" s="41">
        <f t="shared" si="6"/>
        <v>20171327.666468903</v>
      </c>
      <c r="Z54" s="41">
        <f t="shared" si="7"/>
        <v>306576.68788391195</v>
      </c>
      <c r="AA54" s="41">
        <f t="shared" si="8"/>
        <v>6381.7795448000006</v>
      </c>
      <c r="AB54" s="42">
        <f>365*((P54*$AI$7*($AG$53*$AG$54+$AG$49*$AG$50+$AG$45*$AG$46))+(O54*1.6*$AI$15*($AG$53*$AG$55+$AG$49*$AG$51+$AG$45*$AG$47)))</f>
        <v>7037.4768506883875</v>
      </c>
      <c r="AD54" s="40">
        <f t="shared" si="14"/>
        <v>20501423.610748306</v>
      </c>
      <c r="AE54" s="124"/>
      <c r="AF54" s="49"/>
      <c r="AG54" s="50">
        <f>'[4]Risikoschätzung '!$U$20</f>
        <v>1.0317460317460317E-8</v>
      </c>
      <c r="AH54" s="48" t="s">
        <v>52</v>
      </c>
    </row>
    <row r="55" spans="1:34" ht="15" thickBot="1" x14ac:dyDescent="0.35">
      <c r="AD55" s="40">
        <f>SUM(AD9:AD54)</f>
        <v>857846162.29589736</v>
      </c>
      <c r="AE55" s="124"/>
      <c r="AF55" s="51"/>
      <c r="AG55" s="52">
        <f>'[4]Risikoschätzung '!$U$24</f>
        <v>5.8527921855133306E-10</v>
      </c>
      <c r="AH55" s="53" t="s">
        <v>52</v>
      </c>
    </row>
    <row r="56" spans="1:34" ht="15" thickBot="1" x14ac:dyDescent="0.35">
      <c r="U56" s="92" t="s">
        <v>22</v>
      </c>
      <c r="V56" s="93"/>
      <c r="X56" s="9">
        <f>SUM(X9:X54)</f>
        <v>1933350</v>
      </c>
      <c r="Y56" s="65">
        <f>SUM(Y9:Y54)</f>
        <v>842272552.56988597</v>
      </c>
      <c r="Z56" s="66">
        <f>SUM(Z9:Z54)</f>
        <v>12802554.12028352</v>
      </c>
      <c r="AA56" s="66">
        <f>SUM(AA9:AA54)</f>
        <v>543544.49438964319</v>
      </c>
      <c r="AB56" s="71">
        <f>SUM(AB9:AB54)</f>
        <v>294161.11133805494</v>
      </c>
      <c r="AD56" s="67">
        <f>X56+Y56+Z56+AA56+AB56</f>
        <v>857846162.29589713</v>
      </c>
      <c r="AF56" s="94"/>
      <c r="AG56" s="95"/>
    </row>
    <row r="57" spans="1:34" ht="15" thickBot="1" x14ac:dyDescent="0.35">
      <c r="AF57" s="96"/>
      <c r="AG57" s="97"/>
    </row>
    <row r="58" spans="1:34" x14ac:dyDescent="0.3">
      <c r="AE58" s="25"/>
      <c r="AF58" s="94"/>
      <c r="AG58" s="95"/>
      <c r="AH58" s="43"/>
    </row>
    <row r="59" spans="1:34" ht="15" thickBot="1" x14ac:dyDescent="0.35">
      <c r="AF59" s="96"/>
      <c r="AG59" s="97"/>
    </row>
    <row r="60" spans="1:34" x14ac:dyDescent="0.3">
      <c r="AG60" s="42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I27" workbookViewId="0">
      <selection activeCell="P9" sqref="P9:P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145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4"/>
      <c r="L1" s="144"/>
      <c r="N1" s="144"/>
      <c r="Q1" s="144"/>
      <c r="R1" s="78"/>
      <c r="S1" s="78"/>
      <c r="T1" s="144"/>
      <c r="U1" s="78"/>
      <c r="V1" s="78"/>
      <c r="W1" s="144"/>
      <c r="AE1" s="124"/>
    </row>
    <row r="2" spans="1:36" ht="14.4" customHeight="1" thickBot="1" x14ac:dyDescent="0.35">
      <c r="B2" s="125" t="s">
        <v>0</v>
      </c>
      <c r="C2" s="126"/>
      <c r="D2" s="127"/>
      <c r="F2" s="124"/>
      <c r="G2" s="124"/>
      <c r="H2" s="145"/>
      <c r="K2" s="2"/>
      <c r="L2" s="145"/>
      <c r="O2" s="92" t="s">
        <v>55</v>
      </c>
      <c r="P2" s="93"/>
      <c r="Q2" s="145"/>
      <c r="R2" s="78"/>
      <c r="S2" s="78"/>
      <c r="T2" s="145"/>
      <c r="U2" s="78"/>
      <c r="V2" s="78"/>
      <c r="W2" s="145"/>
      <c r="Y2" s="148" t="s">
        <v>78</v>
      </c>
      <c r="Z2" s="149"/>
      <c r="AA2" s="150"/>
      <c r="AB2" s="8"/>
      <c r="AC2" s="8"/>
      <c r="AE2" s="124"/>
    </row>
    <row r="3" spans="1:36" ht="14.4" customHeight="1" thickBot="1" x14ac:dyDescent="0.35">
      <c r="B3" s="128"/>
      <c r="C3" s="129"/>
      <c r="D3" s="130"/>
      <c r="F3" s="124"/>
      <c r="G3" s="124"/>
      <c r="H3" s="145"/>
      <c r="K3" s="2"/>
      <c r="L3" s="145"/>
      <c r="O3" s="157" t="s">
        <v>77</v>
      </c>
      <c r="P3" s="158"/>
      <c r="Q3" s="145"/>
      <c r="R3" s="78"/>
      <c r="S3" s="78"/>
      <c r="T3" s="145"/>
      <c r="U3" s="78"/>
      <c r="V3" s="78"/>
      <c r="W3" s="145"/>
      <c r="Y3" s="151"/>
      <c r="Z3" s="152"/>
      <c r="AA3" s="153"/>
      <c r="AB3" s="8"/>
      <c r="AC3" s="8"/>
      <c r="AE3" s="124"/>
      <c r="AF3" s="102" t="s">
        <v>58</v>
      </c>
      <c r="AG3" s="103"/>
      <c r="AH3" s="104"/>
    </row>
    <row r="4" spans="1:36" ht="14.4" customHeight="1" thickBot="1" x14ac:dyDescent="0.35">
      <c r="H4" s="145"/>
      <c r="K4" s="2"/>
      <c r="L4" s="145"/>
      <c r="O4" s="159"/>
      <c r="P4" s="160"/>
      <c r="Q4" s="145"/>
      <c r="R4" s="78"/>
      <c r="S4" s="78"/>
      <c r="T4" s="145"/>
      <c r="U4" s="78"/>
      <c r="V4" s="78"/>
      <c r="W4" s="145"/>
      <c r="Y4" s="154"/>
      <c r="Z4" s="155"/>
      <c r="AA4" s="156"/>
      <c r="AB4" s="8"/>
      <c r="AC4" s="8"/>
      <c r="AE4" s="124"/>
      <c r="AF4" s="105"/>
      <c r="AG4" s="106"/>
      <c r="AH4" s="107"/>
    </row>
    <row r="5" spans="1:36" ht="14.4" customHeight="1" thickBot="1" x14ac:dyDescent="0.35">
      <c r="D5" s="108" t="s">
        <v>2</v>
      </c>
      <c r="E5" s="109"/>
      <c r="H5" s="145"/>
      <c r="I5" s="108" t="s">
        <v>7</v>
      </c>
      <c r="J5" s="112"/>
      <c r="K5" s="109"/>
      <c r="L5" s="145"/>
      <c r="M5" s="112" t="s">
        <v>3</v>
      </c>
      <c r="O5" s="114"/>
      <c r="P5" s="115"/>
      <c r="Q5" s="145"/>
      <c r="R5" s="112" t="s">
        <v>20</v>
      </c>
      <c r="S5" s="109"/>
      <c r="T5" s="145"/>
      <c r="U5" s="108" t="s">
        <v>29</v>
      </c>
      <c r="V5" s="109"/>
      <c r="W5" s="145"/>
      <c r="AE5" s="124"/>
    </row>
    <row r="6" spans="1:36" ht="14.4" customHeight="1" thickBot="1" x14ac:dyDescent="0.35">
      <c r="D6" s="110"/>
      <c r="E6" s="111"/>
      <c r="H6" s="145"/>
      <c r="I6" s="110"/>
      <c r="J6" s="113"/>
      <c r="K6" s="111"/>
      <c r="L6" s="145"/>
      <c r="M6" s="113"/>
      <c r="O6" s="116"/>
      <c r="P6" s="117"/>
      <c r="Q6" s="145"/>
      <c r="R6" s="113"/>
      <c r="S6" s="111"/>
      <c r="T6" s="145"/>
      <c r="U6" s="110"/>
      <c r="V6" s="111"/>
      <c r="W6" s="145"/>
      <c r="AE6" s="124"/>
      <c r="AF6" s="61" t="s">
        <v>30</v>
      </c>
      <c r="AG6" s="45"/>
      <c r="AH6" s="45"/>
      <c r="AI6" s="45"/>
      <c r="AJ6" s="58"/>
    </row>
    <row r="7" spans="1:36" ht="15" customHeight="1" thickBot="1" x14ac:dyDescent="0.35">
      <c r="B7" s="147" t="s">
        <v>5</v>
      </c>
      <c r="C7" s="147"/>
      <c r="D7" s="120" t="s">
        <v>4</v>
      </c>
      <c r="E7" s="120"/>
      <c r="F7" s="121" t="s">
        <v>6</v>
      </c>
      <c r="G7" s="121"/>
      <c r="H7" s="145"/>
      <c r="I7" s="69" t="s">
        <v>70</v>
      </c>
      <c r="J7" s="14" t="s">
        <v>69</v>
      </c>
      <c r="K7" s="20" t="s">
        <v>68</v>
      </c>
      <c r="L7" s="145"/>
      <c r="M7" s="1" t="s">
        <v>8</v>
      </c>
      <c r="O7" s="118"/>
      <c r="P7" s="119"/>
      <c r="Q7" s="145"/>
      <c r="R7" s="78"/>
      <c r="S7" s="78"/>
      <c r="T7" s="145"/>
      <c r="U7" s="78"/>
      <c r="V7" s="78"/>
      <c r="W7" s="145"/>
      <c r="X7" s="3" t="s">
        <v>9</v>
      </c>
      <c r="Y7" s="79" t="s">
        <v>10</v>
      </c>
      <c r="Z7" s="3" t="s">
        <v>11</v>
      </c>
      <c r="AA7" s="3" t="s">
        <v>12</v>
      </c>
      <c r="AB7" s="3" t="s">
        <v>13</v>
      </c>
      <c r="AD7" s="122" t="s">
        <v>56</v>
      </c>
      <c r="AE7" s="124"/>
      <c r="AF7" s="64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145"/>
      <c r="I8" s="70"/>
      <c r="J8" s="7"/>
      <c r="K8" s="18"/>
      <c r="L8" s="145"/>
      <c r="M8" s="21"/>
      <c r="O8" s="30"/>
      <c r="P8" s="34"/>
      <c r="Q8" s="145"/>
      <c r="R8" s="80"/>
      <c r="S8" s="79"/>
      <c r="T8" s="145"/>
      <c r="U8" s="80"/>
      <c r="V8" s="79"/>
      <c r="W8" s="145"/>
      <c r="X8" s="37"/>
      <c r="Y8" s="10"/>
      <c r="Z8" s="36"/>
      <c r="AA8" s="36"/>
      <c r="AB8" s="36"/>
      <c r="AD8" s="123"/>
      <c r="AE8" s="124"/>
      <c r="AF8" s="59" t="s">
        <v>14</v>
      </c>
      <c r="AG8" s="26">
        <v>4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8">
        <f>'[1]Szenario 3'!$K9</f>
        <v>1226.1884987000001</v>
      </c>
      <c r="H9" s="145"/>
      <c r="I9" s="83">
        <f>'[2]Szenario 1'!$F9</f>
        <v>7</v>
      </c>
      <c r="J9" s="84">
        <f>'[2]Szenario 2'!$F9</f>
        <v>16</v>
      </c>
      <c r="K9" s="85">
        <f>'[2]Szenario 3'!$F9</f>
        <v>25</v>
      </c>
      <c r="L9" s="145"/>
      <c r="M9" s="22">
        <f>'[3]E-Auto'!$E7*(1/100)</f>
        <v>1.6900000000000001E-3</v>
      </c>
      <c r="O9" s="31">
        <f>D9</f>
        <v>11902.77</v>
      </c>
      <c r="P9" s="35">
        <f>E9+(I9)</f>
        <v>1239.4128057999999</v>
      </c>
      <c r="Q9" s="145"/>
      <c r="R9" s="28">
        <f>IF(O9&lt;$AG$18,1,2)</f>
        <v>1</v>
      </c>
      <c r="S9" s="33">
        <f>IF(P9&lt;$AG$10,1,2)</f>
        <v>1</v>
      </c>
      <c r="T9" s="145"/>
      <c r="U9" s="39">
        <f>($AI$15/$AG$20)*(1+0.15*(O9/$AG$18)^4)+$AH$33</f>
        <v>0.11934324546675659</v>
      </c>
      <c r="V9" s="33">
        <f>($AI$7/$AG$12)*(1+0.15*(P9/$AG$10)^4)+$AH$32</f>
        <v>2.6666666730206724E-3</v>
      </c>
      <c r="W9" s="145"/>
      <c r="X9" s="78">
        <f>($AG$7*$AG$8*S9*$AG$24+$AG$15*$AG$16*R9*$AG$24)</f>
        <v>3600</v>
      </c>
      <c r="Y9" s="41">
        <f>(O9*U9*$AG$30+P9*V9*$AG$29)*365</f>
        <v>16366508.621649075</v>
      </c>
      <c r="Z9" s="41">
        <f>(O9*$AI$15*$AG$37+P9*$AI$7*$AG$36)*365</f>
        <v>248721.24688940399</v>
      </c>
      <c r="AA9" s="41">
        <f>O9*$AI$15*($AG$41+$AG$40*(1-M9))*365</f>
        <v>17149.243132258383</v>
      </c>
      <c r="AB9" s="42">
        <f>365*((P9*$AI$7*($AG$53*$AG$54+$AG$49*$AG$50+$AG$45*$AG$46))+(O9*1.6*$AI$15*($AG$53*$AG$55+$AG$49*$AG$51+$AG$45*$AG$47)))</f>
        <v>5674.5582424009208</v>
      </c>
      <c r="AD9" s="40">
        <f>SUM(X9:AB9)</f>
        <v>16641653.669913137</v>
      </c>
      <c r="AE9" s="124"/>
      <c r="AF9" s="98" t="s">
        <v>15</v>
      </c>
      <c r="AG9" s="15"/>
      <c r="AH9" s="101"/>
      <c r="AI9" s="72" t="s">
        <v>59</v>
      </c>
      <c r="AJ9" s="73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8">
        <f>'[1]Szenario 3'!$K10</f>
        <v>1244.86142</v>
      </c>
      <c r="H10" s="145"/>
      <c r="I10" s="86">
        <f>'[2]Szenario 1'!$F10</f>
        <v>7</v>
      </c>
      <c r="J10" s="87">
        <f>'[2]Szenario 2'!$F10</f>
        <v>16</v>
      </c>
      <c r="K10" s="88">
        <f>'[2]Szenario 3'!$F10</f>
        <v>25</v>
      </c>
      <c r="L10" s="145"/>
      <c r="M10" s="23">
        <f>'[3]E-Auto'!$E8*(1/100)</f>
        <v>2.3700000000000001E-3</v>
      </c>
      <c r="O10" s="31">
        <f t="shared" ref="O10:O54" si="0">D10</f>
        <v>12023</v>
      </c>
      <c r="P10" s="35">
        <f t="shared" ref="P10:P54" si="1">E10+(I10)</f>
        <v>1251.86142</v>
      </c>
      <c r="Q10" s="145"/>
      <c r="R10" s="28">
        <f t="shared" ref="R10:R54" si="2">IF(O10&lt;$AG$18,1,2)</f>
        <v>1</v>
      </c>
      <c r="S10" s="33">
        <f t="shared" ref="S10:S54" si="3">IF(P10&lt;$AG$10,1,2)</f>
        <v>1</v>
      </c>
      <c r="T10" s="145"/>
      <c r="U10" s="39">
        <f t="shared" ref="U10:U54" si="4">($AI$15/$AG$20)*(1+0.15*(O10/$AG$18)^4)+$AH$33</f>
        <v>0.1193436520659952</v>
      </c>
      <c r="V10" s="33">
        <f t="shared" ref="V10:V54" si="5">($AI$7/$AG$12)*(1+0.15*(P10/$AG$10)^4)+$AH$32</f>
        <v>2.6666666732798215E-3</v>
      </c>
      <c r="W10" s="145"/>
      <c r="X10" s="78">
        <f t="shared" ref="X10:X12" si="6">($AG$7*$AG$8*S10*$AG$24+$AG$15*$AG$16*R10*$AG$24)</f>
        <v>3600</v>
      </c>
      <c r="Y10" s="41">
        <f t="shared" ref="Y10:Y54" si="7">(O10*U10*$AG$30+P10*V10*$AG$29)*365</f>
        <v>16531881.776477873</v>
      </c>
      <c r="Z10" s="41">
        <f t="shared" ref="Z10:Z54" si="8">(O10*$AI$15*$AG$37+P10*$AI$7*$AG$36)*365</f>
        <v>251233.27301960002</v>
      </c>
      <c r="AA10" s="41">
        <f t="shared" ref="AA10:AA54" si="9">O10*$AI$15*($AG$41+$AG$40*(1-M10))*365</f>
        <v>17314.231670626003</v>
      </c>
      <c r="AB10" s="42">
        <f t="shared" ref="AB10:AB54" si="10">365*((P10*$AI$7*($AG$53*$AG$54+$AG$49*$AG$50+$AG$45*$AG$46))+(O10*1.6*$AI$15*($AG$53*$AG$55+$AG$49*$AG$51+$AG$45*$AG$47)))</f>
        <v>5731.6844719537921</v>
      </c>
      <c r="AD10" s="40">
        <f t="shared" ref="AD10:AD46" si="11">SUM(X10:AB10)</f>
        <v>16809760.965640053</v>
      </c>
      <c r="AE10" s="124"/>
      <c r="AF10" s="99"/>
      <c r="AG10" s="16">
        <v>110400</v>
      </c>
      <c r="AH10" s="101"/>
      <c r="AI10" s="72"/>
      <c r="AJ10" s="48"/>
    </row>
    <row r="11" spans="1:36" x14ac:dyDescent="0.3">
      <c r="A11" s="5">
        <f t="shared" ref="A11:A54" si="12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8">
        <f>'[1]Szenario 3'!$K11</f>
        <v>1263.5343412999998</v>
      </c>
      <c r="H11" s="145"/>
      <c r="I11" s="86">
        <f>'[2]Szenario 1'!$F11</f>
        <v>7</v>
      </c>
      <c r="J11" s="87">
        <f>'[2]Szenario 2'!$F11</f>
        <v>16</v>
      </c>
      <c r="K11" s="88">
        <f>'[2]Szenario 3'!$F11</f>
        <v>25</v>
      </c>
      <c r="L11" s="145"/>
      <c r="M11" s="23">
        <f>'[3]E-Auto'!$E9*(1/100)</f>
        <v>3.1800000000000001E-3</v>
      </c>
      <c r="O11" s="31">
        <f t="shared" si="0"/>
        <v>12143.23</v>
      </c>
      <c r="P11" s="35">
        <f t="shared" si="1"/>
        <v>1264.3100341999998</v>
      </c>
      <c r="Q11" s="145"/>
      <c r="R11" s="28">
        <f t="shared" si="2"/>
        <v>1</v>
      </c>
      <c r="S11" s="33">
        <f t="shared" si="3"/>
        <v>1</v>
      </c>
      <c r="T11" s="145"/>
      <c r="U11" s="39">
        <f t="shared" si="4"/>
        <v>0.1193440710479194</v>
      </c>
      <c r="V11" s="33">
        <f t="shared" si="5"/>
        <v>2.6666666735468188E-3</v>
      </c>
      <c r="W11" s="145"/>
      <c r="X11" s="78">
        <f t="shared" si="6"/>
        <v>3600</v>
      </c>
      <c r="Y11" s="41">
        <f t="shared" si="7"/>
        <v>16697257.786069337</v>
      </c>
      <c r="Z11" s="41">
        <f t="shared" si="8"/>
        <v>253745.29914979596</v>
      </c>
      <c r="AA11" s="41">
        <f t="shared" si="9"/>
        <v>17477.465184511639</v>
      </c>
      <c r="AB11" s="42">
        <f t="shared" si="10"/>
        <v>5788.8107015066635</v>
      </c>
      <c r="AD11" s="40">
        <f t="shared" si="11"/>
        <v>16977869.361105155</v>
      </c>
      <c r="AE11" s="124"/>
      <c r="AF11" s="100"/>
      <c r="AG11" s="15"/>
      <c r="AH11" s="101"/>
      <c r="AI11" s="72" t="s">
        <v>60</v>
      </c>
      <c r="AJ11" s="73">
        <v>65</v>
      </c>
    </row>
    <row r="12" spans="1:36" ht="15" thickBot="1" x14ac:dyDescent="0.35">
      <c r="A12" s="5">
        <f t="shared" si="12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8">
        <f>'[1]Szenario 3'!$K12</f>
        <v>1282.2072625999999</v>
      </c>
      <c r="H12" s="145"/>
      <c r="I12" s="86">
        <f>'[2]Szenario 1'!$F12</f>
        <v>7</v>
      </c>
      <c r="J12" s="87">
        <f>'[2]Szenario 2'!$F12</f>
        <v>16</v>
      </c>
      <c r="K12" s="88">
        <f>'[2]Szenario 3'!$F12</f>
        <v>25</v>
      </c>
      <c r="L12" s="145"/>
      <c r="M12" s="23">
        <f>'[3]E-Auto'!$E10*(1/100)</f>
        <v>4.1700000000000001E-3</v>
      </c>
      <c r="O12" s="31">
        <f t="shared" si="0"/>
        <v>12263.46</v>
      </c>
      <c r="P12" s="35">
        <f t="shared" si="1"/>
        <v>1276.7586483999999</v>
      </c>
      <c r="Q12" s="145"/>
      <c r="R12" s="28">
        <f t="shared" si="2"/>
        <v>1</v>
      </c>
      <c r="S12" s="33">
        <f t="shared" si="3"/>
        <v>1</v>
      </c>
      <c r="T12" s="145"/>
      <c r="U12" s="39">
        <f t="shared" si="4"/>
        <v>0.119344502661417</v>
      </c>
      <c r="V12" s="33">
        <f t="shared" si="5"/>
        <v>2.6666666738218193E-3</v>
      </c>
      <c r="W12" s="145"/>
      <c r="X12" s="78">
        <f t="shared" si="6"/>
        <v>3600</v>
      </c>
      <c r="Y12" s="41">
        <f t="shared" si="7"/>
        <v>16862636.736922737</v>
      </c>
      <c r="Z12" s="41">
        <f t="shared" si="8"/>
        <v>256257.32527999196</v>
      </c>
      <c r="AA12" s="41">
        <f t="shared" si="9"/>
        <v>17638.278726751319</v>
      </c>
      <c r="AB12" s="42">
        <f t="shared" si="10"/>
        <v>5845.9369310595348</v>
      </c>
      <c r="AD12" s="40">
        <f t="shared" si="11"/>
        <v>17145978.277860541</v>
      </c>
      <c r="AE12" s="124"/>
      <c r="AF12" s="63" t="s">
        <v>32</v>
      </c>
      <c r="AG12" s="57">
        <v>30</v>
      </c>
      <c r="AH12" s="38" t="s">
        <v>33</v>
      </c>
      <c r="AI12" s="38"/>
      <c r="AJ12" s="53"/>
    </row>
    <row r="13" spans="1:36" ht="15" thickBot="1" x14ac:dyDescent="0.35">
      <c r="A13" s="5">
        <f t="shared" si="12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8">
        <f>'[1]Szenario 3'!$K13</f>
        <v>1300.8801838999998</v>
      </c>
      <c r="H13" s="145"/>
      <c r="I13" s="86">
        <f>'[2]Szenario 1'!$F13</f>
        <v>7</v>
      </c>
      <c r="J13" s="87">
        <f>'[2]Szenario 2'!$F13</f>
        <v>16</v>
      </c>
      <c r="K13" s="88">
        <f>'[2]Szenario 3'!$F13</f>
        <v>25</v>
      </c>
      <c r="L13" s="145"/>
      <c r="M13" s="23">
        <f>'[3]E-Auto'!$E11*(1/100)</f>
        <v>6.2100000000000002E-3</v>
      </c>
      <c r="O13" s="31">
        <f t="shared" si="0"/>
        <v>12383.69</v>
      </c>
      <c r="P13" s="35">
        <f t="shared" si="1"/>
        <v>1289.2072625999999</v>
      </c>
      <c r="Q13" s="145"/>
      <c r="R13" s="28">
        <f t="shared" si="2"/>
        <v>1</v>
      </c>
      <c r="S13" s="33">
        <f t="shared" si="3"/>
        <v>1</v>
      </c>
      <c r="T13" s="145"/>
      <c r="U13" s="39">
        <f t="shared" si="4"/>
        <v>0.11934494715785231</v>
      </c>
      <c r="V13" s="33">
        <f t="shared" si="5"/>
        <v>2.666666674104983E-3</v>
      </c>
      <c r="W13" s="145"/>
      <c r="X13" s="78">
        <f>($AG$7*$AG$8*S13*$AG$24+$AG$15*$AG$16*R13*$AG$24)</f>
        <v>3600</v>
      </c>
      <c r="Y13" s="41">
        <f t="shared" si="7"/>
        <v>17028018.717267245</v>
      </c>
      <c r="Z13" s="41">
        <f t="shared" si="8"/>
        <v>258769.35141018804</v>
      </c>
      <c r="AA13" s="41">
        <f t="shared" si="9"/>
        <v>17785.753356209741</v>
      </c>
      <c r="AB13" s="42">
        <f t="shared" si="10"/>
        <v>5903.063160612407</v>
      </c>
      <c r="AD13" s="40">
        <f t="shared" si="11"/>
        <v>17314076.885194257</v>
      </c>
      <c r="AE13" s="124"/>
    </row>
    <row r="14" spans="1:36" ht="15" thickBot="1" x14ac:dyDescent="0.35">
      <c r="A14" s="17">
        <f t="shared" si="12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8">
        <f>'[1]Szenario 3'!$K14</f>
        <v>1319.5531051999999</v>
      </c>
      <c r="H14" s="145"/>
      <c r="I14" s="86">
        <f>'[2]Szenario 1'!$F14</f>
        <v>7</v>
      </c>
      <c r="J14" s="87">
        <f>'[2]Szenario 2'!$F14</f>
        <v>16</v>
      </c>
      <c r="K14" s="88">
        <f>'[2]Szenario 3'!$F14</f>
        <v>25</v>
      </c>
      <c r="L14" s="145"/>
      <c r="M14" s="23">
        <f>'[3]E-Auto'!$E12*(1/100)</f>
        <v>3.5041935483870967E-2</v>
      </c>
      <c r="O14" s="31">
        <f t="shared" si="0"/>
        <v>12503.92</v>
      </c>
      <c r="P14" s="35">
        <f t="shared" si="1"/>
        <v>1301.6558768</v>
      </c>
      <c r="Q14" s="145"/>
      <c r="R14" s="28">
        <f t="shared" si="2"/>
        <v>1</v>
      </c>
      <c r="S14" s="33">
        <f t="shared" si="3"/>
        <v>1</v>
      </c>
      <c r="T14" s="145"/>
      <c r="U14" s="39">
        <f t="shared" si="4"/>
        <v>0.11934540479106619</v>
      </c>
      <c r="V14" s="33">
        <f t="shared" si="5"/>
        <v>2.6666666743964699E-3</v>
      </c>
      <c r="W14" s="145"/>
      <c r="X14" s="78">
        <f>($AG$7*$AG$8*S14*$AG$24+$AG$15*$AG$16*R14*$AG$24)+AG26</f>
        <v>1511350</v>
      </c>
      <c r="Y14" s="41">
        <f t="shared" si="7"/>
        <v>17193403.817079041</v>
      </c>
      <c r="Z14" s="41">
        <f t="shared" si="8"/>
        <v>261281.37754038398</v>
      </c>
      <c r="AA14" s="41">
        <f t="shared" si="9"/>
        <v>17595.250568135794</v>
      </c>
      <c r="AB14" s="42">
        <f t="shared" si="10"/>
        <v>5960.1893901652775</v>
      </c>
      <c r="AD14" s="40">
        <f t="shared" si="11"/>
        <v>18989590.634577725</v>
      </c>
      <c r="AE14" s="124"/>
      <c r="AF14" s="61" t="s">
        <v>31</v>
      </c>
      <c r="AG14" s="45"/>
      <c r="AH14" s="45"/>
      <c r="AI14" s="45"/>
      <c r="AJ14" s="58"/>
    </row>
    <row r="15" spans="1:36" x14ac:dyDescent="0.3">
      <c r="A15" s="5">
        <f t="shared" si="12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8">
        <f>'[1]Szenario 3'!$K15</f>
        <v>1338.2260265</v>
      </c>
      <c r="H15" s="145"/>
      <c r="I15" s="86">
        <f>'[2]Szenario 1'!$F15</f>
        <v>7</v>
      </c>
      <c r="J15" s="87">
        <f>'[2]Szenario 2'!$F15</f>
        <v>16</v>
      </c>
      <c r="K15" s="88">
        <f>'[2]Szenario 3'!$F15</f>
        <v>25</v>
      </c>
      <c r="L15" s="145"/>
      <c r="M15" s="23">
        <f>'[3]E-Auto'!$E13*(1/100)</f>
        <v>6.3873870967741941E-2</v>
      </c>
      <c r="O15" s="31">
        <f t="shared" si="0"/>
        <v>12624.15</v>
      </c>
      <c r="P15" s="35">
        <f t="shared" si="1"/>
        <v>1314.1044909999998</v>
      </c>
      <c r="Q15" s="145"/>
      <c r="R15" s="28">
        <f t="shared" si="2"/>
        <v>1</v>
      </c>
      <c r="S15" s="33">
        <f t="shared" si="3"/>
        <v>1</v>
      </c>
      <c r="T15" s="145"/>
      <c r="U15" s="39">
        <f t="shared" si="4"/>
        <v>0.11934587581737592</v>
      </c>
      <c r="V15" s="33">
        <f t="shared" si="5"/>
        <v>2.66666667469644E-3</v>
      </c>
      <c r="W15" s="145"/>
      <c r="X15" s="78">
        <f>($AJ$11*$AG$8*S15*$AG$25+$AJ$9*$AG$8*S15*$AG$24+$AG$15*$AG$16*R15*$AG$24)</f>
        <v>10100</v>
      </c>
      <c r="Y15" s="41">
        <f t="shared" si="7"/>
        <v>17358792.12809848</v>
      </c>
      <c r="Z15" s="41">
        <f t="shared" si="8"/>
        <v>263793.40367058001</v>
      </c>
      <c r="AA15" s="41">
        <f t="shared" si="9"/>
        <v>17397.763549194067</v>
      </c>
      <c r="AB15" s="42">
        <f t="shared" si="10"/>
        <v>6017.3156197181488</v>
      </c>
      <c r="AD15" s="40">
        <f t="shared" si="11"/>
        <v>17656100.610937972</v>
      </c>
      <c r="AE15" s="124"/>
      <c r="AF15" s="62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2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8">
        <f>'[1]Szenario 3'!$K16</f>
        <v>1356.8989477999999</v>
      </c>
      <c r="H16" s="145"/>
      <c r="I16" s="86">
        <f>'[2]Szenario 1'!$F16</f>
        <v>7</v>
      </c>
      <c r="J16" s="87">
        <f>'[2]Szenario 2'!$F16</f>
        <v>16</v>
      </c>
      <c r="K16" s="88">
        <f>'[2]Szenario 3'!$F16</f>
        <v>25</v>
      </c>
      <c r="L16" s="145"/>
      <c r="M16" s="23">
        <f>'[3]E-Auto'!$E14*(1/100)</f>
        <v>9.2705806451612929E-2</v>
      </c>
      <c r="O16" s="31">
        <f t="shared" si="0"/>
        <v>12744.38</v>
      </c>
      <c r="P16" s="35">
        <f t="shared" si="1"/>
        <v>1326.5531051999999</v>
      </c>
      <c r="Q16" s="145"/>
      <c r="R16" s="28">
        <f t="shared" si="2"/>
        <v>1</v>
      </c>
      <c r="S16" s="33">
        <f t="shared" si="3"/>
        <v>1</v>
      </c>
      <c r="T16" s="145"/>
      <c r="U16" s="39">
        <f t="shared" si="4"/>
        <v>0.11934636049557536</v>
      </c>
      <c r="V16" s="33">
        <f t="shared" si="5"/>
        <v>2.6666666750050578E-3</v>
      </c>
      <c r="W16" s="145"/>
      <c r="X16" s="78">
        <f t="shared" ref="X16:X54" si="13">($AJ$11*$AG$8*S16*$AG$25+$AJ$9*$AG$8*S16*$AG$24+$AG$15*$AG$16*R16*$AG$24)</f>
        <v>10100</v>
      </c>
      <c r="Y16" s="41">
        <f t="shared" si="7"/>
        <v>17524183.743847191</v>
      </c>
      <c r="Z16" s="41">
        <f t="shared" si="8"/>
        <v>266305.42980077595</v>
      </c>
      <c r="AA16" s="41">
        <f t="shared" si="9"/>
        <v>17193.29229938456</v>
      </c>
      <c r="AB16" s="42">
        <f t="shared" si="10"/>
        <v>6074.4418492710192</v>
      </c>
      <c r="AD16" s="40">
        <f t="shared" si="11"/>
        <v>17823856.907796625</v>
      </c>
      <c r="AE16" s="124"/>
      <c r="AF16" s="59" t="s">
        <v>17</v>
      </c>
      <c r="AG16" s="26">
        <v>5</v>
      </c>
      <c r="AH16" s="25" t="s">
        <v>18</v>
      </c>
      <c r="AI16" s="25"/>
      <c r="AJ16" s="48"/>
    </row>
    <row r="17" spans="1:36" x14ac:dyDescent="0.3">
      <c r="A17" s="5">
        <f t="shared" si="12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8">
        <f>'[1]Szenario 3'!$K17</f>
        <v>1375.5718691</v>
      </c>
      <c r="H17" s="145"/>
      <c r="I17" s="86">
        <f>'[2]Szenario 1'!$F17</f>
        <v>7</v>
      </c>
      <c r="J17" s="87">
        <f>'[2]Szenario 2'!$F17</f>
        <v>16</v>
      </c>
      <c r="K17" s="88">
        <f>'[2]Szenario 3'!$F17</f>
        <v>25</v>
      </c>
      <c r="L17" s="145"/>
      <c r="M17" s="23">
        <f>'[3]E-Auto'!$E15*(1/100)</f>
        <v>0.1215377419354839</v>
      </c>
      <c r="O17" s="31">
        <f t="shared" si="0"/>
        <v>12864.61</v>
      </c>
      <c r="P17" s="35">
        <f t="shared" si="1"/>
        <v>1339.0017194</v>
      </c>
      <c r="Q17" s="145"/>
      <c r="R17" s="28">
        <f t="shared" si="2"/>
        <v>1</v>
      </c>
      <c r="S17" s="33">
        <f t="shared" si="3"/>
        <v>1</v>
      </c>
      <c r="T17" s="145"/>
      <c r="U17" s="39">
        <f t="shared" si="4"/>
        <v>0.11934685908693478</v>
      </c>
      <c r="V17" s="33">
        <f t="shared" si="5"/>
        <v>2.666666675322487E-3</v>
      </c>
      <c r="W17" s="145"/>
      <c r="X17" s="78">
        <f t="shared" si="13"/>
        <v>10100</v>
      </c>
      <c r="Y17" s="41">
        <f t="shared" si="7"/>
        <v>17689578.759645224</v>
      </c>
      <c r="Z17" s="41">
        <f t="shared" si="8"/>
        <v>268817.45593097201</v>
      </c>
      <c r="AA17" s="41">
        <f t="shared" si="9"/>
        <v>16981.836818707285</v>
      </c>
      <c r="AB17" s="42">
        <f t="shared" si="10"/>
        <v>6131.5680788238924</v>
      </c>
      <c r="AD17" s="40">
        <f t="shared" si="11"/>
        <v>17991609.620473724</v>
      </c>
      <c r="AE17" s="124"/>
      <c r="AF17" s="98" t="s">
        <v>16</v>
      </c>
      <c r="AG17" s="15"/>
      <c r="AH17" s="101"/>
      <c r="AI17" s="25"/>
      <c r="AJ17" s="48"/>
    </row>
    <row r="18" spans="1:36" x14ac:dyDescent="0.3">
      <c r="A18" s="5">
        <f t="shared" si="12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8">
        <f>'[1]Szenario 3'!$K18</f>
        <v>1394.2447903999998</v>
      </c>
      <c r="H18" s="145"/>
      <c r="I18" s="86">
        <f>'[2]Szenario 1'!$F18</f>
        <v>7</v>
      </c>
      <c r="J18" s="87">
        <f>'[2]Szenario 2'!$F18</f>
        <v>16</v>
      </c>
      <c r="K18" s="88">
        <f>'[2]Szenario 3'!$F18</f>
        <v>25</v>
      </c>
      <c r="L18" s="145"/>
      <c r="M18" s="23">
        <f>'[3]E-Auto'!$E16*(1/100)</f>
        <v>0.15036967741935489</v>
      </c>
      <c r="O18" s="31">
        <f t="shared" si="0"/>
        <v>12984.84</v>
      </c>
      <c r="P18" s="35">
        <f t="shared" si="1"/>
        <v>1351.4503336</v>
      </c>
      <c r="Q18" s="145"/>
      <c r="R18" s="28">
        <f t="shared" si="2"/>
        <v>1</v>
      </c>
      <c r="S18" s="33">
        <f t="shared" si="3"/>
        <v>1</v>
      </c>
      <c r="T18" s="145"/>
      <c r="U18" s="39">
        <f t="shared" si="4"/>
        <v>0.119347371855201</v>
      </c>
      <c r="V18" s="33">
        <f t="shared" si="5"/>
        <v>2.6666666756488943E-3</v>
      </c>
      <c r="W18" s="145"/>
      <c r="X18" s="78">
        <f t="shared" si="13"/>
        <v>10100</v>
      </c>
      <c r="Y18" s="41">
        <f t="shared" si="7"/>
        <v>17854977.272628143</v>
      </c>
      <c r="Z18" s="41">
        <f t="shared" si="8"/>
        <v>271329.482061168</v>
      </c>
      <c r="AA18" s="41">
        <f t="shared" si="9"/>
        <v>16763.397107162211</v>
      </c>
      <c r="AB18" s="42">
        <f t="shared" si="10"/>
        <v>6188.6943083767628</v>
      </c>
      <c r="AD18" s="40">
        <f t="shared" si="11"/>
        <v>18159358.846104849</v>
      </c>
      <c r="AE18" s="124"/>
      <c r="AF18" s="99"/>
      <c r="AG18" s="16">
        <v>30000</v>
      </c>
      <c r="AH18" s="101"/>
      <c r="AI18" s="25"/>
      <c r="AJ18" s="48"/>
    </row>
    <row r="19" spans="1:36" x14ac:dyDescent="0.3">
      <c r="A19" s="5">
        <f t="shared" si="12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8">
        <f>'[1]Szenario 3'!$K19</f>
        <v>1412.9177116999999</v>
      </c>
      <c r="H19" s="145"/>
      <c r="I19" s="86">
        <f>'[2]Szenario 1'!$F19</f>
        <v>7</v>
      </c>
      <c r="J19" s="87">
        <f>'[2]Szenario 2'!$F19</f>
        <v>16</v>
      </c>
      <c r="K19" s="88">
        <f>'[2]Szenario 3'!$F19</f>
        <v>25</v>
      </c>
      <c r="L19" s="145"/>
      <c r="M19" s="23">
        <f>'[3]E-Auto'!$E17*(1/100)</f>
        <v>0.17920161290322587</v>
      </c>
      <c r="O19" s="31">
        <f t="shared" si="0"/>
        <v>13105.07</v>
      </c>
      <c r="P19" s="35">
        <f t="shared" si="1"/>
        <v>1363.8989477999999</v>
      </c>
      <c r="Q19" s="145"/>
      <c r="R19" s="28">
        <f t="shared" si="2"/>
        <v>1</v>
      </c>
      <c r="S19" s="33">
        <f t="shared" si="3"/>
        <v>1</v>
      </c>
      <c r="T19" s="145"/>
      <c r="U19" s="39">
        <f t="shared" si="4"/>
        <v>0.11934789906659735</v>
      </c>
      <c r="V19" s="33">
        <f t="shared" si="5"/>
        <v>2.6666666759844471E-3</v>
      </c>
      <c r="W19" s="145"/>
      <c r="X19" s="78">
        <f t="shared" si="13"/>
        <v>10100</v>
      </c>
      <c r="Y19" s="41">
        <f t="shared" si="7"/>
        <v>18020379.381764211</v>
      </c>
      <c r="Z19" s="41">
        <f t="shared" si="8"/>
        <v>273841.508191364</v>
      </c>
      <c r="AA19" s="41">
        <f t="shared" si="9"/>
        <v>16537.973164749372</v>
      </c>
      <c r="AB19" s="42">
        <f t="shared" si="10"/>
        <v>6245.8205379296332</v>
      </c>
      <c r="AD19" s="40">
        <f t="shared" si="11"/>
        <v>18327104.683658253</v>
      </c>
      <c r="AE19" s="124"/>
      <c r="AF19" s="100"/>
      <c r="AG19" s="15"/>
      <c r="AH19" s="101"/>
      <c r="AI19" s="25"/>
      <c r="AJ19" s="48"/>
    </row>
    <row r="20" spans="1:36" ht="15" thickBot="1" x14ac:dyDescent="0.35">
      <c r="A20" s="5">
        <f t="shared" si="12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8">
        <f>'[1]Szenario 3'!$K20</f>
        <v>1431.590633</v>
      </c>
      <c r="H20" s="145"/>
      <c r="I20" s="86">
        <f>'[2]Szenario 1'!$F20</f>
        <v>7</v>
      </c>
      <c r="J20" s="87">
        <f>'[2]Szenario 2'!$F20</f>
        <v>16</v>
      </c>
      <c r="K20" s="88">
        <f>'[2]Szenario 3'!$F20</f>
        <v>25</v>
      </c>
      <c r="L20" s="145"/>
      <c r="M20" s="23">
        <f>'[3]E-Auto'!$E18*(1/100)</f>
        <v>0.20803354838709684</v>
      </c>
      <c r="O20" s="31">
        <f t="shared" si="0"/>
        <v>13225.3</v>
      </c>
      <c r="P20" s="35">
        <f t="shared" si="1"/>
        <v>1376.3475619999999</v>
      </c>
      <c r="Q20" s="145"/>
      <c r="R20" s="28">
        <f t="shared" si="2"/>
        <v>1</v>
      </c>
      <c r="S20" s="33">
        <f t="shared" si="3"/>
        <v>1</v>
      </c>
      <c r="T20" s="145"/>
      <c r="U20" s="39">
        <f t="shared" si="4"/>
        <v>0.11934844098982358</v>
      </c>
      <c r="V20" s="33">
        <f t="shared" si="5"/>
        <v>2.6666666763293149E-3</v>
      </c>
      <c r="W20" s="145"/>
      <c r="X20" s="78">
        <f t="shared" si="13"/>
        <v>10100</v>
      </c>
      <c r="Y20" s="41">
        <f t="shared" si="7"/>
        <v>18185785.187871456</v>
      </c>
      <c r="Z20" s="41">
        <f t="shared" si="8"/>
        <v>276353.53432155994</v>
      </c>
      <c r="AA20" s="41">
        <f t="shared" si="9"/>
        <v>16305.564991468746</v>
      </c>
      <c r="AB20" s="42">
        <f t="shared" si="10"/>
        <v>6302.9467674825055</v>
      </c>
      <c r="AD20" s="40">
        <f t="shared" si="11"/>
        <v>18494847.233951971</v>
      </c>
      <c r="AE20" s="124"/>
      <c r="AF20" s="63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2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8">
        <f>'[1]Szenario 3'!$K21</f>
        <v>1450.2635542999999</v>
      </c>
      <c r="H21" s="145"/>
      <c r="I21" s="86">
        <f>'[2]Szenario 1'!$F21</f>
        <v>7</v>
      </c>
      <c r="J21" s="87">
        <f>'[2]Szenario 2'!$F21</f>
        <v>16</v>
      </c>
      <c r="K21" s="88">
        <f>'[2]Szenario 3'!$F21</f>
        <v>25</v>
      </c>
      <c r="L21" s="145"/>
      <c r="M21" s="23">
        <f>'[3]E-Auto'!$E19*(1/100)</f>
        <v>0.23686548387096781</v>
      </c>
      <c r="O21" s="31">
        <f t="shared" si="0"/>
        <v>13345.53</v>
      </c>
      <c r="P21" s="35">
        <f t="shared" si="1"/>
        <v>1388.7961762</v>
      </c>
      <c r="Q21" s="145"/>
      <c r="R21" s="28">
        <f t="shared" si="2"/>
        <v>1</v>
      </c>
      <c r="S21" s="33">
        <f t="shared" si="3"/>
        <v>1</v>
      </c>
      <c r="T21" s="145"/>
      <c r="U21" s="39">
        <f t="shared" si="4"/>
        <v>0.11934899789605603</v>
      </c>
      <c r="V21" s="33">
        <f t="shared" si="5"/>
        <v>2.6666666766836681E-3</v>
      </c>
      <c r="W21" s="145"/>
      <c r="X21" s="78">
        <f t="shared" si="13"/>
        <v>10100</v>
      </c>
      <c r="Y21" s="41">
        <f t="shared" si="7"/>
        <v>18351194.793634843</v>
      </c>
      <c r="Z21" s="41">
        <f t="shared" si="8"/>
        <v>278865.560451756</v>
      </c>
      <c r="AA21" s="41">
        <f t="shared" si="9"/>
        <v>16066.172587320349</v>
      </c>
      <c r="AB21" s="42">
        <f t="shared" si="10"/>
        <v>6360.0729970353768</v>
      </c>
      <c r="AD21" s="40">
        <f t="shared" si="11"/>
        <v>18662586.599670954</v>
      </c>
      <c r="AE21" s="124"/>
    </row>
    <row r="22" spans="1:36" ht="15" thickBot="1" x14ac:dyDescent="0.35">
      <c r="A22" s="5">
        <f t="shared" si="12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8">
        <f>'[1]Szenario 3'!$K22</f>
        <v>1468.9364755999998</v>
      </c>
      <c r="H22" s="145"/>
      <c r="I22" s="86">
        <f>'[2]Szenario 1'!$F22</f>
        <v>7</v>
      </c>
      <c r="J22" s="87">
        <f>'[2]Szenario 2'!$F22</f>
        <v>16</v>
      </c>
      <c r="K22" s="88">
        <f>'[2]Szenario 3'!$F22</f>
        <v>25</v>
      </c>
      <c r="L22" s="145"/>
      <c r="M22" s="23">
        <f>'[3]E-Auto'!$E20*(1/100)</f>
        <v>0.26569741935483882</v>
      </c>
      <c r="O22" s="31">
        <f t="shared" si="0"/>
        <v>13465.76</v>
      </c>
      <c r="P22" s="35">
        <f t="shared" si="1"/>
        <v>1401.2447903999998</v>
      </c>
      <c r="Q22" s="145"/>
      <c r="R22" s="28">
        <f t="shared" si="2"/>
        <v>1</v>
      </c>
      <c r="S22" s="33">
        <f t="shared" si="3"/>
        <v>1</v>
      </c>
      <c r="T22" s="145"/>
      <c r="U22" s="39">
        <f t="shared" si="4"/>
        <v>0.11934957005894746</v>
      </c>
      <c r="V22" s="33">
        <f t="shared" si="5"/>
        <v>2.6666666770476799E-3</v>
      </c>
      <c r="W22" s="145"/>
      <c r="X22" s="78">
        <f t="shared" si="13"/>
        <v>10100</v>
      </c>
      <c r="Y22" s="41">
        <f t="shared" si="7"/>
        <v>18516608.303623382</v>
      </c>
      <c r="Z22" s="41">
        <f t="shared" si="8"/>
        <v>281377.586581952</v>
      </c>
      <c r="AA22" s="41">
        <f t="shared" si="9"/>
        <v>15819.795952304166</v>
      </c>
      <c r="AB22" s="42">
        <f t="shared" si="10"/>
        <v>6417.1992265882473</v>
      </c>
      <c r="AD22" s="40">
        <f t="shared" si="11"/>
        <v>18830322.885384228</v>
      </c>
      <c r="AE22" s="124"/>
      <c r="AF22" s="54" t="s">
        <v>25</v>
      </c>
      <c r="AG22" s="45"/>
      <c r="AH22" s="45"/>
      <c r="AI22" s="74" t="s">
        <v>61</v>
      </c>
      <c r="AJ22" s="75"/>
    </row>
    <row r="23" spans="1:36" ht="15" thickTop="1" x14ac:dyDescent="0.3">
      <c r="A23" s="5">
        <f t="shared" si="12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8">
        <f>'[1]Szenario 3'!$K23</f>
        <v>1487.6093968999999</v>
      </c>
      <c r="H23" s="145"/>
      <c r="I23" s="86">
        <f>'[2]Szenario 1'!$F23</f>
        <v>7</v>
      </c>
      <c r="J23" s="87">
        <f>'[2]Szenario 2'!$F23</f>
        <v>16</v>
      </c>
      <c r="K23" s="88">
        <f>'[2]Szenario 3'!$F23</f>
        <v>25</v>
      </c>
      <c r="L23" s="145"/>
      <c r="M23" s="23">
        <f>'[3]E-Auto'!$E21*(1/100)</f>
        <v>0.29452935483870979</v>
      </c>
      <c r="O23" s="31">
        <f t="shared" si="0"/>
        <v>13585.99</v>
      </c>
      <c r="P23" s="35">
        <f t="shared" si="1"/>
        <v>1413.6934045999999</v>
      </c>
      <c r="Q23" s="145"/>
      <c r="R23" s="28">
        <f t="shared" si="2"/>
        <v>1</v>
      </c>
      <c r="S23" s="33">
        <f t="shared" si="3"/>
        <v>1</v>
      </c>
      <c r="T23" s="145"/>
      <c r="U23" s="39">
        <f t="shared" si="4"/>
        <v>0.11935015775462716</v>
      </c>
      <c r="V23" s="33">
        <f t="shared" si="5"/>
        <v>2.6666666774215232E-3</v>
      </c>
      <c r="W23" s="145"/>
      <c r="X23" s="78">
        <f t="shared" si="13"/>
        <v>10100</v>
      </c>
      <c r="Y23" s="41">
        <f t="shared" si="7"/>
        <v>18682025.824307259</v>
      </c>
      <c r="Z23" s="41">
        <f t="shared" si="8"/>
        <v>283889.61271214799</v>
      </c>
      <c r="AA23" s="41">
        <f t="shared" si="9"/>
        <v>15566.435086420204</v>
      </c>
      <c r="AB23" s="42">
        <f t="shared" si="10"/>
        <v>6474.3254561411195</v>
      </c>
      <c r="AD23" s="40">
        <f t="shared" si="11"/>
        <v>18998056.197561972</v>
      </c>
      <c r="AE23" s="124"/>
      <c r="AF23" s="55" t="s">
        <v>34</v>
      </c>
      <c r="AG23" s="25"/>
      <c r="AH23" s="25"/>
      <c r="AI23" s="72" t="s">
        <v>62</v>
      </c>
      <c r="AJ23" s="76" t="s">
        <v>63</v>
      </c>
    </row>
    <row r="24" spans="1:36" x14ac:dyDescent="0.3">
      <c r="A24" s="5">
        <f t="shared" si="12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8">
        <f>'[1]Szenario 3'!$K24</f>
        <v>1506.2823182</v>
      </c>
      <c r="H24" s="145"/>
      <c r="I24" s="86">
        <f>'[2]Szenario 1'!$F24</f>
        <v>7</v>
      </c>
      <c r="J24" s="87">
        <f>'[2]Szenario 2'!$F24</f>
        <v>16</v>
      </c>
      <c r="K24" s="88">
        <f>'[2]Szenario 3'!$F24</f>
        <v>25</v>
      </c>
      <c r="L24" s="145"/>
      <c r="M24" s="23">
        <f>'[3]E-Auto'!$E22*(1/100)</f>
        <v>0.32336129032258071</v>
      </c>
      <c r="O24" s="31">
        <f t="shared" si="0"/>
        <v>13706.220000000001</v>
      </c>
      <c r="P24" s="35">
        <f t="shared" si="1"/>
        <v>1426.1420188</v>
      </c>
      <c r="Q24" s="145"/>
      <c r="R24" s="28">
        <f t="shared" si="2"/>
        <v>1</v>
      </c>
      <c r="S24" s="33">
        <f t="shared" si="3"/>
        <v>1</v>
      </c>
      <c r="T24" s="145"/>
      <c r="U24" s="39">
        <f t="shared" si="4"/>
        <v>0.11935076126170094</v>
      </c>
      <c r="V24" s="33">
        <f t="shared" si="5"/>
        <v>2.6666666778053742E-3</v>
      </c>
      <c r="W24" s="145"/>
      <c r="X24" s="78">
        <f t="shared" si="13"/>
        <v>10100</v>
      </c>
      <c r="Y24" s="41">
        <f t="shared" si="7"/>
        <v>18847447.464074973</v>
      </c>
      <c r="Z24" s="41">
        <f t="shared" si="8"/>
        <v>286401.63884234405</v>
      </c>
      <c r="AA24" s="41">
        <f t="shared" si="9"/>
        <v>15306.089989668466</v>
      </c>
      <c r="AB24" s="42">
        <f t="shared" si="10"/>
        <v>6531.4516856939908</v>
      </c>
      <c r="AD24" s="40">
        <f t="shared" si="11"/>
        <v>19165786.64459268</v>
      </c>
      <c r="AE24" s="124"/>
      <c r="AF24" s="47" t="s">
        <v>35</v>
      </c>
      <c r="AG24" s="26">
        <v>5</v>
      </c>
      <c r="AH24" s="25" t="s">
        <v>28</v>
      </c>
      <c r="AI24" s="72" t="s">
        <v>65</v>
      </c>
      <c r="AJ24" s="76" t="s">
        <v>64</v>
      </c>
    </row>
    <row r="25" spans="1:36" x14ac:dyDescent="0.3">
      <c r="A25" s="5">
        <f t="shared" si="12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8">
        <f>'[1]Szenario 3'!$K25</f>
        <v>1524.9552394999998</v>
      </c>
      <c r="H25" s="145"/>
      <c r="I25" s="86">
        <f>'[2]Szenario 1'!$F25</f>
        <v>7</v>
      </c>
      <c r="J25" s="87">
        <f>'[2]Szenario 2'!$F25</f>
        <v>16</v>
      </c>
      <c r="K25" s="88">
        <f>'[2]Szenario 3'!$F25</f>
        <v>25</v>
      </c>
      <c r="L25" s="145"/>
      <c r="M25" s="23">
        <f>'[3]E-Auto'!$E23*(1/100)</f>
        <v>0.35219322580645168</v>
      </c>
      <c r="O25" s="31">
        <f t="shared" si="0"/>
        <v>13826.45</v>
      </c>
      <c r="P25" s="35">
        <f t="shared" si="1"/>
        <v>1438.590633</v>
      </c>
      <c r="Q25" s="145"/>
      <c r="R25" s="28">
        <f t="shared" si="2"/>
        <v>1</v>
      </c>
      <c r="S25" s="33">
        <f t="shared" si="3"/>
        <v>1</v>
      </c>
      <c r="T25" s="145"/>
      <c r="U25" s="39">
        <f t="shared" si="4"/>
        <v>0.11935138086125104</v>
      </c>
      <c r="V25" s="33">
        <f t="shared" si="5"/>
        <v>2.6666666781994092E-3</v>
      </c>
      <c r="W25" s="145"/>
      <c r="X25" s="78">
        <f t="shared" si="13"/>
        <v>10100</v>
      </c>
      <c r="Y25" s="41">
        <f t="shared" si="7"/>
        <v>19012873.333250437</v>
      </c>
      <c r="Z25" s="41">
        <f t="shared" si="8"/>
        <v>288913.66497253993</v>
      </c>
      <c r="AA25" s="41">
        <f t="shared" si="9"/>
        <v>15038.760662048942</v>
      </c>
      <c r="AB25" s="42">
        <f t="shared" si="10"/>
        <v>6588.5779152468631</v>
      </c>
      <c r="AD25" s="40">
        <f t="shared" si="11"/>
        <v>19333514.336800274</v>
      </c>
      <c r="AE25" s="124"/>
      <c r="AF25" s="47" t="s">
        <v>36</v>
      </c>
      <c r="AG25" s="26">
        <v>30</v>
      </c>
      <c r="AH25" s="25" t="s">
        <v>28</v>
      </c>
      <c r="AI25" s="72" t="s">
        <v>67</v>
      </c>
      <c r="AJ25" s="76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8">
        <f>'[1]Szenario 3'!$K26</f>
        <v>1543.6281607999999</v>
      </c>
      <c r="H26" s="145"/>
      <c r="I26" s="86">
        <f>'[2]Szenario 1'!$F26</f>
        <v>7</v>
      </c>
      <c r="J26" s="87">
        <f>'[2]Szenario 2'!$F26</f>
        <v>16</v>
      </c>
      <c r="K26" s="88">
        <f>'[2]Szenario 3'!$F26</f>
        <v>25</v>
      </c>
      <c r="L26" s="145"/>
      <c r="M26" s="23">
        <f>'[3]E-Auto'!$E24*(1/100)</f>
        <v>0.38102516129032266</v>
      </c>
      <c r="O26" s="31">
        <f t="shared" si="0"/>
        <v>13946.68</v>
      </c>
      <c r="P26" s="35">
        <f t="shared" si="1"/>
        <v>1451.0392471999999</v>
      </c>
      <c r="Q26" s="145"/>
      <c r="R26" s="28">
        <f t="shared" si="2"/>
        <v>1</v>
      </c>
      <c r="S26" s="33">
        <f t="shared" si="3"/>
        <v>1</v>
      </c>
      <c r="T26" s="145"/>
      <c r="U26" s="39">
        <f t="shared" si="4"/>
        <v>0.11935201683683624</v>
      </c>
      <c r="V26" s="33">
        <f t="shared" si="5"/>
        <v>2.6666666786038075E-3</v>
      </c>
      <c r="W26" s="145"/>
      <c r="X26" s="78">
        <f t="shared" si="13"/>
        <v>10100</v>
      </c>
      <c r="Y26" s="41">
        <f t="shared" si="7"/>
        <v>19178303.544110138</v>
      </c>
      <c r="Z26" s="41">
        <f t="shared" si="8"/>
        <v>291425.69110273599</v>
      </c>
      <c r="AA26" s="41">
        <f t="shared" si="9"/>
        <v>14764.447103561646</v>
      </c>
      <c r="AB26" s="42">
        <f t="shared" si="10"/>
        <v>6645.7041447997317</v>
      </c>
      <c r="AD26" s="40">
        <f t="shared" si="11"/>
        <v>19501239.386461232</v>
      </c>
      <c r="AE26" s="124"/>
      <c r="AF26" s="56" t="s">
        <v>27</v>
      </c>
      <c r="AG26" s="57">
        <f>(3750*AJ11*AG8)+(850*AJ9)+(4*130000)</f>
        <v>1507750</v>
      </c>
      <c r="AH26" s="38" t="s">
        <v>21</v>
      </c>
      <c r="AI26" s="77"/>
      <c r="AJ26" s="37"/>
    </row>
    <row r="27" spans="1:36" ht="15" thickBot="1" x14ac:dyDescent="0.35">
      <c r="A27" s="5">
        <f t="shared" si="12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8">
        <f>'[1]Szenario 3'!$K27</f>
        <v>1562.3010820999998</v>
      </c>
      <c r="H27" s="145"/>
      <c r="I27" s="86">
        <f>'[2]Szenario 1'!$F27</f>
        <v>7</v>
      </c>
      <c r="J27" s="87">
        <f>'[2]Szenario 2'!$F27</f>
        <v>16</v>
      </c>
      <c r="K27" s="88">
        <f>'[2]Szenario 3'!$F27</f>
        <v>25</v>
      </c>
      <c r="L27" s="145"/>
      <c r="M27" s="23">
        <f>'[3]E-Auto'!$E25*(1/100)</f>
        <v>0.40985709677419369</v>
      </c>
      <c r="O27" s="31">
        <f t="shared" si="0"/>
        <v>14066.91</v>
      </c>
      <c r="P27" s="35">
        <f t="shared" si="1"/>
        <v>1463.4878613999999</v>
      </c>
      <c r="Q27" s="145"/>
      <c r="R27" s="28">
        <f t="shared" si="2"/>
        <v>1</v>
      </c>
      <c r="S27" s="33">
        <f t="shared" si="3"/>
        <v>1</v>
      </c>
      <c r="T27" s="145"/>
      <c r="U27" s="39">
        <f t="shared" si="4"/>
        <v>0.11935266947449183</v>
      </c>
      <c r="V27" s="33">
        <f t="shared" si="5"/>
        <v>2.666666679018749E-3</v>
      </c>
      <c r="W27" s="145"/>
      <c r="X27" s="78">
        <f t="shared" si="13"/>
        <v>10100</v>
      </c>
      <c r="Y27" s="41">
        <f t="shared" si="7"/>
        <v>19343738.210900251</v>
      </c>
      <c r="Z27" s="41">
        <f t="shared" si="8"/>
        <v>293937.71723293205</v>
      </c>
      <c r="AA27" s="41">
        <f t="shared" si="9"/>
        <v>14483.14931420657</v>
      </c>
      <c r="AB27" s="42">
        <f t="shared" si="10"/>
        <v>6702.8303743526039</v>
      </c>
      <c r="AD27" s="40">
        <f t="shared" si="11"/>
        <v>19668961.907821741</v>
      </c>
      <c r="AE27" s="124"/>
    </row>
    <row r="28" spans="1:36" ht="15" thickBot="1" x14ac:dyDescent="0.35">
      <c r="A28" s="5">
        <f t="shared" si="12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8">
        <f>'[1]Szenario 3'!$K28</f>
        <v>1580.9740033999999</v>
      </c>
      <c r="H28" s="145"/>
      <c r="I28" s="86">
        <f>'[2]Szenario 1'!$F28</f>
        <v>7</v>
      </c>
      <c r="J28" s="87">
        <f>'[2]Szenario 2'!$F28</f>
        <v>16</v>
      </c>
      <c r="K28" s="88">
        <f>'[2]Szenario 3'!$F28</f>
        <v>25</v>
      </c>
      <c r="L28" s="145"/>
      <c r="M28" s="23">
        <f>'[3]E-Auto'!$E26*(1/100)</f>
        <v>0.43868903225806466</v>
      </c>
      <c r="O28" s="31">
        <f t="shared" si="0"/>
        <v>14187.14</v>
      </c>
      <c r="P28" s="35">
        <f t="shared" si="1"/>
        <v>1475.9364755999998</v>
      </c>
      <c r="Q28" s="145"/>
      <c r="R28" s="28">
        <f t="shared" si="2"/>
        <v>1</v>
      </c>
      <c r="S28" s="33">
        <f t="shared" si="3"/>
        <v>1</v>
      </c>
      <c r="T28" s="145"/>
      <c r="U28" s="39">
        <f t="shared" si="4"/>
        <v>0.11935333906272956</v>
      </c>
      <c r="V28" s="33">
        <f t="shared" si="5"/>
        <v>2.6666666794444159E-3</v>
      </c>
      <c r="W28" s="145"/>
      <c r="X28" s="78">
        <f t="shared" si="13"/>
        <v>10100</v>
      </c>
      <c r="Y28" s="41">
        <f t="shared" si="7"/>
        <v>19509177.449853759</v>
      </c>
      <c r="Z28" s="41">
        <f t="shared" si="8"/>
        <v>296449.74336312799</v>
      </c>
      <c r="AA28" s="41">
        <f t="shared" si="9"/>
        <v>14194.867293983709</v>
      </c>
      <c r="AB28" s="42">
        <f t="shared" si="10"/>
        <v>6759.9566039054753</v>
      </c>
      <c r="AD28" s="40">
        <f t="shared" si="11"/>
        <v>19836682.017114777</v>
      </c>
      <c r="AE28" s="124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2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8">
        <f>'[1]Szenario 3'!$K29</f>
        <v>1599.6469247</v>
      </c>
      <c r="H29" s="145"/>
      <c r="I29" s="86">
        <f>'[2]Szenario 1'!$F29</f>
        <v>7</v>
      </c>
      <c r="J29" s="87">
        <f>'[2]Szenario 2'!$F29</f>
        <v>16</v>
      </c>
      <c r="K29" s="88">
        <f>'[2]Szenario 3'!$F29</f>
        <v>25</v>
      </c>
      <c r="L29" s="145"/>
      <c r="M29" s="23">
        <f>'[3]E-Auto'!$E27*(1/100)</f>
        <v>0.46752096774193563</v>
      </c>
      <c r="O29" s="31">
        <f t="shared" si="0"/>
        <v>14307.369999999999</v>
      </c>
      <c r="P29" s="35">
        <f t="shared" si="1"/>
        <v>1488.3850897999998</v>
      </c>
      <c r="Q29" s="145"/>
      <c r="R29" s="28">
        <f t="shared" si="2"/>
        <v>1</v>
      </c>
      <c r="S29" s="33">
        <f t="shared" si="3"/>
        <v>1</v>
      </c>
      <c r="T29" s="145"/>
      <c r="U29" s="39">
        <f t="shared" si="4"/>
        <v>0.1193540258925377</v>
      </c>
      <c r="V29" s="33">
        <f t="shared" si="5"/>
        <v>2.6666666798809903E-3</v>
      </c>
      <c r="W29" s="145"/>
      <c r="X29" s="78">
        <f t="shared" si="13"/>
        <v>10100</v>
      </c>
      <c r="Y29" s="41">
        <f t="shared" si="7"/>
        <v>19674621.3792076</v>
      </c>
      <c r="Z29" s="41">
        <f t="shared" si="8"/>
        <v>298961.76949332398</v>
      </c>
      <c r="AA29" s="41">
        <f t="shared" si="9"/>
        <v>13899.601042893073</v>
      </c>
      <c r="AB29" s="42">
        <f t="shared" si="10"/>
        <v>6817.0828334583457</v>
      </c>
      <c r="AD29" s="40">
        <f t="shared" si="11"/>
        <v>20004399.832577273</v>
      </c>
      <c r="AE29" s="124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2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8">
        <f>'[1]Szenario 3'!$K30</f>
        <v>1618.3198459999999</v>
      </c>
      <c r="H30" s="145"/>
      <c r="I30" s="86">
        <f>'[2]Szenario 1'!$F30</f>
        <v>7</v>
      </c>
      <c r="J30" s="87">
        <f>'[2]Szenario 2'!$F30</f>
        <v>16</v>
      </c>
      <c r="K30" s="88">
        <f>'[2]Szenario 3'!$F30</f>
        <v>25</v>
      </c>
      <c r="L30" s="145"/>
      <c r="M30" s="23">
        <f>'[3]E-Auto'!$E28*(1/100)</f>
        <v>0.49635290322580661</v>
      </c>
      <c r="O30" s="31">
        <f t="shared" si="0"/>
        <v>14427.6</v>
      </c>
      <c r="P30" s="35">
        <f t="shared" si="1"/>
        <v>1500.8337039999999</v>
      </c>
      <c r="Q30" s="145"/>
      <c r="R30" s="28">
        <f t="shared" si="2"/>
        <v>1</v>
      </c>
      <c r="S30" s="33">
        <f t="shared" si="3"/>
        <v>1</v>
      </c>
      <c r="T30" s="145"/>
      <c r="U30" s="39">
        <f t="shared" si="4"/>
        <v>0.119354730257381</v>
      </c>
      <c r="V30" s="33">
        <f t="shared" si="5"/>
        <v>2.6666666803286578E-3</v>
      </c>
      <c r="W30" s="145"/>
      <c r="X30" s="78">
        <f t="shared" si="13"/>
        <v>10100</v>
      </c>
      <c r="Y30" s="41">
        <f t="shared" si="7"/>
        <v>19840070.119219776</v>
      </c>
      <c r="Z30" s="41">
        <f t="shared" si="8"/>
        <v>301473.79562352004</v>
      </c>
      <c r="AA30" s="41">
        <f t="shared" si="9"/>
        <v>13597.350560934658</v>
      </c>
      <c r="AB30" s="42">
        <f t="shared" si="10"/>
        <v>6874.2090630112179</v>
      </c>
      <c r="AD30" s="40">
        <f t="shared" si="11"/>
        <v>20172115.47446724</v>
      </c>
      <c r="AE30" s="124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2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8">
        <f>'[1]Szenario 3'!$K31</f>
        <v>1636.9927672999997</v>
      </c>
      <c r="H31" s="145"/>
      <c r="I31" s="86">
        <f>'[2]Szenario 1'!$F31</f>
        <v>7</v>
      </c>
      <c r="J31" s="87">
        <f>'[2]Szenario 2'!$F31</f>
        <v>16</v>
      </c>
      <c r="K31" s="88">
        <f>'[2]Szenario 3'!$F31</f>
        <v>25</v>
      </c>
      <c r="L31" s="145"/>
      <c r="M31" s="23">
        <f>'[3]E-Auto'!$E29*(1/100)</f>
        <v>0.52518483870967758</v>
      </c>
      <c r="O31" s="31">
        <f t="shared" si="0"/>
        <v>14547.83</v>
      </c>
      <c r="P31" s="35">
        <f t="shared" si="1"/>
        <v>1513.2823182</v>
      </c>
      <c r="Q31" s="145"/>
      <c r="R31" s="28">
        <f t="shared" si="2"/>
        <v>1</v>
      </c>
      <c r="S31" s="33">
        <f t="shared" si="3"/>
        <v>1</v>
      </c>
      <c r="T31" s="145"/>
      <c r="U31" s="39">
        <f t="shared" si="4"/>
        <v>0.11935545245320071</v>
      </c>
      <c r="V31" s="33">
        <f t="shared" si="5"/>
        <v>2.6666666807876041E-3</v>
      </c>
      <c r="W31" s="145"/>
      <c r="X31" s="78">
        <f t="shared" si="13"/>
        <v>10100</v>
      </c>
      <c r="Y31" s="41">
        <f t="shared" si="7"/>
        <v>20005523.792186476</v>
      </c>
      <c r="Z31" s="41">
        <f t="shared" si="8"/>
        <v>303985.82175371598</v>
      </c>
      <c r="AA31" s="41">
        <f t="shared" si="9"/>
        <v>13288.11584810846</v>
      </c>
      <c r="AB31" s="42">
        <f t="shared" si="10"/>
        <v>6931.3352925640893</v>
      </c>
      <c r="AD31" s="40">
        <f t="shared" si="11"/>
        <v>20339829.065080862</v>
      </c>
      <c r="AE31" s="124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2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8">
        <f>'[1]Szenario 3'!$K32</f>
        <v>1655.6656885999998</v>
      </c>
      <c r="H32" s="145"/>
      <c r="I32" s="86">
        <f>'[2]Szenario 1'!$F32</f>
        <v>7</v>
      </c>
      <c r="J32" s="87">
        <f>'[2]Szenario 2'!$F32</f>
        <v>16</v>
      </c>
      <c r="K32" s="88">
        <f>'[2]Szenario 3'!$F32</f>
        <v>25</v>
      </c>
      <c r="L32" s="145"/>
      <c r="M32" s="23">
        <f>'[3]E-Auto'!$E30*(1/100)</f>
        <v>0.55401677419354856</v>
      </c>
      <c r="O32" s="31">
        <f t="shared" si="0"/>
        <v>14668.06</v>
      </c>
      <c r="P32" s="35">
        <f t="shared" si="1"/>
        <v>1525.7309323999998</v>
      </c>
      <c r="Q32" s="145"/>
      <c r="R32" s="28">
        <f t="shared" si="2"/>
        <v>1</v>
      </c>
      <c r="S32" s="33">
        <f t="shared" si="3"/>
        <v>1</v>
      </c>
      <c r="T32" s="145"/>
      <c r="U32" s="39">
        <f t="shared" si="4"/>
        <v>0.11935619277841458</v>
      </c>
      <c r="V32" s="33">
        <f t="shared" si="5"/>
        <v>2.6666666812580177E-3</v>
      </c>
      <c r="W32" s="145"/>
      <c r="X32" s="78">
        <f t="shared" si="13"/>
        <v>10100</v>
      </c>
      <c r="Y32" s="41">
        <f t="shared" si="7"/>
        <v>20170982.522459235</v>
      </c>
      <c r="Z32" s="41">
        <f t="shared" si="8"/>
        <v>306497.84788391198</v>
      </c>
      <c r="AA32" s="41">
        <f t="shared" si="9"/>
        <v>12971.896904414485</v>
      </c>
      <c r="AB32" s="42">
        <f t="shared" si="10"/>
        <v>6988.4615221169597</v>
      </c>
      <c r="AD32" s="40">
        <f t="shared" si="11"/>
        <v>20507540.728769679</v>
      </c>
      <c r="AE32" s="124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8">
        <f>'[1]Szenario 3'!$K33</f>
        <v>1674.3386098999999</v>
      </c>
      <c r="H33" s="145"/>
      <c r="I33" s="86">
        <f>'[2]Szenario 1'!$F33</f>
        <v>7</v>
      </c>
      <c r="J33" s="87">
        <f>'[2]Szenario 2'!$F33</f>
        <v>16</v>
      </c>
      <c r="K33" s="88">
        <f>'[2]Szenario 3'!$F33</f>
        <v>25</v>
      </c>
      <c r="L33" s="145"/>
      <c r="M33" s="23">
        <f>'[3]E-Auto'!$E31*(1/100)</f>
        <v>0.58284870967741953</v>
      </c>
      <c r="O33" s="31">
        <f t="shared" si="0"/>
        <v>14788.29</v>
      </c>
      <c r="P33" s="35">
        <f t="shared" si="1"/>
        <v>1538.1795466000001</v>
      </c>
      <c r="Q33" s="145"/>
      <c r="R33" s="28">
        <f t="shared" si="2"/>
        <v>1</v>
      </c>
      <c r="S33" s="33">
        <f t="shared" si="3"/>
        <v>1</v>
      </c>
      <c r="T33" s="145"/>
      <c r="U33" s="39">
        <f t="shared" si="4"/>
        <v>0.11935695153391687</v>
      </c>
      <c r="V33" s="33">
        <f t="shared" si="5"/>
        <v>2.6666666817400878E-3</v>
      </c>
      <c r="W33" s="145"/>
      <c r="X33" s="78">
        <f t="shared" si="13"/>
        <v>10100</v>
      </c>
      <c r="Y33" s="41">
        <f t="shared" si="7"/>
        <v>20336446.43646203</v>
      </c>
      <c r="Z33" s="41">
        <f t="shared" si="8"/>
        <v>309009.87401410798</v>
      </c>
      <c r="AA33" s="41">
        <f t="shared" si="9"/>
        <v>12648.693729852734</v>
      </c>
      <c r="AB33" s="42">
        <f t="shared" si="10"/>
        <v>7045.5877516698329</v>
      </c>
      <c r="AD33" s="40">
        <f t="shared" si="11"/>
        <v>20675250.591957662</v>
      </c>
      <c r="AE33" s="124"/>
      <c r="AF33" s="82" t="s">
        <v>24</v>
      </c>
      <c r="AG33" s="38"/>
      <c r="AH33" s="57">
        <f>7/60</f>
        <v>0.11666666666666667</v>
      </c>
      <c r="AI33" s="53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8">
        <f>'[1]Szenario 3'!$K34</f>
        <v>1693.0115311999998</v>
      </c>
      <c r="H34" s="145"/>
      <c r="I34" s="86">
        <f>'[2]Szenario 1'!$F34</f>
        <v>7</v>
      </c>
      <c r="J34" s="87">
        <f>'[2]Szenario 2'!$F34</f>
        <v>16</v>
      </c>
      <c r="K34" s="88">
        <f>'[2]Szenario 3'!$F34</f>
        <v>25</v>
      </c>
      <c r="L34" s="145"/>
      <c r="M34" s="23">
        <f>'[3]E-Auto'!$E32*(1/100)</f>
        <v>0.6116806451612905</v>
      </c>
      <c r="O34" s="31">
        <f t="shared" si="0"/>
        <v>14908.52</v>
      </c>
      <c r="P34" s="35">
        <f t="shared" si="1"/>
        <v>1550.6281607999999</v>
      </c>
      <c r="Q34" s="145"/>
      <c r="R34" s="28">
        <f t="shared" si="2"/>
        <v>1</v>
      </c>
      <c r="S34" s="33">
        <f t="shared" si="3"/>
        <v>1</v>
      </c>
      <c r="T34" s="145"/>
      <c r="U34" s="39">
        <f t="shared" si="4"/>
        <v>0.1193577290230783</v>
      </c>
      <c r="V34" s="33">
        <f t="shared" si="5"/>
        <v>2.6666666822340048E-3</v>
      </c>
      <c r="W34" s="145"/>
      <c r="X34" s="78">
        <f t="shared" si="13"/>
        <v>10100</v>
      </c>
      <c r="Y34" s="41">
        <f t="shared" si="7"/>
        <v>20501915.662708424</v>
      </c>
      <c r="Z34" s="41">
        <f t="shared" si="8"/>
        <v>311521.90014430397</v>
      </c>
      <c r="AA34" s="41">
        <f t="shared" si="9"/>
        <v>12318.506324423201</v>
      </c>
      <c r="AB34" s="42">
        <f t="shared" si="10"/>
        <v>7102.7139812227033</v>
      </c>
      <c r="AD34" s="40">
        <f t="shared" si="11"/>
        <v>20842958.783158373</v>
      </c>
      <c r="AE34" s="124"/>
    </row>
    <row r="35" spans="1:35" ht="15" thickBot="1" x14ac:dyDescent="0.35">
      <c r="A35" s="5">
        <f t="shared" si="12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8">
        <f>'[1]Szenario 3'!$K35</f>
        <v>1711.6844524999999</v>
      </c>
      <c r="H35" s="145"/>
      <c r="I35" s="86">
        <f>'[2]Szenario 1'!$F35</f>
        <v>7</v>
      </c>
      <c r="J35" s="87">
        <f>'[2]Szenario 2'!$F35</f>
        <v>16</v>
      </c>
      <c r="K35" s="88">
        <f>'[2]Szenario 3'!$F35</f>
        <v>25</v>
      </c>
      <c r="L35" s="145"/>
      <c r="M35" s="23">
        <f>'[3]E-Auto'!$E33*(1/100)</f>
        <v>0.64051258064516148</v>
      </c>
      <c r="O35" s="31">
        <f t="shared" si="0"/>
        <v>15028.75</v>
      </c>
      <c r="P35" s="35">
        <f t="shared" si="1"/>
        <v>1563.076775</v>
      </c>
      <c r="Q35" s="145"/>
      <c r="R35" s="28">
        <f t="shared" si="2"/>
        <v>1</v>
      </c>
      <c r="S35" s="33">
        <f t="shared" si="3"/>
        <v>1</v>
      </c>
      <c r="T35" s="145"/>
      <c r="U35" s="39">
        <f t="shared" si="4"/>
        <v>0.11935852555174611</v>
      </c>
      <c r="V35" s="33">
        <f t="shared" si="5"/>
        <v>2.666666682739962E-3</v>
      </c>
      <c r="W35" s="145"/>
      <c r="X35" s="78">
        <f t="shared" si="13"/>
        <v>10100</v>
      </c>
      <c r="Y35" s="41">
        <f t="shared" si="7"/>
        <v>20667390.331818685</v>
      </c>
      <c r="Z35" s="41">
        <f t="shared" si="8"/>
        <v>314033.92627449997</v>
      </c>
      <c r="AA35" s="41">
        <f t="shared" si="9"/>
        <v>11981.334688125886</v>
      </c>
      <c r="AB35" s="42">
        <f t="shared" si="10"/>
        <v>7159.8402107755737</v>
      </c>
      <c r="AD35" s="40">
        <f t="shared" si="11"/>
        <v>21010665.43299209</v>
      </c>
      <c r="AE35" s="124"/>
      <c r="AF35" s="54" t="s">
        <v>37</v>
      </c>
      <c r="AG35" s="45"/>
      <c r="AH35" s="58"/>
    </row>
    <row r="36" spans="1:35" ht="15" thickTop="1" x14ac:dyDescent="0.3">
      <c r="A36" s="5">
        <f t="shared" si="12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8">
        <f>'[1]Szenario 3'!$K36</f>
        <v>1730.3573738</v>
      </c>
      <c r="H36" s="145"/>
      <c r="I36" s="86">
        <f>'[2]Szenario 1'!$F36</f>
        <v>7</v>
      </c>
      <c r="J36" s="87">
        <f>'[2]Szenario 2'!$F36</f>
        <v>16</v>
      </c>
      <c r="K36" s="88">
        <f>'[2]Szenario 3'!$F36</f>
        <v>25</v>
      </c>
      <c r="L36" s="145"/>
      <c r="M36" s="23">
        <f>'[3]E-Auto'!$E34*(1/100)</f>
        <v>0.66934451612903245</v>
      </c>
      <c r="O36" s="31">
        <f t="shared" si="0"/>
        <v>15148.98</v>
      </c>
      <c r="P36" s="35">
        <f t="shared" si="1"/>
        <v>1575.5253891999998</v>
      </c>
      <c r="Q36" s="145"/>
      <c r="R36" s="28">
        <f t="shared" si="2"/>
        <v>1</v>
      </c>
      <c r="S36" s="33">
        <f t="shared" si="3"/>
        <v>1</v>
      </c>
      <c r="T36" s="145"/>
      <c r="U36" s="39">
        <f t="shared" si="4"/>
        <v>0.11935934142824405</v>
      </c>
      <c r="V36" s="33">
        <f t="shared" si="5"/>
        <v>2.6666666832581539E-3</v>
      </c>
      <c r="W36" s="145"/>
      <c r="X36" s="78">
        <f t="shared" si="13"/>
        <v>10100</v>
      </c>
      <c r="Y36" s="41">
        <f t="shared" si="7"/>
        <v>20832870.576536931</v>
      </c>
      <c r="Z36" s="41">
        <f t="shared" si="8"/>
        <v>316545.95240469597</v>
      </c>
      <c r="AA36" s="41">
        <f t="shared" si="9"/>
        <v>11637.178820960793</v>
      </c>
      <c r="AB36" s="42">
        <f t="shared" si="10"/>
        <v>7216.9664403284451</v>
      </c>
      <c r="AD36" s="40">
        <f t="shared" si="11"/>
        <v>21178370.674202915</v>
      </c>
      <c r="AE36" s="124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8">
        <f>'[1]Szenario 3'!$K37</f>
        <v>1749.0302950999996</v>
      </c>
      <c r="H37" s="145"/>
      <c r="I37" s="86">
        <f>'[2]Szenario 1'!$F37</f>
        <v>7</v>
      </c>
      <c r="J37" s="87">
        <f>'[2]Szenario 2'!$F37</f>
        <v>16</v>
      </c>
      <c r="K37" s="88">
        <f>'[2]Szenario 3'!$F37</f>
        <v>25</v>
      </c>
      <c r="L37" s="145"/>
      <c r="M37" s="23">
        <f>'[3]E-Auto'!$E35*(1/100)</f>
        <v>0.69817645161290343</v>
      </c>
      <c r="O37" s="31">
        <f t="shared" si="0"/>
        <v>15269.21</v>
      </c>
      <c r="P37" s="35">
        <f t="shared" si="1"/>
        <v>1587.9740033999999</v>
      </c>
      <c r="Q37" s="145"/>
      <c r="R37" s="28">
        <f t="shared" si="2"/>
        <v>1</v>
      </c>
      <c r="S37" s="33">
        <f t="shared" si="3"/>
        <v>1</v>
      </c>
      <c r="T37" s="145"/>
      <c r="U37" s="39">
        <f t="shared" si="4"/>
        <v>0.11936017696337231</v>
      </c>
      <c r="V37" s="33">
        <f t="shared" si="5"/>
        <v>2.6666666837887754E-3</v>
      </c>
      <c r="W37" s="145"/>
      <c r="X37" s="78">
        <f t="shared" si="13"/>
        <v>10100</v>
      </c>
      <c r="Y37" s="41">
        <f t="shared" si="7"/>
        <v>20998356.531748232</v>
      </c>
      <c r="Z37" s="41">
        <f t="shared" si="8"/>
        <v>319057.97853489191</v>
      </c>
      <c r="AA37" s="41">
        <f t="shared" si="9"/>
        <v>11286.038722927919</v>
      </c>
      <c r="AB37" s="42">
        <f t="shared" si="10"/>
        <v>7274.0926698813173</v>
      </c>
      <c r="AD37" s="40">
        <f t="shared" si="11"/>
        <v>21346074.641675934</v>
      </c>
      <c r="AE37" s="124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8">
        <f>'[1]Szenario 3'!$K38</f>
        <v>1767.7032164</v>
      </c>
      <c r="H38" s="145"/>
      <c r="I38" s="86">
        <f>'[2]Szenario 1'!$F38</f>
        <v>7</v>
      </c>
      <c r="J38" s="87">
        <f>'[2]Szenario 2'!$F38</f>
        <v>16</v>
      </c>
      <c r="K38" s="88">
        <f>'[2]Szenario 3'!$F38</f>
        <v>25</v>
      </c>
      <c r="L38" s="145"/>
      <c r="M38" s="23">
        <f>'[3]E-Auto'!$E36*(1/100)</f>
        <v>0.7270083870967744</v>
      </c>
      <c r="O38" s="31">
        <f t="shared" si="0"/>
        <v>15389.44</v>
      </c>
      <c r="P38" s="35">
        <f t="shared" si="1"/>
        <v>1600.4226176</v>
      </c>
      <c r="Q38" s="145"/>
      <c r="R38" s="28">
        <f t="shared" si="2"/>
        <v>1</v>
      </c>
      <c r="S38" s="33">
        <f t="shared" si="3"/>
        <v>1</v>
      </c>
      <c r="T38" s="145"/>
      <c r="U38" s="39">
        <f t="shared" si="4"/>
        <v>0.11936103247040766</v>
      </c>
      <c r="V38" s="33">
        <f t="shared" si="5"/>
        <v>2.6666666843320236E-3</v>
      </c>
      <c r="W38" s="145"/>
      <c r="X38" s="78">
        <f t="shared" si="13"/>
        <v>10100</v>
      </c>
      <c r="Y38" s="41">
        <f t="shared" si="7"/>
        <v>21163848.334495757</v>
      </c>
      <c r="Z38" s="41">
        <f t="shared" si="8"/>
        <v>321570.00466508802</v>
      </c>
      <c r="AA38" s="41">
        <f t="shared" si="9"/>
        <v>10927.914394027272</v>
      </c>
      <c r="AB38" s="42">
        <f t="shared" si="10"/>
        <v>7331.2188994341877</v>
      </c>
      <c r="AD38" s="40">
        <f t="shared" si="11"/>
        <v>21513777.472454306</v>
      </c>
      <c r="AE38" s="124"/>
    </row>
    <row r="39" spans="1:35" ht="15" thickBot="1" x14ac:dyDescent="0.35">
      <c r="A39" s="5">
        <f t="shared" si="12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8">
        <f>'[1]Szenario 3'!$K39</f>
        <v>1786.3761377000001</v>
      </c>
      <c r="H39" s="145"/>
      <c r="I39" s="86">
        <f>'[2]Szenario 1'!$F39</f>
        <v>7</v>
      </c>
      <c r="J39" s="87">
        <f>'[2]Szenario 2'!$F39</f>
        <v>16</v>
      </c>
      <c r="K39" s="88">
        <f>'[2]Szenario 3'!$F39</f>
        <v>25</v>
      </c>
      <c r="L39" s="145"/>
      <c r="M39" s="23">
        <f>'[3]E-Auto'!$E37*(1/100)</f>
        <v>0.75584032258064537</v>
      </c>
      <c r="O39" s="31">
        <f t="shared" si="0"/>
        <v>15509.67</v>
      </c>
      <c r="P39" s="35">
        <f t="shared" si="1"/>
        <v>1612.8712317999998</v>
      </c>
      <c r="Q39" s="145"/>
      <c r="R39" s="28">
        <f t="shared" si="2"/>
        <v>1</v>
      </c>
      <c r="S39" s="33">
        <f t="shared" si="3"/>
        <v>1</v>
      </c>
      <c r="T39" s="145"/>
      <c r="U39" s="39">
        <f t="shared" si="4"/>
        <v>0.11936190826510329</v>
      </c>
      <c r="V39" s="33">
        <f t="shared" si="5"/>
        <v>2.6666666848880975E-3</v>
      </c>
      <c r="W39" s="145"/>
      <c r="X39" s="78">
        <f t="shared" si="13"/>
        <v>10100</v>
      </c>
      <c r="Y39" s="41">
        <f t="shared" si="7"/>
        <v>21329346.123997882</v>
      </c>
      <c r="Z39" s="41">
        <f t="shared" si="8"/>
        <v>324082.03079528402</v>
      </c>
      <c r="AA39" s="41">
        <f t="shared" si="9"/>
        <v>10562.805834258839</v>
      </c>
      <c r="AB39" s="42">
        <f t="shared" si="10"/>
        <v>7388.3451289870582</v>
      </c>
      <c r="AD39" s="40">
        <f t="shared" si="11"/>
        <v>21681479.305756412</v>
      </c>
      <c r="AE39" s="124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8">
        <f>'[1]Szenario 3'!$K40</f>
        <v>1805.0490589999997</v>
      </c>
      <c r="H40" s="145"/>
      <c r="I40" s="86">
        <f>'[2]Szenario 1'!$F40</f>
        <v>7</v>
      </c>
      <c r="J40" s="87">
        <f>'[2]Szenario 2'!$F40</f>
        <v>16</v>
      </c>
      <c r="K40" s="88">
        <f>'[2]Szenario 3'!$F40</f>
        <v>25</v>
      </c>
      <c r="L40" s="145"/>
      <c r="M40" s="23">
        <f>'[3]E-Auto'!$E38*(1/100)</f>
        <v>0.78467225806451635</v>
      </c>
      <c r="O40" s="31">
        <f t="shared" si="0"/>
        <v>15629.9</v>
      </c>
      <c r="P40" s="35">
        <f t="shared" si="1"/>
        <v>1625.3198459999999</v>
      </c>
      <c r="Q40" s="145"/>
      <c r="R40" s="28">
        <f t="shared" si="2"/>
        <v>1</v>
      </c>
      <c r="S40" s="33">
        <f t="shared" si="3"/>
        <v>1</v>
      </c>
      <c r="T40" s="145"/>
      <c r="U40" s="39">
        <f t="shared" si="4"/>
        <v>0.11936280466568891</v>
      </c>
      <c r="V40" s="33">
        <f t="shared" si="5"/>
        <v>2.6666666854571978E-3</v>
      </c>
      <c r="W40" s="145"/>
      <c r="X40" s="78">
        <f t="shared" si="13"/>
        <v>10100</v>
      </c>
      <c r="Y40" s="41">
        <f t="shared" si="7"/>
        <v>21494850.041665349</v>
      </c>
      <c r="Z40" s="41">
        <f t="shared" si="8"/>
        <v>326594.05692547996</v>
      </c>
      <c r="AA40" s="41">
        <f t="shared" si="9"/>
        <v>10190.713043622629</v>
      </c>
      <c r="AB40" s="42">
        <f t="shared" si="10"/>
        <v>7445.4713585399295</v>
      </c>
      <c r="AD40" s="40">
        <f t="shared" si="11"/>
        <v>21849180.282992993</v>
      </c>
      <c r="AE40" s="124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8">
        <f>'[1]Szenario 3'!$K41</f>
        <v>1823.7219802999998</v>
      </c>
      <c r="H41" s="145"/>
      <c r="I41" s="86">
        <f>'[2]Szenario 1'!$F41</f>
        <v>7</v>
      </c>
      <c r="J41" s="87">
        <f>'[2]Szenario 2'!$F41</f>
        <v>16</v>
      </c>
      <c r="K41" s="88">
        <f>'[2]Szenario 3'!$F41</f>
        <v>25</v>
      </c>
      <c r="L41" s="145"/>
      <c r="M41" s="23">
        <f>'[3]E-Auto'!$E39*(1/100)</f>
        <v>0.81350419354838732</v>
      </c>
      <c r="O41" s="31">
        <f t="shared" si="0"/>
        <v>15750.130000000001</v>
      </c>
      <c r="P41" s="35">
        <f t="shared" si="1"/>
        <v>1637.7684601999999</v>
      </c>
      <c r="Q41" s="145"/>
      <c r="R41" s="28">
        <f t="shared" si="2"/>
        <v>1</v>
      </c>
      <c r="S41" s="33">
        <f t="shared" si="3"/>
        <v>1</v>
      </c>
      <c r="T41" s="145"/>
      <c r="U41" s="39">
        <f t="shared" si="4"/>
        <v>0.11936372199287076</v>
      </c>
      <c r="V41" s="33">
        <f t="shared" si="5"/>
        <v>2.6666666860395254E-3</v>
      </c>
      <c r="W41" s="145"/>
      <c r="X41" s="78">
        <f t="shared" si="13"/>
        <v>10100</v>
      </c>
      <c r="Y41" s="41">
        <f t="shared" si="7"/>
        <v>21660360.231118377</v>
      </c>
      <c r="Z41" s="41">
        <f t="shared" si="8"/>
        <v>329106.08305567602</v>
      </c>
      <c r="AA41" s="41">
        <f t="shared" si="9"/>
        <v>9811.6360221186405</v>
      </c>
      <c r="AB41" s="42">
        <f t="shared" si="10"/>
        <v>7502.5975880928017</v>
      </c>
      <c r="AD41" s="40">
        <f t="shared" si="11"/>
        <v>22016880.547784261</v>
      </c>
      <c r="AE41" s="124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8">
        <f>'[1]Szenario 3'!$K42</f>
        <v>1842.3949015999999</v>
      </c>
      <c r="H42" s="145"/>
      <c r="I42" s="86">
        <f>'[2]Szenario 1'!$F42</f>
        <v>7</v>
      </c>
      <c r="J42" s="87">
        <f>'[2]Szenario 2'!$F42</f>
        <v>16</v>
      </c>
      <c r="K42" s="88">
        <f>'[2]Szenario 3'!$F42</f>
        <v>25</v>
      </c>
      <c r="L42" s="145"/>
      <c r="M42" s="23">
        <f>'[3]E-Auto'!$E40*(1/100)</f>
        <v>0.8423361290322583</v>
      </c>
      <c r="O42" s="31">
        <f t="shared" si="0"/>
        <v>15870.36</v>
      </c>
      <c r="P42" s="35">
        <f t="shared" si="1"/>
        <v>1650.2170744</v>
      </c>
      <c r="Q42" s="145"/>
      <c r="R42" s="28">
        <f t="shared" si="2"/>
        <v>1</v>
      </c>
      <c r="S42" s="33">
        <f t="shared" si="3"/>
        <v>1</v>
      </c>
      <c r="T42" s="145"/>
      <c r="U42" s="39">
        <f t="shared" si="4"/>
        <v>0.11936466056983151</v>
      </c>
      <c r="V42" s="33">
        <f t="shared" si="5"/>
        <v>2.666666686635284E-3</v>
      </c>
      <c r="W42" s="145"/>
      <c r="X42" s="78">
        <f t="shared" si="13"/>
        <v>10100</v>
      </c>
      <c r="Y42" s="41">
        <f t="shared" si="7"/>
        <v>21825876.838203769</v>
      </c>
      <c r="Z42" s="41">
        <f t="shared" si="8"/>
        <v>331618.10918587202</v>
      </c>
      <c r="AA42" s="41">
        <f t="shared" si="9"/>
        <v>9425.5747697468723</v>
      </c>
      <c r="AB42" s="42">
        <f t="shared" si="10"/>
        <v>7559.7238176456722</v>
      </c>
      <c r="AD42" s="40">
        <f t="shared" si="11"/>
        <v>22184580.245977033</v>
      </c>
      <c r="AE42" s="124"/>
    </row>
    <row r="43" spans="1:35" x14ac:dyDescent="0.3">
      <c r="A43" s="5">
        <f t="shared" si="12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8">
        <f>'[1]Szenario 3'!$K43</f>
        <v>1861.0678229</v>
      </c>
      <c r="H43" s="145"/>
      <c r="I43" s="86">
        <f>'[2]Szenario 1'!$F43</f>
        <v>7</v>
      </c>
      <c r="J43" s="87">
        <f>'[2]Szenario 2'!$F43</f>
        <v>16</v>
      </c>
      <c r="K43" s="88">
        <f>'[2]Szenario 3'!$F43</f>
        <v>25</v>
      </c>
      <c r="L43" s="145"/>
      <c r="M43" s="23">
        <f>'[3]E-Auto'!$E41*(1/100)</f>
        <v>0.87116806451612927</v>
      </c>
      <c r="O43" s="31">
        <f t="shared" si="0"/>
        <v>15990.59</v>
      </c>
      <c r="P43" s="35">
        <f t="shared" si="1"/>
        <v>1662.6656885999998</v>
      </c>
      <c r="Q43" s="145"/>
      <c r="R43" s="28">
        <f t="shared" si="2"/>
        <v>1</v>
      </c>
      <c r="S43" s="33">
        <f t="shared" si="3"/>
        <v>1</v>
      </c>
      <c r="T43" s="145"/>
      <c r="U43" s="39">
        <f t="shared" si="4"/>
        <v>0.11936562072223041</v>
      </c>
      <c r="V43" s="33">
        <f t="shared" si="5"/>
        <v>2.6666666872446794E-3</v>
      </c>
      <c r="W43" s="145"/>
      <c r="X43" s="78">
        <f t="shared" si="13"/>
        <v>10100</v>
      </c>
      <c r="Y43" s="41">
        <f t="shared" si="7"/>
        <v>21991400.011012077</v>
      </c>
      <c r="Z43" s="41">
        <f t="shared" si="8"/>
        <v>334130.13531606796</v>
      </c>
      <c r="AA43" s="41">
        <f t="shared" si="9"/>
        <v>9032.5292865073243</v>
      </c>
      <c r="AB43" s="42">
        <f t="shared" si="10"/>
        <v>7616.8500471985453</v>
      </c>
      <c r="AD43" s="40">
        <f t="shared" si="11"/>
        <v>22352279.525661848</v>
      </c>
      <c r="AE43" s="124"/>
      <c r="AF43" s="44" t="s">
        <v>42</v>
      </c>
      <c r="AG43" s="45"/>
      <c r="AH43" s="46"/>
    </row>
    <row r="44" spans="1:35" x14ac:dyDescent="0.3">
      <c r="A44" s="5">
        <f t="shared" si="12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8">
        <f>'[1]Szenario 3'!$K44</f>
        <v>1879.7407441999999</v>
      </c>
      <c r="H44" s="145"/>
      <c r="I44" s="86">
        <f>'[2]Szenario 1'!$F44</f>
        <v>7</v>
      </c>
      <c r="J44" s="87">
        <f>'[2]Szenario 2'!$F44</f>
        <v>16</v>
      </c>
      <c r="K44" s="88">
        <f>'[2]Szenario 3'!$F44</f>
        <v>25</v>
      </c>
      <c r="L44" s="145"/>
      <c r="M44" s="23">
        <f>'[3]E-Auto'!$E42*(1/100)</f>
        <v>0.9</v>
      </c>
      <c r="O44" s="31">
        <f t="shared" si="0"/>
        <v>16110.82</v>
      </c>
      <c r="P44" s="35">
        <f t="shared" si="1"/>
        <v>1675.1143027999999</v>
      </c>
      <c r="Q44" s="145"/>
      <c r="R44" s="28">
        <f t="shared" si="2"/>
        <v>1</v>
      </c>
      <c r="S44" s="33">
        <f t="shared" si="3"/>
        <v>1</v>
      </c>
      <c r="T44" s="145"/>
      <c r="U44" s="39">
        <f t="shared" si="4"/>
        <v>0.11936660277820312</v>
      </c>
      <c r="V44" s="33">
        <f t="shared" si="5"/>
        <v>2.6666666878679178E-3</v>
      </c>
      <c r="W44" s="145"/>
      <c r="X44" s="78">
        <f t="shared" si="13"/>
        <v>10100</v>
      </c>
      <c r="Y44" s="41">
        <f t="shared" si="7"/>
        <v>22156929.899894703</v>
      </c>
      <c r="Z44" s="41">
        <f t="shared" si="8"/>
        <v>336642.16144626401</v>
      </c>
      <c r="AA44" s="41">
        <f t="shared" si="9"/>
        <v>8632.4995724</v>
      </c>
      <c r="AB44" s="42">
        <f t="shared" si="10"/>
        <v>7673.9762767514158</v>
      </c>
      <c r="AD44" s="40">
        <f t="shared" si="11"/>
        <v>22519978.537190117</v>
      </c>
      <c r="AE44" s="124"/>
      <c r="AF44" s="89" t="s">
        <v>44</v>
      </c>
      <c r="AG44" s="90"/>
      <c r="AH44" s="91"/>
    </row>
    <row r="45" spans="1:35" x14ac:dyDescent="0.3">
      <c r="A45" s="5">
        <f t="shared" si="12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8">
        <f>'[1]Szenario 3'!$K45</f>
        <v>1898.4136655</v>
      </c>
      <c r="H45" s="145"/>
      <c r="I45" s="86">
        <f>'[2]Szenario 1'!$F45</f>
        <v>7</v>
      </c>
      <c r="J45" s="87">
        <f>'[2]Szenario 2'!$F45</f>
        <v>16</v>
      </c>
      <c r="K45" s="88">
        <f>'[2]Szenario 3'!$F45</f>
        <v>25</v>
      </c>
      <c r="L45" s="145"/>
      <c r="M45" s="23">
        <f>'[3]E-Auto'!$E43*(1/100)</f>
        <v>0.928831935483871</v>
      </c>
      <c r="O45" s="31">
        <f t="shared" si="0"/>
        <v>16231.05</v>
      </c>
      <c r="P45" s="35">
        <f t="shared" si="1"/>
        <v>1687.5629169999997</v>
      </c>
      <c r="Q45" s="145"/>
      <c r="R45" s="28">
        <f t="shared" si="2"/>
        <v>1</v>
      </c>
      <c r="S45" s="33">
        <f t="shared" si="3"/>
        <v>1</v>
      </c>
      <c r="T45" s="145"/>
      <c r="U45" s="39">
        <f t="shared" si="4"/>
        <v>0.11936760706836183</v>
      </c>
      <c r="V45" s="33">
        <f t="shared" si="5"/>
        <v>2.6666666885052058E-3</v>
      </c>
      <c r="W45" s="145"/>
      <c r="X45" s="78">
        <f t="shared" si="13"/>
        <v>10100</v>
      </c>
      <c r="Y45" s="41">
        <f t="shared" si="7"/>
        <v>22322466.657481037</v>
      </c>
      <c r="Z45" s="41">
        <f t="shared" si="8"/>
        <v>339154.18757645995</v>
      </c>
      <c r="AA45" s="41">
        <f t="shared" si="9"/>
        <v>8225.4856274248923</v>
      </c>
      <c r="AB45" s="42">
        <f t="shared" si="10"/>
        <v>7731.1025063042862</v>
      </c>
      <c r="AD45" s="40">
        <f t="shared" si="11"/>
        <v>22687677.433191229</v>
      </c>
      <c r="AE45" s="124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2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8">
        <f>'[1]Szenario 3'!$K46</f>
        <v>1917.0865867999996</v>
      </c>
      <c r="H46" s="145"/>
      <c r="I46" s="86">
        <f>'[2]Szenario 1'!$F46</f>
        <v>7</v>
      </c>
      <c r="J46" s="87">
        <f>'[2]Szenario 2'!$F46</f>
        <v>16</v>
      </c>
      <c r="K46" s="88">
        <f>'[2]Szenario 3'!$F46</f>
        <v>25</v>
      </c>
      <c r="L46" s="145"/>
      <c r="M46" s="23">
        <f>'[3]E-Auto'!$E44*(1/100)</f>
        <v>0.95766387096774197</v>
      </c>
      <c r="O46" s="31">
        <f t="shared" si="0"/>
        <v>16351.279999999999</v>
      </c>
      <c r="P46" s="35">
        <f t="shared" si="1"/>
        <v>1700.0115311999998</v>
      </c>
      <c r="Q46" s="145"/>
      <c r="R46" s="28">
        <f t="shared" si="2"/>
        <v>1</v>
      </c>
      <c r="S46" s="33">
        <f t="shared" si="3"/>
        <v>1</v>
      </c>
      <c r="T46" s="145"/>
      <c r="U46" s="39">
        <f t="shared" si="4"/>
        <v>0.11936863392579526</v>
      </c>
      <c r="V46" s="33">
        <f t="shared" si="5"/>
        <v>2.6666666891567554E-3</v>
      </c>
      <c r="W46" s="145"/>
      <c r="X46" s="78">
        <f t="shared" si="13"/>
        <v>10100</v>
      </c>
      <c r="Y46" s="41">
        <f t="shared" si="7"/>
        <v>22488010.438695591</v>
      </c>
      <c r="Z46" s="41">
        <f t="shared" si="8"/>
        <v>341666.21370665595</v>
      </c>
      <c r="AA46" s="41">
        <f t="shared" si="9"/>
        <v>7811.4874515820065</v>
      </c>
      <c r="AB46" s="42">
        <f t="shared" si="10"/>
        <v>7788.2287358571566</v>
      </c>
      <c r="AD46" s="40">
        <f t="shared" si="11"/>
        <v>22855376.368589688</v>
      </c>
      <c r="AE46" s="124"/>
      <c r="AF46" s="49"/>
      <c r="AG46" s="50">
        <f>'[4]Risikoschätzung '!$U$22</f>
        <v>1.1170634920634921E-6</v>
      </c>
      <c r="AH46" s="48" t="s">
        <v>51</v>
      </c>
    </row>
    <row r="47" spans="1:35" x14ac:dyDescent="0.3">
      <c r="A47" s="5">
        <f t="shared" si="12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8">
        <f>'[1]Szenario 3'!$K47</f>
        <v>1935.7595080999997</v>
      </c>
      <c r="H47" s="145"/>
      <c r="I47" s="86">
        <f>'[2]Szenario 1'!$F47</f>
        <v>7</v>
      </c>
      <c r="J47" s="87">
        <f>'[2]Szenario 2'!$F47</f>
        <v>16</v>
      </c>
      <c r="K47" s="88">
        <f>'[2]Szenario 3'!$F47</f>
        <v>25</v>
      </c>
      <c r="L47" s="145"/>
      <c r="M47" s="23">
        <f>'[3]E-Auto'!$E45*(1/100)</f>
        <v>0.98649580645161294</v>
      </c>
      <c r="O47" s="31">
        <f t="shared" si="0"/>
        <v>16471.510000000002</v>
      </c>
      <c r="P47" s="35">
        <f t="shared" si="1"/>
        <v>1712.4601454000001</v>
      </c>
      <c r="Q47" s="145"/>
      <c r="R47" s="28">
        <f t="shared" si="2"/>
        <v>1</v>
      </c>
      <c r="S47" s="33">
        <f t="shared" si="3"/>
        <v>1</v>
      </c>
      <c r="T47" s="145"/>
      <c r="U47" s="39">
        <f t="shared" si="4"/>
        <v>0.11936968368606858</v>
      </c>
      <c r="V47" s="33">
        <f t="shared" si="5"/>
        <v>2.666666689822776E-3</v>
      </c>
      <c r="W47" s="145"/>
      <c r="X47" s="78">
        <f t="shared" si="13"/>
        <v>10100</v>
      </c>
      <c r="Y47" s="41">
        <f t="shared" si="7"/>
        <v>22653561.400775112</v>
      </c>
      <c r="Z47" s="41">
        <f t="shared" si="8"/>
        <v>344178.23983685207</v>
      </c>
      <c r="AA47" s="41">
        <f t="shared" si="9"/>
        <v>7390.5050448713428</v>
      </c>
      <c r="AB47" s="42">
        <f t="shared" si="10"/>
        <v>7845.3549654100298</v>
      </c>
      <c r="AD47" s="40">
        <f t="shared" ref="AD47:AD54" si="14">SUM(X47:AB47)</f>
        <v>23023075.500622246</v>
      </c>
      <c r="AE47" s="124"/>
      <c r="AF47" s="49"/>
      <c r="AG47" s="50">
        <f>'[4]Risikoschätzung '!$U$26</f>
        <v>6.1080950170538259E-8</v>
      </c>
      <c r="AH47" s="48" t="s">
        <v>51</v>
      </c>
    </row>
    <row r="48" spans="1:35" x14ac:dyDescent="0.3">
      <c r="A48" s="5">
        <f t="shared" si="12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8">
        <f>'[1]Szenario 3'!$K48</f>
        <v>1954.4324293999998</v>
      </c>
      <c r="H48" s="145"/>
      <c r="I48" s="86">
        <f>'[2]Szenario 1'!$F48</f>
        <v>7</v>
      </c>
      <c r="J48" s="87">
        <f>'[2]Szenario 2'!$F48</f>
        <v>16</v>
      </c>
      <c r="K48" s="88">
        <f>'[2]Szenario 3'!$F48</f>
        <v>25</v>
      </c>
      <c r="L48" s="145"/>
      <c r="M48" s="23">
        <f>'[3]E-Auto'!$E46*(1/100)</f>
        <v>1</v>
      </c>
      <c r="O48" s="31">
        <f t="shared" si="0"/>
        <v>16591.739999999998</v>
      </c>
      <c r="P48" s="35">
        <f t="shared" si="1"/>
        <v>1724.9087595999997</v>
      </c>
      <c r="Q48" s="145"/>
      <c r="R48" s="28">
        <f t="shared" si="2"/>
        <v>1</v>
      </c>
      <c r="S48" s="33">
        <f t="shared" si="3"/>
        <v>1</v>
      </c>
      <c r="T48" s="145"/>
      <c r="U48" s="39">
        <f t="shared" si="4"/>
        <v>0.11937075668722347</v>
      </c>
      <c r="V48" s="33">
        <f t="shared" si="5"/>
        <v>2.6666666905034806E-3</v>
      </c>
      <c r="W48" s="145"/>
      <c r="X48" s="78">
        <f t="shared" si="13"/>
        <v>10100</v>
      </c>
      <c r="Y48" s="41">
        <f t="shared" si="7"/>
        <v>22819119.703285702</v>
      </c>
      <c r="Z48" s="41">
        <f t="shared" si="8"/>
        <v>346690.26596704795</v>
      </c>
      <c r="AA48" s="41">
        <f t="shared" si="9"/>
        <v>7218.7342391999991</v>
      </c>
      <c r="AB48" s="42">
        <f t="shared" si="10"/>
        <v>7902.4811949629002</v>
      </c>
      <c r="AD48" s="40">
        <f t="shared" si="14"/>
        <v>23191031.18468691</v>
      </c>
      <c r="AE48" s="124"/>
      <c r="AF48" s="89" t="s">
        <v>45</v>
      </c>
      <c r="AG48" s="90"/>
      <c r="AH48" s="91"/>
    </row>
    <row r="49" spans="1:34" x14ac:dyDescent="0.3">
      <c r="A49" s="5">
        <f t="shared" si="12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8">
        <f>'[1]Szenario 3'!$K49</f>
        <v>1973.1053507000001</v>
      </c>
      <c r="H49" s="145"/>
      <c r="I49" s="86">
        <f>'[2]Szenario 1'!$F49</f>
        <v>7</v>
      </c>
      <c r="J49" s="87">
        <f>'[2]Szenario 2'!$F49</f>
        <v>16</v>
      </c>
      <c r="K49" s="88">
        <f>'[2]Szenario 3'!$F49</f>
        <v>25</v>
      </c>
      <c r="L49" s="145"/>
      <c r="M49" s="23">
        <f>'[3]E-Auto'!$E47*(1/100)</f>
        <v>1</v>
      </c>
      <c r="O49" s="31">
        <f t="shared" si="0"/>
        <v>16711.97</v>
      </c>
      <c r="P49" s="35">
        <f t="shared" si="1"/>
        <v>1737.3573738</v>
      </c>
      <c r="Q49" s="145"/>
      <c r="R49" s="28">
        <f t="shared" si="2"/>
        <v>1</v>
      </c>
      <c r="S49" s="33">
        <f t="shared" si="3"/>
        <v>1</v>
      </c>
      <c r="T49" s="145"/>
      <c r="U49" s="39">
        <f t="shared" si="4"/>
        <v>0.11937185326977812</v>
      </c>
      <c r="V49" s="33">
        <f t="shared" si="5"/>
        <v>2.6666666911990843E-3</v>
      </c>
      <c r="W49" s="145"/>
      <c r="X49" s="78">
        <f t="shared" si="13"/>
        <v>10100</v>
      </c>
      <c r="Y49" s="41">
        <f t="shared" si="7"/>
        <v>22984685.508140005</v>
      </c>
      <c r="Z49" s="41">
        <f t="shared" si="8"/>
        <v>349202.29209724406</v>
      </c>
      <c r="AA49" s="41">
        <f t="shared" si="9"/>
        <v>7271.0439076000002</v>
      </c>
      <c r="AB49" s="42">
        <f t="shared" si="10"/>
        <v>7959.6074245157715</v>
      </c>
      <c r="AD49" s="40">
        <f t="shared" si="14"/>
        <v>23359218.451569367</v>
      </c>
      <c r="AE49" s="124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2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8">
        <f>'[1]Szenario 3'!$K50</f>
        <v>1991.7782719999998</v>
      </c>
      <c r="H50" s="145"/>
      <c r="I50" s="86">
        <f>'[2]Szenario 1'!$F50</f>
        <v>7</v>
      </c>
      <c r="J50" s="87">
        <f>'[2]Szenario 2'!$F50</f>
        <v>16</v>
      </c>
      <c r="K50" s="88">
        <f>'[2]Szenario 3'!$F50</f>
        <v>25</v>
      </c>
      <c r="L50" s="145"/>
      <c r="M50" s="23">
        <f>'[3]E-Auto'!$E48*(1/100)</f>
        <v>1</v>
      </c>
      <c r="O50" s="31">
        <f t="shared" si="0"/>
        <v>16832.2</v>
      </c>
      <c r="P50" s="35">
        <f t="shared" si="1"/>
        <v>1749.8059880000001</v>
      </c>
      <c r="Q50" s="145"/>
      <c r="R50" s="28">
        <f t="shared" si="2"/>
        <v>1</v>
      </c>
      <c r="S50" s="33">
        <f t="shared" si="3"/>
        <v>1</v>
      </c>
      <c r="T50" s="145"/>
      <c r="U50" s="39">
        <f t="shared" si="4"/>
        <v>0.11937297377672719</v>
      </c>
      <c r="V50" s="33">
        <f t="shared" si="5"/>
        <v>2.6666666919098014E-3</v>
      </c>
      <c r="W50" s="145"/>
      <c r="X50" s="78">
        <f t="shared" si="13"/>
        <v>10100</v>
      </c>
      <c r="Y50" s="41">
        <f t="shared" si="7"/>
        <v>23150258.979614243</v>
      </c>
      <c r="Z50" s="41">
        <f t="shared" si="8"/>
        <v>351714.31822743994</v>
      </c>
      <c r="AA50" s="41">
        <f t="shared" si="9"/>
        <v>7323.3535760000004</v>
      </c>
      <c r="AB50" s="42">
        <f t="shared" si="10"/>
        <v>8016.7336540686438</v>
      </c>
      <c r="AD50" s="40">
        <f t="shared" si="14"/>
        <v>23527413.385071751</v>
      </c>
      <c r="AE50" s="124"/>
      <c r="AF50" s="49"/>
      <c r="AG50" s="50">
        <f>'[4]Risikoschätzung '!$U$21</f>
        <v>3.4841269841269841E-7</v>
      </c>
      <c r="AH50" s="48" t="s">
        <v>52</v>
      </c>
    </row>
    <row r="51" spans="1:34" x14ac:dyDescent="0.3">
      <c r="A51" s="5">
        <f t="shared" si="12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8">
        <f>'[1]Szenario 3'!$K51</f>
        <v>2010.4511932999999</v>
      </c>
      <c r="H51" s="145"/>
      <c r="I51" s="86">
        <f>'[2]Szenario 1'!$F51</f>
        <v>7</v>
      </c>
      <c r="J51" s="87">
        <f>'[2]Szenario 2'!$F51</f>
        <v>16</v>
      </c>
      <c r="K51" s="88">
        <f>'[2]Szenario 3'!$F51</f>
        <v>25</v>
      </c>
      <c r="L51" s="145"/>
      <c r="M51" s="23">
        <f>'[3]E-Auto'!$E49*(1/100)</f>
        <v>1</v>
      </c>
      <c r="O51" s="31">
        <f t="shared" si="0"/>
        <v>16952.43</v>
      </c>
      <c r="P51" s="35">
        <f t="shared" si="1"/>
        <v>1762.2546021999999</v>
      </c>
      <c r="Q51" s="145"/>
      <c r="R51" s="28">
        <f t="shared" si="2"/>
        <v>1</v>
      </c>
      <c r="S51" s="33">
        <f t="shared" si="3"/>
        <v>1</v>
      </c>
      <c r="T51" s="145"/>
      <c r="U51" s="39">
        <f t="shared" si="4"/>
        <v>0.11937411855354187</v>
      </c>
      <c r="V51" s="33">
        <f t="shared" si="5"/>
        <v>2.6666666926358513E-3</v>
      </c>
      <c r="W51" s="145"/>
      <c r="X51" s="78">
        <f t="shared" si="13"/>
        <v>10100</v>
      </c>
      <c r="Y51" s="41">
        <f t="shared" si="7"/>
        <v>23315840.284365416</v>
      </c>
      <c r="Z51" s="41">
        <f t="shared" si="8"/>
        <v>354226.344357636</v>
      </c>
      <c r="AA51" s="41">
        <f t="shared" si="9"/>
        <v>7375.6632443999997</v>
      </c>
      <c r="AB51" s="42">
        <f t="shared" si="10"/>
        <v>8073.8598836215142</v>
      </c>
      <c r="AD51" s="40">
        <f t="shared" si="14"/>
        <v>23695616.151851073</v>
      </c>
      <c r="AE51" s="124"/>
      <c r="AF51" s="49"/>
      <c r="AG51" s="50">
        <f>'[4]Risikoschätzung '!$U$25</f>
        <v>9.5763789380209491E-9</v>
      </c>
      <c r="AH51" s="48" t="s">
        <v>52</v>
      </c>
    </row>
    <row r="52" spans="1:34" x14ac:dyDescent="0.3">
      <c r="A52" s="5">
        <f t="shared" si="12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8">
        <f>'[1]Szenario 3'!$K52</f>
        <v>2029.1241145999998</v>
      </c>
      <c r="H52" s="145"/>
      <c r="I52" s="86">
        <f>'[2]Szenario 1'!$F52</f>
        <v>7</v>
      </c>
      <c r="J52" s="87">
        <f>'[2]Szenario 2'!$F52</f>
        <v>16</v>
      </c>
      <c r="K52" s="88">
        <f>'[2]Szenario 3'!$F52</f>
        <v>25</v>
      </c>
      <c r="L52" s="145"/>
      <c r="M52" s="23">
        <f>'[3]E-Auto'!$E50*(1/100)</f>
        <v>1</v>
      </c>
      <c r="O52" s="31">
        <f t="shared" si="0"/>
        <v>17072.66</v>
      </c>
      <c r="P52" s="35">
        <f t="shared" si="1"/>
        <v>1774.7032164</v>
      </c>
      <c r="Q52" s="145"/>
      <c r="R52" s="28">
        <f t="shared" si="2"/>
        <v>1</v>
      </c>
      <c r="S52" s="33">
        <f t="shared" si="3"/>
        <v>1</v>
      </c>
      <c r="T52" s="145"/>
      <c r="U52" s="39">
        <f t="shared" si="4"/>
        <v>0.11937528794816979</v>
      </c>
      <c r="V52" s="33">
        <f t="shared" si="5"/>
        <v>2.6666666933774512E-3</v>
      </c>
      <c r="W52" s="145"/>
      <c r="X52" s="78">
        <f t="shared" si="13"/>
        <v>10100</v>
      </c>
      <c r="Y52" s="41">
        <f t="shared" si="7"/>
        <v>23481429.591448389</v>
      </c>
      <c r="Z52" s="41">
        <f t="shared" si="8"/>
        <v>356738.37048783194</v>
      </c>
      <c r="AA52" s="41">
        <f t="shared" si="9"/>
        <v>7427.9729127999999</v>
      </c>
      <c r="AB52" s="42">
        <f t="shared" si="10"/>
        <v>8130.9861131743855</v>
      </c>
      <c r="AD52" s="40">
        <f t="shared" si="14"/>
        <v>23863826.920962196</v>
      </c>
      <c r="AE52" s="124"/>
      <c r="AF52" s="89" t="s">
        <v>46</v>
      </c>
      <c r="AG52" s="90"/>
      <c r="AH52" s="91"/>
    </row>
    <row r="53" spans="1:34" x14ac:dyDescent="0.3">
      <c r="A53" s="5">
        <f t="shared" si="12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8">
        <f>'[1]Szenario 3'!$K53</f>
        <v>2047.7970358999999</v>
      </c>
      <c r="H53" s="145"/>
      <c r="I53" s="86">
        <f>'[2]Szenario 1'!$F53</f>
        <v>7</v>
      </c>
      <c r="J53" s="87">
        <f>'[2]Szenario 2'!$F53</f>
        <v>16</v>
      </c>
      <c r="K53" s="88">
        <f>'[2]Szenario 3'!$F53</f>
        <v>25</v>
      </c>
      <c r="L53" s="145"/>
      <c r="M53" s="23">
        <f>'[3]E-Auto'!$E51*(1/100)</f>
        <v>1</v>
      </c>
      <c r="O53" s="31">
        <f t="shared" si="0"/>
        <v>17192.89</v>
      </c>
      <c r="P53" s="35">
        <f t="shared" si="1"/>
        <v>1787.1518305999998</v>
      </c>
      <c r="Q53" s="145"/>
      <c r="R53" s="28">
        <f t="shared" si="2"/>
        <v>1</v>
      </c>
      <c r="S53" s="33">
        <f t="shared" si="3"/>
        <v>1</v>
      </c>
      <c r="T53" s="145"/>
      <c r="U53" s="39">
        <f t="shared" si="4"/>
        <v>0.11937648231103513</v>
      </c>
      <c r="V53" s="33">
        <f t="shared" si="5"/>
        <v>2.6666666941348224E-3</v>
      </c>
      <c r="W53" s="145"/>
      <c r="X53" s="78">
        <f t="shared" si="13"/>
        <v>10100</v>
      </c>
      <c r="Y53" s="41">
        <f t="shared" si="7"/>
        <v>23647027.072333053</v>
      </c>
      <c r="Z53" s="41">
        <f t="shared" si="8"/>
        <v>359250.396618028</v>
      </c>
      <c r="AA53" s="41">
        <f t="shared" si="9"/>
        <v>7480.282581200001</v>
      </c>
      <c r="AB53" s="42">
        <f t="shared" si="10"/>
        <v>8188.112342727256</v>
      </c>
      <c r="AD53" s="40">
        <f t="shared" si="14"/>
        <v>24032045.863875005</v>
      </c>
      <c r="AE53" s="124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8">
        <f>'[1]Szenario 3'!$K54</f>
        <v>2066.4699572</v>
      </c>
      <c r="H54" s="145"/>
      <c r="I54" s="86">
        <f>'[2]Szenario 1'!$F54</f>
        <v>7</v>
      </c>
      <c r="J54" s="87">
        <f>'[2]Szenario 2'!$F54</f>
        <v>16</v>
      </c>
      <c r="K54" s="88">
        <f>'[2]Szenario 3'!$F54</f>
        <v>25</v>
      </c>
      <c r="L54" s="145"/>
      <c r="M54" s="23">
        <f>'[3]E-Auto'!$E52*(1/100)</f>
        <v>1</v>
      </c>
      <c r="O54" s="31">
        <f t="shared" si="0"/>
        <v>17313.12</v>
      </c>
      <c r="P54" s="35">
        <f t="shared" si="1"/>
        <v>1799.6004447999999</v>
      </c>
      <c r="Q54" s="146"/>
      <c r="R54" s="28">
        <f t="shared" si="2"/>
        <v>1</v>
      </c>
      <c r="S54" s="33">
        <f t="shared" si="3"/>
        <v>1</v>
      </c>
      <c r="T54" s="146"/>
      <c r="U54" s="39">
        <f t="shared" si="4"/>
        <v>0.11937770199503857</v>
      </c>
      <c r="V54" s="33">
        <f t="shared" si="5"/>
        <v>2.6666666949081864E-3</v>
      </c>
      <c r="W54" s="146"/>
      <c r="X54" s="78">
        <f t="shared" si="13"/>
        <v>10100</v>
      </c>
      <c r="Y54" s="41">
        <f t="shared" si="7"/>
        <v>23812632.900921434</v>
      </c>
      <c r="Z54" s="41">
        <f t="shared" si="8"/>
        <v>361762.42274822399</v>
      </c>
      <c r="AA54" s="41">
        <f t="shared" si="9"/>
        <v>7532.5922496000003</v>
      </c>
      <c r="AB54" s="42">
        <f t="shared" si="10"/>
        <v>8245.2385722801282</v>
      </c>
      <c r="AD54" s="40">
        <f t="shared" si="14"/>
        <v>24200273.154491536</v>
      </c>
      <c r="AE54" s="124"/>
      <c r="AF54" s="49"/>
      <c r="AG54" s="50">
        <f>'[4]Risikoschätzung '!$U$20</f>
        <v>1.0317460317460317E-8</v>
      </c>
      <c r="AH54" s="48" t="s">
        <v>52</v>
      </c>
    </row>
    <row r="55" spans="1:34" ht="15" thickBot="1" x14ac:dyDescent="0.35">
      <c r="AD55" s="40">
        <f>SUM(AD9:AD54)</f>
        <v>940959873.23023188</v>
      </c>
      <c r="AE55" s="124"/>
      <c r="AF55" s="51"/>
      <c r="AG55" s="52">
        <f>'[4]Risikoschätzung '!$U$24</f>
        <v>5.8527921855133306E-10</v>
      </c>
      <c r="AH55" s="53" t="s">
        <v>52</v>
      </c>
    </row>
    <row r="56" spans="1:34" ht="15" thickBot="1" x14ac:dyDescent="0.35">
      <c r="U56" s="92" t="s">
        <v>22</v>
      </c>
      <c r="V56" s="93"/>
      <c r="X56" s="9">
        <f>SUM(X9:X54)</f>
        <v>1933350</v>
      </c>
      <c r="Y56" s="65">
        <f>SUM(Y9:Y54)</f>
        <v>924080594.22287047</v>
      </c>
      <c r="Z56" s="66">
        <f>SUM(Z9:Z54)</f>
        <v>14041124.401665444</v>
      </c>
      <c r="AA56" s="66">
        <f>SUM(AA9:AA54)</f>
        <v>584649.27895867429</v>
      </c>
      <c r="AB56" s="71">
        <f>SUM(AB9:AB54)</f>
        <v>320155.32673766423</v>
      </c>
      <c r="AD56" s="67">
        <f>X56+Y56+Z56+AA56+AB56</f>
        <v>940959873.23023224</v>
      </c>
      <c r="AF56" s="94"/>
      <c r="AG56" s="95"/>
    </row>
    <row r="57" spans="1:34" ht="15" thickBot="1" x14ac:dyDescent="0.35">
      <c r="AF57" s="96"/>
      <c r="AG57" s="97"/>
    </row>
    <row r="58" spans="1:34" x14ac:dyDescent="0.3">
      <c r="AE58" s="25"/>
      <c r="AF58" s="94"/>
      <c r="AG58" s="95"/>
      <c r="AH58" s="43"/>
    </row>
    <row r="59" spans="1:34" ht="15" thickBot="1" x14ac:dyDescent="0.35">
      <c r="AF59" s="96"/>
      <c r="AG59" s="97"/>
    </row>
    <row r="60" spans="1:34" x14ac:dyDescent="0.3">
      <c r="AG60" s="42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V27" workbookViewId="0">
      <selection activeCell="AG51" sqref="AG51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145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4"/>
      <c r="L1" s="144"/>
      <c r="N1" s="144"/>
      <c r="Q1" s="144"/>
      <c r="R1" s="78"/>
      <c r="S1" s="78"/>
      <c r="T1" s="144"/>
      <c r="U1" s="78"/>
      <c r="V1" s="78"/>
      <c r="W1" s="144"/>
      <c r="AE1" s="124"/>
    </row>
    <row r="2" spans="1:36" ht="14.4" customHeight="1" thickBot="1" x14ac:dyDescent="0.35">
      <c r="B2" s="125" t="s">
        <v>0</v>
      </c>
      <c r="C2" s="126"/>
      <c r="D2" s="127"/>
      <c r="F2" s="124"/>
      <c r="G2" s="124"/>
      <c r="H2" s="145"/>
      <c r="K2" s="2"/>
      <c r="L2" s="145"/>
      <c r="O2" s="92" t="s">
        <v>55</v>
      </c>
      <c r="P2" s="93"/>
      <c r="Q2" s="145"/>
      <c r="R2" s="78"/>
      <c r="S2" s="78"/>
      <c r="T2" s="145"/>
      <c r="U2" s="78"/>
      <c r="V2" s="78"/>
      <c r="W2" s="145"/>
      <c r="Y2" s="148" t="s">
        <v>80</v>
      </c>
      <c r="Z2" s="149"/>
      <c r="AA2" s="150"/>
      <c r="AB2" s="8"/>
      <c r="AC2" s="8"/>
      <c r="AE2" s="124"/>
    </row>
    <row r="3" spans="1:36" ht="14.4" customHeight="1" thickBot="1" x14ac:dyDescent="0.35">
      <c r="B3" s="128"/>
      <c r="C3" s="129"/>
      <c r="D3" s="130"/>
      <c r="F3" s="124"/>
      <c r="G3" s="124"/>
      <c r="H3" s="145"/>
      <c r="K3" s="2"/>
      <c r="L3" s="145"/>
      <c r="O3" s="157" t="s">
        <v>79</v>
      </c>
      <c r="P3" s="158"/>
      <c r="Q3" s="145"/>
      <c r="R3" s="78"/>
      <c r="S3" s="78"/>
      <c r="T3" s="145"/>
      <c r="U3" s="78"/>
      <c r="V3" s="78"/>
      <c r="W3" s="145"/>
      <c r="Y3" s="151"/>
      <c r="Z3" s="152"/>
      <c r="AA3" s="153"/>
      <c r="AB3" s="8"/>
      <c r="AC3" s="8"/>
      <c r="AE3" s="124"/>
      <c r="AF3" s="102" t="s">
        <v>58</v>
      </c>
      <c r="AG3" s="103"/>
      <c r="AH3" s="104"/>
    </row>
    <row r="4" spans="1:36" ht="14.4" customHeight="1" thickBot="1" x14ac:dyDescent="0.35">
      <c r="H4" s="145"/>
      <c r="K4" s="2"/>
      <c r="L4" s="145"/>
      <c r="O4" s="159"/>
      <c r="P4" s="160"/>
      <c r="Q4" s="145"/>
      <c r="R4" s="78"/>
      <c r="S4" s="78"/>
      <c r="T4" s="145"/>
      <c r="U4" s="78"/>
      <c r="V4" s="78"/>
      <c r="W4" s="145"/>
      <c r="Y4" s="154"/>
      <c r="Z4" s="155"/>
      <c r="AA4" s="156"/>
      <c r="AB4" s="8"/>
      <c r="AC4" s="8"/>
      <c r="AE4" s="124"/>
      <c r="AF4" s="105"/>
      <c r="AG4" s="106"/>
      <c r="AH4" s="107"/>
    </row>
    <row r="5" spans="1:36" ht="14.4" customHeight="1" thickBot="1" x14ac:dyDescent="0.35">
      <c r="D5" s="108" t="s">
        <v>2</v>
      </c>
      <c r="E5" s="109"/>
      <c r="H5" s="145"/>
      <c r="I5" s="108" t="s">
        <v>7</v>
      </c>
      <c r="J5" s="112"/>
      <c r="K5" s="109"/>
      <c r="L5" s="145"/>
      <c r="M5" s="112" t="s">
        <v>3</v>
      </c>
      <c r="O5" s="114"/>
      <c r="P5" s="115"/>
      <c r="Q5" s="145"/>
      <c r="R5" s="112" t="s">
        <v>20</v>
      </c>
      <c r="S5" s="109"/>
      <c r="T5" s="145"/>
      <c r="U5" s="108" t="s">
        <v>29</v>
      </c>
      <c r="V5" s="109"/>
      <c r="W5" s="145"/>
      <c r="AE5" s="124"/>
    </row>
    <row r="6" spans="1:36" ht="14.4" customHeight="1" thickBot="1" x14ac:dyDescent="0.35">
      <c r="D6" s="110"/>
      <c r="E6" s="111"/>
      <c r="H6" s="145"/>
      <c r="I6" s="110"/>
      <c r="J6" s="113"/>
      <c r="K6" s="111"/>
      <c r="L6" s="145"/>
      <c r="M6" s="113"/>
      <c r="O6" s="116"/>
      <c r="P6" s="117"/>
      <c r="Q6" s="145"/>
      <c r="R6" s="113"/>
      <c r="S6" s="111"/>
      <c r="T6" s="145"/>
      <c r="U6" s="110"/>
      <c r="V6" s="111"/>
      <c r="W6" s="145"/>
      <c r="AE6" s="124"/>
      <c r="AF6" s="61" t="s">
        <v>30</v>
      </c>
      <c r="AG6" s="45"/>
      <c r="AH6" s="45"/>
      <c r="AI6" s="45"/>
      <c r="AJ6" s="58"/>
    </row>
    <row r="7" spans="1:36" ht="15" customHeight="1" thickBot="1" x14ac:dyDescent="0.35">
      <c r="B7" s="147" t="s">
        <v>5</v>
      </c>
      <c r="C7" s="147"/>
      <c r="D7" s="120" t="s">
        <v>4</v>
      </c>
      <c r="E7" s="120"/>
      <c r="F7" s="121" t="s">
        <v>6</v>
      </c>
      <c r="G7" s="121"/>
      <c r="H7" s="145"/>
      <c r="I7" s="69" t="s">
        <v>70</v>
      </c>
      <c r="J7" s="14" t="s">
        <v>69</v>
      </c>
      <c r="K7" s="20" t="s">
        <v>68</v>
      </c>
      <c r="L7" s="145"/>
      <c r="M7" s="1" t="s">
        <v>8</v>
      </c>
      <c r="O7" s="118"/>
      <c r="P7" s="119"/>
      <c r="Q7" s="145"/>
      <c r="R7" s="78"/>
      <c r="S7" s="78"/>
      <c r="T7" s="145"/>
      <c r="U7" s="78"/>
      <c r="V7" s="78"/>
      <c r="W7" s="145"/>
      <c r="X7" s="3" t="s">
        <v>9</v>
      </c>
      <c r="Y7" s="79" t="s">
        <v>10</v>
      </c>
      <c r="Z7" s="3" t="s">
        <v>11</v>
      </c>
      <c r="AA7" s="3" t="s">
        <v>12</v>
      </c>
      <c r="AB7" s="3" t="s">
        <v>13</v>
      </c>
      <c r="AD7" s="122" t="s">
        <v>56</v>
      </c>
      <c r="AE7" s="124"/>
      <c r="AF7" s="64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145"/>
      <c r="I8" s="70"/>
      <c r="J8" s="7"/>
      <c r="K8" s="18"/>
      <c r="L8" s="145"/>
      <c r="M8" s="21"/>
      <c r="O8" s="30"/>
      <c r="P8" s="34"/>
      <c r="Q8" s="145"/>
      <c r="R8" s="80"/>
      <c r="S8" s="79"/>
      <c r="T8" s="145"/>
      <c r="U8" s="80"/>
      <c r="V8" s="79"/>
      <c r="W8" s="145"/>
      <c r="X8" s="37"/>
      <c r="Y8" s="10"/>
      <c r="Z8" s="36"/>
      <c r="AA8" s="36"/>
      <c r="AB8" s="36"/>
      <c r="AD8" s="123"/>
      <c r="AE8" s="124"/>
      <c r="AF8" s="59" t="s">
        <v>14</v>
      </c>
      <c r="AG8" s="26">
        <v>4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8">
        <f>'[1]Szenario 3'!$K9</f>
        <v>1226.1884987000001</v>
      </c>
      <c r="H9" s="145"/>
      <c r="I9" s="83">
        <f>'[2]Szenario 1'!$F9</f>
        <v>7</v>
      </c>
      <c r="J9" s="84">
        <f>'[2]Szenario 2'!$F9</f>
        <v>16</v>
      </c>
      <c r="K9" s="85">
        <f>'[2]Szenario 3'!$F9</f>
        <v>25</v>
      </c>
      <c r="L9" s="145"/>
      <c r="M9" s="22">
        <f>'[3]E-Auto'!$E7*(1/100)</f>
        <v>1.6900000000000001E-3</v>
      </c>
      <c r="O9" s="31">
        <f>D9</f>
        <v>11902.77</v>
      </c>
      <c r="P9" s="35">
        <f>E9+(J9)</f>
        <v>1248.4128057999999</v>
      </c>
      <c r="Q9" s="145"/>
      <c r="R9" s="28">
        <f>IF(O9&lt;$AG$18,1,2)</f>
        <v>1</v>
      </c>
      <c r="S9" s="33">
        <f>IF(P9&lt;$AG$10,1,2)</f>
        <v>1</v>
      </c>
      <c r="T9" s="145"/>
      <c r="U9" s="39">
        <f>($AI$15/$AG$20)*(1+0.15*(O9/$AG$18)^4)+$AH$33</f>
        <v>0.11934324546675659</v>
      </c>
      <c r="V9" s="33">
        <f>($AI$7/$AG$12)*(1+0.15*(P9/$AG$10)^4)+$AH$32</f>
        <v>2.6666666732072511E-3</v>
      </c>
      <c r="W9" s="145"/>
      <c r="X9" s="78">
        <f>($AG$7*$AG$8*S9*$AG$24+$AG$15*$AG$16*R9*$AG$24)</f>
        <v>3600</v>
      </c>
      <c r="Y9" s="41">
        <f>(O9*U9*$AG$30+P9*V9*$AG$29)*365</f>
        <v>16366681.19365116</v>
      </c>
      <c r="Z9" s="41">
        <f>(O9*$AI$15*$AG$37+P9*$AI$7*$AG$36)*365</f>
        <v>248760.666889404</v>
      </c>
      <c r="AA9" s="41">
        <f>O9*$AI$15*($AG$41+$AG$40*(1-M9))*365</f>
        <v>17149.243132258383</v>
      </c>
      <c r="AB9" s="42">
        <f>365*((P9*$AI$7*($AG$53*$AG$54+$AG$49*$AG$50+$AG$45*$AG$46))+(O9*1.6*$AI$15*($AG$53*$AG$55+$AG$49*$AG$51+$AG$45*$AG$47)))</f>
        <v>5699.0659066866356</v>
      </c>
      <c r="AD9" s="40">
        <f>SUM(X9:AB9)</f>
        <v>16641890.16957951</v>
      </c>
      <c r="AE9" s="124"/>
      <c r="AF9" s="98" t="s">
        <v>15</v>
      </c>
      <c r="AG9" s="15"/>
      <c r="AH9" s="101"/>
      <c r="AI9" s="72" t="s">
        <v>59</v>
      </c>
      <c r="AJ9" s="73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8">
        <f>'[1]Szenario 3'!$K10</f>
        <v>1244.86142</v>
      </c>
      <c r="H10" s="145"/>
      <c r="I10" s="86">
        <f>'[2]Szenario 1'!$F10</f>
        <v>7</v>
      </c>
      <c r="J10" s="87">
        <f>'[2]Szenario 2'!$F10</f>
        <v>16</v>
      </c>
      <c r="K10" s="88">
        <f>'[2]Szenario 3'!$F10</f>
        <v>25</v>
      </c>
      <c r="L10" s="145"/>
      <c r="M10" s="23">
        <f>'[3]E-Auto'!$E8*(1/100)</f>
        <v>2.3700000000000001E-3</v>
      </c>
      <c r="O10" s="31">
        <f t="shared" ref="O10:O54" si="0">D10</f>
        <v>12023</v>
      </c>
      <c r="P10" s="35">
        <f t="shared" ref="P10:P54" si="1">E10+(J10)</f>
        <v>1260.86142</v>
      </c>
      <c r="Q10" s="145"/>
      <c r="R10" s="28">
        <f t="shared" ref="R10:R54" si="2">IF(O10&lt;$AG$18,1,2)</f>
        <v>1</v>
      </c>
      <c r="S10" s="33">
        <f t="shared" ref="S10:S54" si="3">IF(P10&lt;$AG$10,1,2)</f>
        <v>1</v>
      </c>
      <c r="T10" s="145"/>
      <c r="U10" s="39">
        <f t="shared" ref="U10:U54" si="4">($AI$15/$AG$20)*(1+0.15*(O10/$AG$18)^4)+$AH$33</f>
        <v>0.1193436520659952</v>
      </c>
      <c r="V10" s="33">
        <f t="shared" ref="V10:V54" si="5">($AI$7/$AG$12)*(1+0.15*(P10/$AG$10)^4)+$AH$32</f>
        <v>2.6666666734720583E-3</v>
      </c>
      <c r="W10" s="145"/>
      <c r="X10" s="78">
        <f t="shared" ref="X10:X12" si="6">($AG$7*$AG$8*S10*$AG$24+$AG$15*$AG$16*R10*$AG$24)</f>
        <v>3600</v>
      </c>
      <c r="Y10" s="41">
        <f t="shared" ref="Y10:Y54" si="7">(O10*U10*$AG$30+P10*V10*$AG$29)*365</f>
        <v>16532054.348480044</v>
      </c>
      <c r="Z10" s="41">
        <f t="shared" ref="Z10:Z54" si="8">(O10*$AI$15*$AG$37+P10*$AI$7*$AG$36)*365</f>
        <v>251272.6930196</v>
      </c>
      <c r="AA10" s="41">
        <f t="shared" ref="AA10:AA54" si="9">O10*$AI$15*($AG$41+$AG$40*(1-M10))*365</f>
        <v>17314.231670626003</v>
      </c>
      <c r="AB10" s="42">
        <f t="shared" ref="AB10:AB54" si="10">365*((P10*$AI$7*($AG$53*$AG$54+$AG$49*$AG$50+$AG$45*$AG$46))+(O10*1.6*$AI$15*($AG$53*$AG$55+$AG$49*$AG$51+$AG$45*$AG$47)))</f>
        <v>5756.192136239506</v>
      </c>
      <c r="AD10" s="40">
        <f t="shared" ref="AD10:AD46" si="11">SUM(X10:AB10)</f>
        <v>16809997.465306509</v>
      </c>
      <c r="AE10" s="124"/>
      <c r="AF10" s="99"/>
      <c r="AG10" s="16">
        <v>110400</v>
      </c>
      <c r="AH10" s="101"/>
      <c r="AI10" s="72"/>
      <c r="AJ10" s="48"/>
    </row>
    <row r="11" spans="1:36" x14ac:dyDescent="0.3">
      <c r="A11" s="5">
        <f t="shared" ref="A11:A54" si="12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8">
        <f>'[1]Szenario 3'!$K11</f>
        <v>1263.5343412999998</v>
      </c>
      <c r="H11" s="145"/>
      <c r="I11" s="86">
        <f>'[2]Szenario 1'!$F11</f>
        <v>7</v>
      </c>
      <c r="J11" s="87">
        <f>'[2]Szenario 2'!$F11</f>
        <v>16</v>
      </c>
      <c r="K11" s="88">
        <f>'[2]Szenario 3'!$F11</f>
        <v>25</v>
      </c>
      <c r="L11" s="145"/>
      <c r="M11" s="23">
        <f>'[3]E-Auto'!$E9*(1/100)</f>
        <v>3.1800000000000001E-3</v>
      </c>
      <c r="O11" s="31">
        <f t="shared" si="0"/>
        <v>12143.23</v>
      </c>
      <c r="P11" s="35">
        <f t="shared" si="1"/>
        <v>1273.3100341999998</v>
      </c>
      <c r="Q11" s="145"/>
      <c r="R11" s="28">
        <f t="shared" si="2"/>
        <v>1</v>
      </c>
      <c r="S11" s="33">
        <f t="shared" si="3"/>
        <v>1</v>
      </c>
      <c r="T11" s="145"/>
      <c r="U11" s="39">
        <f t="shared" si="4"/>
        <v>0.1193440710479194</v>
      </c>
      <c r="V11" s="33">
        <f t="shared" si="5"/>
        <v>2.6666666737448263E-3</v>
      </c>
      <c r="W11" s="145"/>
      <c r="X11" s="78">
        <f t="shared" si="6"/>
        <v>3600</v>
      </c>
      <c r="Y11" s="41">
        <f t="shared" si="7"/>
        <v>16697430.358071597</v>
      </c>
      <c r="Z11" s="41">
        <f t="shared" si="8"/>
        <v>253784.719149796</v>
      </c>
      <c r="AA11" s="41">
        <f t="shared" si="9"/>
        <v>17477.465184511639</v>
      </c>
      <c r="AB11" s="42">
        <f t="shared" si="10"/>
        <v>5813.3183657923773</v>
      </c>
      <c r="AD11" s="40">
        <f t="shared" si="11"/>
        <v>16978105.860771701</v>
      </c>
      <c r="AE11" s="124"/>
      <c r="AF11" s="100"/>
      <c r="AG11" s="15"/>
      <c r="AH11" s="101"/>
      <c r="AI11" s="72" t="s">
        <v>60</v>
      </c>
      <c r="AJ11" s="73">
        <v>65</v>
      </c>
    </row>
    <row r="12" spans="1:36" ht="15" thickBot="1" x14ac:dyDescent="0.35">
      <c r="A12" s="5">
        <f t="shared" si="12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8">
        <f>'[1]Szenario 3'!$K12</f>
        <v>1282.2072625999999</v>
      </c>
      <c r="H12" s="145"/>
      <c r="I12" s="86">
        <f>'[2]Szenario 1'!$F12</f>
        <v>7</v>
      </c>
      <c r="J12" s="87">
        <f>'[2]Szenario 2'!$F12</f>
        <v>16</v>
      </c>
      <c r="K12" s="88">
        <f>'[2]Szenario 3'!$F12</f>
        <v>25</v>
      </c>
      <c r="L12" s="145"/>
      <c r="M12" s="23">
        <f>'[3]E-Auto'!$E10*(1/100)</f>
        <v>4.1700000000000001E-3</v>
      </c>
      <c r="O12" s="31">
        <f t="shared" si="0"/>
        <v>12263.46</v>
      </c>
      <c r="P12" s="35">
        <f t="shared" si="1"/>
        <v>1285.7586483999999</v>
      </c>
      <c r="Q12" s="145"/>
      <c r="R12" s="28">
        <f t="shared" si="2"/>
        <v>1</v>
      </c>
      <c r="S12" s="33">
        <f t="shared" si="3"/>
        <v>1</v>
      </c>
      <c r="T12" s="145"/>
      <c r="U12" s="39">
        <f t="shared" si="4"/>
        <v>0.119344502661417</v>
      </c>
      <c r="V12" s="33">
        <f t="shared" si="5"/>
        <v>2.6666666740257127E-3</v>
      </c>
      <c r="W12" s="145"/>
      <c r="X12" s="78">
        <f t="shared" si="6"/>
        <v>3600</v>
      </c>
      <c r="Y12" s="41">
        <f t="shared" si="7"/>
        <v>16862809.308925088</v>
      </c>
      <c r="Z12" s="41">
        <f t="shared" si="8"/>
        <v>256296.74527999197</v>
      </c>
      <c r="AA12" s="41">
        <f t="shared" si="9"/>
        <v>17638.278726751319</v>
      </c>
      <c r="AB12" s="42">
        <f t="shared" si="10"/>
        <v>5870.4445953452487</v>
      </c>
      <c r="AD12" s="40">
        <f t="shared" si="11"/>
        <v>17146214.777527176</v>
      </c>
      <c r="AE12" s="124"/>
      <c r="AF12" s="63" t="s">
        <v>32</v>
      </c>
      <c r="AG12" s="57">
        <v>30</v>
      </c>
      <c r="AH12" s="38" t="s">
        <v>33</v>
      </c>
      <c r="AI12" s="38"/>
      <c r="AJ12" s="53"/>
    </row>
    <row r="13" spans="1:36" ht="15" thickBot="1" x14ac:dyDescent="0.35">
      <c r="A13" s="5">
        <f t="shared" si="12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8">
        <f>'[1]Szenario 3'!$K13</f>
        <v>1300.8801838999998</v>
      </c>
      <c r="H13" s="145"/>
      <c r="I13" s="86">
        <f>'[2]Szenario 1'!$F13</f>
        <v>7</v>
      </c>
      <c r="J13" s="87">
        <f>'[2]Szenario 2'!$F13</f>
        <v>16</v>
      </c>
      <c r="K13" s="88">
        <f>'[2]Szenario 3'!$F13</f>
        <v>25</v>
      </c>
      <c r="L13" s="145"/>
      <c r="M13" s="23">
        <f>'[3]E-Auto'!$E11*(1/100)</f>
        <v>6.2100000000000002E-3</v>
      </c>
      <c r="O13" s="31">
        <f t="shared" si="0"/>
        <v>12383.69</v>
      </c>
      <c r="P13" s="35">
        <f t="shared" si="1"/>
        <v>1298.2072625999999</v>
      </c>
      <c r="Q13" s="145"/>
      <c r="R13" s="28">
        <f t="shared" si="2"/>
        <v>1</v>
      </c>
      <c r="S13" s="33">
        <f t="shared" si="3"/>
        <v>1</v>
      </c>
      <c r="T13" s="145"/>
      <c r="U13" s="39">
        <f t="shared" si="4"/>
        <v>0.11934494715785231</v>
      </c>
      <c r="V13" s="33">
        <f t="shared" si="5"/>
        <v>2.6666666743148768E-3</v>
      </c>
      <c r="W13" s="145"/>
      <c r="X13" s="78">
        <f>($AG$7*$AG$8*S13*$AG$24+$AG$15*$AG$16*R13*$AG$24)</f>
        <v>3600</v>
      </c>
      <c r="Y13" s="41">
        <f t="shared" si="7"/>
        <v>17028191.289269686</v>
      </c>
      <c r="Z13" s="41">
        <f t="shared" si="8"/>
        <v>258808.77141018803</v>
      </c>
      <c r="AA13" s="41">
        <f t="shared" si="9"/>
        <v>17785.753356209741</v>
      </c>
      <c r="AB13" s="42">
        <f t="shared" si="10"/>
        <v>5927.5708248981209</v>
      </c>
      <c r="AD13" s="40">
        <f t="shared" si="11"/>
        <v>17314313.384860985</v>
      </c>
      <c r="AE13" s="124"/>
    </row>
    <row r="14" spans="1:36" ht="15" thickBot="1" x14ac:dyDescent="0.35">
      <c r="A14" s="17">
        <f t="shared" si="12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8">
        <f>'[1]Szenario 3'!$K14</f>
        <v>1319.5531051999999</v>
      </c>
      <c r="H14" s="145"/>
      <c r="I14" s="86">
        <f>'[2]Szenario 1'!$F14</f>
        <v>7</v>
      </c>
      <c r="J14" s="87">
        <f>'[2]Szenario 2'!$F14</f>
        <v>16</v>
      </c>
      <c r="K14" s="88">
        <f>'[2]Szenario 3'!$F14</f>
        <v>25</v>
      </c>
      <c r="L14" s="145"/>
      <c r="M14" s="23">
        <f>'[3]E-Auto'!$E12*(1/100)</f>
        <v>3.5041935483870967E-2</v>
      </c>
      <c r="O14" s="31">
        <f t="shared" si="0"/>
        <v>12503.92</v>
      </c>
      <c r="P14" s="35">
        <f t="shared" si="1"/>
        <v>1310.6558768</v>
      </c>
      <c r="Q14" s="145"/>
      <c r="R14" s="28">
        <f t="shared" si="2"/>
        <v>1</v>
      </c>
      <c r="S14" s="33">
        <f t="shared" si="3"/>
        <v>1</v>
      </c>
      <c r="T14" s="145"/>
      <c r="U14" s="39">
        <f t="shared" si="4"/>
        <v>0.11934540479106619</v>
      </c>
      <c r="V14" s="33">
        <f t="shared" si="5"/>
        <v>2.6666666746124807E-3</v>
      </c>
      <c r="W14" s="145"/>
      <c r="X14" s="78">
        <f>($AG$7*$AG$8*S14*$AG$24+$AG$15*$AG$16*R14*$AG$24)+AG26</f>
        <v>1511350</v>
      </c>
      <c r="Y14" s="41">
        <f t="shared" si="7"/>
        <v>17193576.389081579</v>
      </c>
      <c r="Z14" s="41">
        <f t="shared" si="8"/>
        <v>261320.797540384</v>
      </c>
      <c r="AA14" s="41">
        <f t="shared" si="9"/>
        <v>17595.250568135794</v>
      </c>
      <c r="AB14" s="42">
        <f t="shared" si="10"/>
        <v>5984.6970544509923</v>
      </c>
      <c r="AD14" s="40">
        <f t="shared" si="11"/>
        <v>18989827.13424455</v>
      </c>
      <c r="AE14" s="124"/>
      <c r="AF14" s="61" t="s">
        <v>31</v>
      </c>
      <c r="AG14" s="45"/>
      <c r="AH14" s="45"/>
      <c r="AI14" s="45"/>
      <c r="AJ14" s="58"/>
    </row>
    <row r="15" spans="1:36" x14ac:dyDescent="0.3">
      <c r="A15" s="5">
        <f t="shared" si="12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8">
        <f>'[1]Szenario 3'!$K15</f>
        <v>1338.2260265</v>
      </c>
      <c r="H15" s="145"/>
      <c r="I15" s="86">
        <f>'[2]Szenario 1'!$F15</f>
        <v>7</v>
      </c>
      <c r="J15" s="87">
        <f>'[2]Szenario 2'!$F15</f>
        <v>16</v>
      </c>
      <c r="K15" s="88">
        <f>'[2]Szenario 3'!$F15</f>
        <v>25</v>
      </c>
      <c r="L15" s="145"/>
      <c r="M15" s="23">
        <f>'[3]E-Auto'!$E13*(1/100)</f>
        <v>6.3873870967741941E-2</v>
      </c>
      <c r="O15" s="31">
        <f>D15</f>
        <v>12624.15</v>
      </c>
      <c r="P15" s="35">
        <f t="shared" si="1"/>
        <v>1323.1044909999998</v>
      </c>
      <c r="Q15" s="145"/>
      <c r="R15" s="28">
        <f t="shared" si="2"/>
        <v>1</v>
      </c>
      <c r="S15" s="33">
        <f t="shared" si="3"/>
        <v>1</v>
      </c>
      <c r="T15" s="145"/>
      <c r="U15" s="39">
        <f t="shared" si="4"/>
        <v>0.11934587581737592</v>
      </c>
      <c r="V15" s="33">
        <f t="shared" si="5"/>
        <v>2.6666666749186867E-3</v>
      </c>
      <c r="W15" s="145"/>
      <c r="X15" s="78">
        <f>($AJ$11*$AG$8*S15*$AG$25+$AJ$9*$AG$8*S15*$AG$24+$AG$15*$AG$16*R15*$AG$24)</f>
        <v>10100</v>
      </c>
      <c r="Y15" s="41">
        <f t="shared" si="7"/>
        <v>17358964.700101115</v>
      </c>
      <c r="Z15" s="41">
        <f t="shared" si="8"/>
        <v>263832.82367057999</v>
      </c>
      <c r="AA15" s="41">
        <f t="shared" si="9"/>
        <v>17397.763549194067</v>
      </c>
      <c r="AB15" s="42">
        <f t="shared" si="10"/>
        <v>6041.8232840038627</v>
      </c>
      <c r="AD15" s="40">
        <f t="shared" si="11"/>
        <v>17656337.110604893</v>
      </c>
      <c r="AE15" s="124"/>
      <c r="AF15" s="62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2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8">
        <f>'[1]Szenario 3'!$K16</f>
        <v>1356.8989477999999</v>
      </c>
      <c r="H16" s="145"/>
      <c r="I16" s="86">
        <f>'[2]Szenario 1'!$F16</f>
        <v>7</v>
      </c>
      <c r="J16" s="87">
        <f>'[2]Szenario 2'!$F16</f>
        <v>16</v>
      </c>
      <c r="K16" s="88">
        <f>'[2]Szenario 3'!$F16</f>
        <v>25</v>
      </c>
      <c r="L16" s="145"/>
      <c r="M16" s="23">
        <f>'[3]E-Auto'!$E14*(1/100)</f>
        <v>9.2705806451612929E-2</v>
      </c>
      <c r="O16" s="31">
        <f t="shared" si="0"/>
        <v>12744.38</v>
      </c>
      <c r="P16" s="35">
        <f t="shared" si="1"/>
        <v>1335.5531051999999</v>
      </c>
      <c r="Q16" s="145"/>
      <c r="R16" s="28">
        <f t="shared" si="2"/>
        <v>1</v>
      </c>
      <c r="S16" s="33">
        <f t="shared" si="3"/>
        <v>1</v>
      </c>
      <c r="T16" s="145"/>
      <c r="U16" s="39">
        <f t="shared" si="4"/>
        <v>0.11934636049557536</v>
      </c>
      <c r="V16" s="33">
        <f t="shared" si="5"/>
        <v>2.6666666752336583E-3</v>
      </c>
      <c r="W16" s="145"/>
      <c r="X16" s="78">
        <f t="shared" ref="X16:X54" si="13">($AJ$11*$AG$8*S16*$AG$25+$AJ$9*$AG$8*S16*$AG$24+$AG$15*$AG$16*R16*$AG$24)</f>
        <v>10100</v>
      </c>
      <c r="Y16" s="41">
        <f t="shared" si="7"/>
        <v>17524356.315849926</v>
      </c>
      <c r="Z16" s="41">
        <f t="shared" si="8"/>
        <v>266344.84980077593</v>
      </c>
      <c r="AA16" s="41">
        <f t="shared" si="9"/>
        <v>17193.29229938456</v>
      </c>
      <c r="AB16" s="42">
        <f t="shared" si="10"/>
        <v>6098.9495135567331</v>
      </c>
      <c r="AD16" s="40">
        <f t="shared" si="11"/>
        <v>17824093.407463647</v>
      </c>
      <c r="AE16" s="124"/>
      <c r="AF16" s="59" t="s">
        <v>17</v>
      </c>
      <c r="AG16" s="26">
        <v>5</v>
      </c>
      <c r="AH16" s="25" t="s">
        <v>18</v>
      </c>
      <c r="AI16" s="25"/>
      <c r="AJ16" s="48"/>
    </row>
    <row r="17" spans="1:36" x14ac:dyDescent="0.3">
      <c r="A17" s="5">
        <f t="shared" si="12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8">
        <f>'[1]Szenario 3'!$K17</f>
        <v>1375.5718691</v>
      </c>
      <c r="H17" s="145"/>
      <c r="I17" s="86">
        <f>'[2]Szenario 1'!$F17</f>
        <v>7</v>
      </c>
      <c r="J17" s="87">
        <f>'[2]Szenario 2'!$F17</f>
        <v>16</v>
      </c>
      <c r="K17" s="88">
        <f>'[2]Szenario 3'!$F17</f>
        <v>25</v>
      </c>
      <c r="L17" s="145"/>
      <c r="M17" s="23">
        <f>'[3]E-Auto'!$E15*(1/100)</f>
        <v>0.1215377419354839</v>
      </c>
      <c r="O17" s="31">
        <f t="shared" si="0"/>
        <v>12864.61</v>
      </c>
      <c r="P17" s="35">
        <f t="shared" si="1"/>
        <v>1348.0017194</v>
      </c>
      <c r="Q17" s="145"/>
      <c r="R17" s="28">
        <f t="shared" si="2"/>
        <v>1</v>
      </c>
      <c r="S17" s="33">
        <f t="shared" si="3"/>
        <v>1</v>
      </c>
      <c r="T17" s="145"/>
      <c r="U17" s="39">
        <f t="shared" si="4"/>
        <v>0.11934685908693478</v>
      </c>
      <c r="V17" s="33">
        <f t="shared" si="5"/>
        <v>2.6666666755575615E-3</v>
      </c>
      <c r="W17" s="145"/>
      <c r="X17" s="78">
        <f t="shared" si="13"/>
        <v>10100</v>
      </c>
      <c r="Y17" s="41">
        <f t="shared" si="7"/>
        <v>17689751.331648063</v>
      </c>
      <c r="Z17" s="41">
        <f t="shared" si="8"/>
        <v>268856.87593097205</v>
      </c>
      <c r="AA17" s="41">
        <f t="shared" si="9"/>
        <v>16981.836818707285</v>
      </c>
      <c r="AB17" s="42">
        <f t="shared" si="10"/>
        <v>6156.0757431096063</v>
      </c>
      <c r="AD17" s="40">
        <f t="shared" si="11"/>
        <v>17991846.120140851</v>
      </c>
      <c r="AE17" s="124"/>
      <c r="AF17" s="98" t="s">
        <v>16</v>
      </c>
      <c r="AG17" s="15"/>
      <c r="AH17" s="101"/>
      <c r="AI17" s="25"/>
      <c r="AJ17" s="48"/>
    </row>
    <row r="18" spans="1:36" x14ac:dyDescent="0.3">
      <c r="A18" s="5">
        <f t="shared" si="12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8">
        <f>'[1]Szenario 3'!$K18</f>
        <v>1394.2447903999998</v>
      </c>
      <c r="H18" s="145"/>
      <c r="I18" s="86">
        <f>'[2]Szenario 1'!$F18</f>
        <v>7</v>
      </c>
      <c r="J18" s="87">
        <f>'[2]Szenario 2'!$F18</f>
        <v>16</v>
      </c>
      <c r="K18" s="88">
        <f>'[2]Szenario 3'!$F18</f>
        <v>25</v>
      </c>
      <c r="L18" s="145"/>
      <c r="M18" s="23">
        <f>'[3]E-Auto'!$E16*(1/100)</f>
        <v>0.15036967741935489</v>
      </c>
      <c r="O18" s="31">
        <f t="shared" si="0"/>
        <v>12984.84</v>
      </c>
      <c r="P18" s="35">
        <f t="shared" si="1"/>
        <v>1360.4503336</v>
      </c>
      <c r="Q18" s="145"/>
      <c r="R18" s="28">
        <f t="shared" si="2"/>
        <v>1</v>
      </c>
      <c r="S18" s="33">
        <f t="shared" si="3"/>
        <v>1</v>
      </c>
      <c r="T18" s="145"/>
      <c r="U18" s="39">
        <f t="shared" si="4"/>
        <v>0.119347371855201</v>
      </c>
      <c r="V18" s="33">
        <f t="shared" si="5"/>
        <v>2.6666666758905643E-3</v>
      </c>
      <c r="W18" s="145"/>
      <c r="X18" s="78">
        <f t="shared" si="13"/>
        <v>10100</v>
      </c>
      <c r="Y18" s="41">
        <f t="shared" si="7"/>
        <v>17855149.844631091</v>
      </c>
      <c r="Z18" s="41">
        <f t="shared" si="8"/>
        <v>271368.90206116799</v>
      </c>
      <c r="AA18" s="41">
        <f t="shared" si="9"/>
        <v>16763.397107162211</v>
      </c>
      <c r="AB18" s="42">
        <f t="shared" si="10"/>
        <v>6213.2019726624767</v>
      </c>
      <c r="AD18" s="40">
        <f t="shared" si="11"/>
        <v>18159595.345772084</v>
      </c>
      <c r="AE18" s="124"/>
      <c r="AF18" s="99"/>
      <c r="AG18" s="16">
        <v>30000</v>
      </c>
      <c r="AH18" s="101"/>
      <c r="AI18" s="25"/>
      <c r="AJ18" s="48"/>
    </row>
    <row r="19" spans="1:36" x14ac:dyDescent="0.3">
      <c r="A19" s="5">
        <f t="shared" si="12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8">
        <f>'[1]Szenario 3'!$K19</f>
        <v>1412.9177116999999</v>
      </c>
      <c r="H19" s="145"/>
      <c r="I19" s="86">
        <f>'[2]Szenario 1'!$F19</f>
        <v>7</v>
      </c>
      <c r="J19" s="87">
        <f>'[2]Szenario 2'!$F19</f>
        <v>16</v>
      </c>
      <c r="K19" s="88">
        <f>'[2]Szenario 3'!$F19</f>
        <v>25</v>
      </c>
      <c r="L19" s="145"/>
      <c r="M19" s="23">
        <f>'[3]E-Auto'!$E17*(1/100)</f>
        <v>0.17920161290322587</v>
      </c>
      <c r="O19" s="31">
        <f t="shared" si="0"/>
        <v>13105.07</v>
      </c>
      <c r="P19" s="35">
        <f t="shared" si="1"/>
        <v>1372.8989477999999</v>
      </c>
      <c r="Q19" s="145"/>
      <c r="R19" s="28">
        <f t="shared" si="2"/>
        <v>1</v>
      </c>
      <c r="S19" s="33">
        <f t="shared" si="3"/>
        <v>1</v>
      </c>
      <c r="T19" s="145"/>
      <c r="U19" s="39">
        <f t="shared" si="4"/>
        <v>0.11934789906659735</v>
      </c>
      <c r="V19" s="33">
        <f t="shared" si="5"/>
        <v>2.6666666762328343E-3</v>
      </c>
      <c r="W19" s="145"/>
      <c r="X19" s="78">
        <f t="shared" si="13"/>
        <v>10100</v>
      </c>
      <c r="Y19" s="41">
        <f t="shared" si="7"/>
        <v>18020551.953767266</v>
      </c>
      <c r="Z19" s="41">
        <f t="shared" si="8"/>
        <v>273880.92819136399</v>
      </c>
      <c r="AA19" s="41">
        <f t="shared" si="9"/>
        <v>16537.973164749372</v>
      </c>
      <c r="AB19" s="42">
        <f t="shared" si="10"/>
        <v>6270.3282022153471</v>
      </c>
      <c r="AD19" s="40">
        <f t="shared" si="11"/>
        <v>18327341.183325592</v>
      </c>
      <c r="AE19" s="124"/>
      <c r="AF19" s="100"/>
      <c r="AG19" s="15"/>
      <c r="AH19" s="101"/>
      <c r="AI19" s="25"/>
      <c r="AJ19" s="48"/>
    </row>
    <row r="20" spans="1:36" ht="15" thickBot="1" x14ac:dyDescent="0.35">
      <c r="A20" s="5">
        <f t="shared" si="12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8">
        <f>'[1]Szenario 3'!$K20</f>
        <v>1431.590633</v>
      </c>
      <c r="H20" s="145"/>
      <c r="I20" s="86">
        <f>'[2]Szenario 1'!$F20</f>
        <v>7</v>
      </c>
      <c r="J20" s="87">
        <f>'[2]Szenario 2'!$F20</f>
        <v>16</v>
      </c>
      <c r="K20" s="88">
        <f>'[2]Szenario 3'!$F20</f>
        <v>25</v>
      </c>
      <c r="L20" s="145"/>
      <c r="M20" s="23">
        <f>'[3]E-Auto'!$E18*(1/100)</f>
        <v>0.20803354838709684</v>
      </c>
      <c r="O20" s="31">
        <f t="shared" si="0"/>
        <v>13225.3</v>
      </c>
      <c r="P20" s="35">
        <f t="shared" si="1"/>
        <v>1385.3475619999999</v>
      </c>
      <c r="Q20" s="145"/>
      <c r="R20" s="28">
        <f t="shared" si="2"/>
        <v>1</v>
      </c>
      <c r="S20" s="33">
        <f t="shared" si="3"/>
        <v>1</v>
      </c>
      <c r="T20" s="145"/>
      <c r="U20" s="39">
        <f t="shared" si="4"/>
        <v>0.11934844098982358</v>
      </c>
      <c r="V20" s="33">
        <f t="shared" si="5"/>
        <v>2.666666676584543E-3</v>
      </c>
      <c r="W20" s="145"/>
      <c r="X20" s="78">
        <f t="shared" si="13"/>
        <v>10100</v>
      </c>
      <c r="Y20" s="41">
        <f t="shared" si="7"/>
        <v>18185957.759874623</v>
      </c>
      <c r="Z20" s="41">
        <f t="shared" si="8"/>
        <v>276392.95432155998</v>
      </c>
      <c r="AA20" s="41">
        <f t="shared" si="9"/>
        <v>16305.564991468746</v>
      </c>
      <c r="AB20" s="42">
        <f t="shared" si="10"/>
        <v>6327.4544317682194</v>
      </c>
      <c r="AD20" s="40">
        <f t="shared" si="11"/>
        <v>18495083.733619422</v>
      </c>
      <c r="AE20" s="124"/>
      <c r="AF20" s="63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2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8">
        <f>'[1]Szenario 3'!$K21</f>
        <v>1450.2635542999999</v>
      </c>
      <c r="H21" s="145"/>
      <c r="I21" s="86">
        <f>'[2]Szenario 1'!$F21</f>
        <v>7</v>
      </c>
      <c r="J21" s="87">
        <f>'[2]Szenario 2'!$F21</f>
        <v>16</v>
      </c>
      <c r="K21" s="88">
        <f>'[2]Szenario 3'!$F21</f>
        <v>25</v>
      </c>
      <c r="L21" s="145"/>
      <c r="M21" s="23">
        <f>'[3]E-Auto'!$E19*(1/100)</f>
        <v>0.23686548387096781</v>
      </c>
      <c r="O21" s="31">
        <f t="shared" si="0"/>
        <v>13345.53</v>
      </c>
      <c r="P21" s="35">
        <f t="shared" si="1"/>
        <v>1397.7961762</v>
      </c>
      <c r="Q21" s="145"/>
      <c r="R21" s="28">
        <f t="shared" si="2"/>
        <v>1</v>
      </c>
      <c r="S21" s="33">
        <f t="shared" si="3"/>
        <v>1</v>
      </c>
      <c r="T21" s="145"/>
      <c r="U21" s="39">
        <f t="shared" si="4"/>
        <v>0.11934899789605603</v>
      </c>
      <c r="V21" s="33">
        <f t="shared" si="5"/>
        <v>2.6666666769458612E-3</v>
      </c>
      <c r="W21" s="145"/>
      <c r="X21" s="78">
        <f t="shared" si="13"/>
        <v>10100</v>
      </c>
      <c r="Y21" s="41">
        <f t="shared" si="7"/>
        <v>18351367.365638129</v>
      </c>
      <c r="Z21" s="41">
        <f t="shared" si="8"/>
        <v>278904.98045175598</v>
      </c>
      <c r="AA21" s="41">
        <f t="shared" si="9"/>
        <v>16066.172587320349</v>
      </c>
      <c r="AB21" s="42">
        <f t="shared" si="10"/>
        <v>6384.5806613210907</v>
      </c>
      <c r="AD21" s="40">
        <f t="shared" si="11"/>
        <v>18662823.099338528</v>
      </c>
      <c r="AE21" s="124"/>
    </row>
    <row r="22" spans="1:36" ht="15" thickBot="1" x14ac:dyDescent="0.35">
      <c r="A22" s="5">
        <f t="shared" si="12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8">
        <f>'[1]Szenario 3'!$K22</f>
        <v>1468.9364755999998</v>
      </c>
      <c r="H22" s="145"/>
      <c r="I22" s="86">
        <f>'[2]Szenario 1'!$F22</f>
        <v>7</v>
      </c>
      <c r="J22" s="87">
        <f>'[2]Szenario 2'!$F22</f>
        <v>16</v>
      </c>
      <c r="K22" s="88">
        <f>'[2]Szenario 3'!$F22</f>
        <v>25</v>
      </c>
      <c r="L22" s="145"/>
      <c r="M22" s="23">
        <f>'[3]E-Auto'!$E20*(1/100)</f>
        <v>0.26569741935483882</v>
      </c>
      <c r="O22" s="31">
        <f t="shared" si="0"/>
        <v>13465.76</v>
      </c>
      <c r="P22" s="35">
        <f t="shared" si="1"/>
        <v>1410.2447903999998</v>
      </c>
      <c r="Q22" s="145"/>
      <c r="R22" s="28">
        <f t="shared" si="2"/>
        <v>1</v>
      </c>
      <c r="S22" s="33">
        <f t="shared" si="3"/>
        <v>1</v>
      </c>
      <c r="T22" s="145"/>
      <c r="U22" s="39">
        <f t="shared" si="4"/>
        <v>0.11934957005894746</v>
      </c>
      <c r="V22" s="33">
        <f t="shared" si="5"/>
        <v>2.6666666773169632E-3</v>
      </c>
      <c r="W22" s="145"/>
      <c r="X22" s="78">
        <f t="shared" si="13"/>
        <v>10100</v>
      </c>
      <c r="Y22" s="41">
        <f t="shared" si="7"/>
        <v>18516780.875626784</v>
      </c>
      <c r="Z22" s="41">
        <f t="shared" si="8"/>
        <v>281417.00658195198</v>
      </c>
      <c r="AA22" s="41">
        <f t="shared" si="9"/>
        <v>15819.795952304166</v>
      </c>
      <c r="AB22" s="42">
        <f t="shared" si="10"/>
        <v>6441.7068908739611</v>
      </c>
      <c r="AD22" s="40">
        <f t="shared" si="11"/>
        <v>18830559.385051914</v>
      </c>
      <c r="AE22" s="124"/>
      <c r="AF22" s="54" t="s">
        <v>25</v>
      </c>
      <c r="AG22" s="45"/>
      <c r="AH22" s="45"/>
      <c r="AI22" s="74" t="s">
        <v>61</v>
      </c>
      <c r="AJ22" s="75"/>
    </row>
    <row r="23" spans="1:36" ht="15" thickTop="1" x14ac:dyDescent="0.3">
      <c r="A23" s="5">
        <f t="shared" si="12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8">
        <f>'[1]Szenario 3'!$K23</f>
        <v>1487.6093968999999</v>
      </c>
      <c r="H23" s="145"/>
      <c r="I23" s="86">
        <f>'[2]Szenario 1'!$F23</f>
        <v>7</v>
      </c>
      <c r="J23" s="87">
        <f>'[2]Szenario 2'!$F23</f>
        <v>16</v>
      </c>
      <c r="K23" s="88">
        <f>'[2]Szenario 3'!$F23</f>
        <v>25</v>
      </c>
      <c r="L23" s="145"/>
      <c r="M23" s="23">
        <f>'[3]E-Auto'!$E21*(1/100)</f>
        <v>0.29452935483870979</v>
      </c>
      <c r="O23" s="31">
        <f t="shared" si="0"/>
        <v>13585.99</v>
      </c>
      <c r="P23" s="35">
        <f t="shared" si="1"/>
        <v>1422.6934045999999</v>
      </c>
      <c r="Q23" s="145"/>
      <c r="R23" s="28">
        <f t="shared" si="2"/>
        <v>1</v>
      </c>
      <c r="S23" s="33">
        <f t="shared" si="3"/>
        <v>1</v>
      </c>
      <c r="T23" s="145"/>
      <c r="U23" s="39">
        <f t="shared" si="4"/>
        <v>0.11935015775462716</v>
      </c>
      <c r="V23" s="33">
        <f t="shared" si="5"/>
        <v>2.6666666776980243E-3</v>
      </c>
      <c r="W23" s="145"/>
      <c r="X23" s="78">
        <f t="shared" si="13"/>
        <v>10100</v>
      </c>
      <c r="Y23" s="41">
        <f t="shared" si="7"/>
        <v>18682198.396310784</v>
      </c>
      <c r="Z23" s="41">
        <f t="shared" si="8"/>
        <v>283929.03271214798</v>
      </c>
      <c r="AA23" s="41">
        <f t="shared" si="9"/>
        <v>15566.435086420204</v>
      </c>
      <c r="AB23" s="42">
        <f t="shared" si="10"/>
        <v>6498.8331204268334</v>
      </c>
      <c r="AD23" s="40">
        <f t="shared" si="11"/>
        <v>18998292.69722978</v>
      </c>
      <c r="AE23" s="124"/>
      <c r="AF23" s="55" t="s">
        <v>34</v>
      </c>
      <c r="AG23" s="25"/>
      <c r="AH23" s="25"/>
      <c r="AI23" s="72" t="s">
        <v>62</v>
      </c>
      <c r="AJ23" s="76" t="s">
        <v>63</v>
      </c>
    </row>
    <row r="24" spans="1:36" x14ac:dyDescent="0.3">
      <c r="A24" s="5">
        <f t="shared" si="12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8">
        <f>'[1]Szenario 3'!$K24</f>
        <v>1506.2823182</v>
      </c>
      <c r="H24" s="145"/>
      <c r="I24" s="86">
        <f>'[2]Szenario 1'!$F24</f>
        <v>7</v>
      </c>
      <c r="J24" s="87">
        <f>'[2]Szenario 2'!$F24</f>
        <v>16</v>
      </c>
      <c r="K24" s="88">
        <f>'[2]Szenario 3'!$F24</f>
        <v>25</v>
      </c>
      <c r="L24" s="145"/>
      <c r="M24" s="23">
        <f>'[3]E-Auto'!$E22*(1/100)</f>
        <v>0.32336129032258071</v>
      </c>
      <c r="O24" s="31">
        <f t="shared" si="0"/>
        <v>13706.220000000001</v>
      </c>
      <c r="P24" s="35">
        <f t="shared" si="1"/>
        <v>1435.1420188</v>
      </c>
      <c r="Q24" s="145"/>
      <c r="R24" s="28">
        <f t="shared" si="2"/>
        <v>1</v>
      </c>
      <c r="S24" s="33">
        <f t="shared" si="3"/>
        <v>1</v>
      </c>
      <c r="T24" s="145"/>
      <c r="U24" s="39">
        <f t="shared" si="4"/>
        <v>0.11935076126170094</v>
      </c>
      <c r="V24" s="33">
        <f t="shared" si="5"/>
        <v>2.6666666780892209E-3</v>
      </c>
      <c r="W24" s="145"/>
      <c r="X24" s="78">
        <f t="shared" si="13"/>
        <v>10100</v>
      </c>
      <c r="Y24" s="41">
        <f t="shared" si="7"/>
        <v>18847620.036078621</v>
      </c>
      <c r="Z24" s="41">
        <f t="shared" si="8"/>
        <v>286441.05884234403</v>
      </c>
      <c r="AA24" s="41">
        <f t="shared" si="9"/>
        <v>15306.089989668466</v>
      </c>
      <c r="AB24" s="42">
        <f t="shared" si="10"/>
        <v>6555.9593499797047</v>
      </c>
      <c r="AD24" s="40">
        <f t="shared" si="11"/>
        <v>19166023.144260611</v>
      </c>
      <c r="AE24" s="124"/>
      <c r="AF24" s="47" t="s">
        <v>35</v>
      </c>
      <c r="AG24" s="26">
        <v>5</v>
      </c>
      <c r="AH24" s="25" t="s">
        <v>28</v>
      </c>
      <c r="AI24" s="72" t="s">
        <v>65</v>
      </c>
      <c r="AJ24" s="76" t="s">
        <v>64</v>
      </c>
    </row>
    <row r="25" spans="1:36" x14ac:dyDescent="0.3">
      <c r="A25" s="5">
        <f t="shared" si="12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8">
        <f>'[1]Szenario 3'!$K25</f>
        <v>1524.9552394999998</v>
      </c>
      <c r="H25" s="145"/>
      <c r="I25" s="86">
        <f>'[2]Szenario 1'!$F25</f>
        <v>7</v>
      </c>
      <c r="J25" s="87">
        <f>'[2]Szenario 2'!$F25</f>
        <v>16</v>
      </c>
      <c r="K25" s="88">
        <f>'[2]Szenario 3'!$F25</f>
        <v>25</v>
      </c>
      <c r="L25" s="145"/>
      <c r="M25" s="23">
        <f>'[3]E-Auto'!$E23*(1/100)</f>
        <v>0.35219322580645168</v>
      </c>
      <c r="O25" s="31">
        <f t="shared" si="0"/>
        <v>13826.45</v>
      </c>
      <c r="P25" s="35">
        <f t="shared" si="1"/>
        <v>1447.590633</v>
      </c>
      <c r="Q25" s="145"/>
      <c r="R25" s="28">
        <f t="shared" si="2"/>
        <v>1</v>
      </c>
      <c r="S25" s="33">
        <f t="shared" si="3"/>
        <v>1</v>
      </c>
      <c r="T25" s="145"/>
      <c r="U25" s="39">
        <f t="shared" si="4"/>
        <v>0.11935138086125104</v>
      </c>
      <c r="V25" s="33">
        <f t="shared" si="5"/>
        <v>2.66666667849073E-3</v>
      </c>
      <c r="W25" s="145"/>
      <c r="X25" s="78">
        <f t="shared" si="13"/>
        <v>10100</v>
      </c>
      <c r="Y25" s="41">
        <f t="shared" si="7"/>
        <v>19013045.905254215</v>
      </c>
      <c r="Z25" s="41">
        <f t="shared" si="8"/>
        <v>288953.08497253997</v>
      </c>
      <c r="AA25" s="41">
        <f t="shared" si="9"/>
        <v>15038.760662048942</v>
      </c>
      <c r="AB25" s="42">
        <f t="shared" si="10"/>
        <v>6613.085579532577</v>
      </c>
      <c r="AD25" s="40">
        <f t="shared" si="11"/>
        <v>19333750.836468339</v>
      </c>
      <c r="AE25" s="124"/>
      <c r="AF25" s="47" t="s">
        <v>36</v>
      </c>
      <c r="AG25" s="26">
        <v>30</v>
      </c>
      <c r="AH25" s="25" t="s">
        <v>28</v>
      </c>
      <c r="AI25" s="72" t="s">
        <v>67</v>
      </c>
      <c r="AJ25" s="76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8">
        <f>'[1]Szenario 3'!$K26</f>
        <v>1543.6281607999999</v>
      </c>
      <c r="H26" s="145"/>
      <c r="I26" s="86">
        <f>'[2]Szenario 1'!$F26</f>
        <v>7</v>
      </c>
      <c r="J26" s="87">
        <f>'[2]Szenario 2'!$F26</f>
        <v>16</v>
      </c>
      <c r="K26" s="88">
        <f>'[2]Szenario 3'!$F26</f>
        <v>25</v>
      </c>
      <c r="L26" s="145"/>
      <c r="M26" s="23">
        <f>'[3]E-Auto'!$E24*(1/100)</f>
        <v>0.38102516129032266</v>
      </c>
      <c r="O26" s="31">
        <f t="shared" si="0"/>
        <v>13946.68</v>
      </c>
      <c r="P26" s="35">
        <f t="shared" si="1"/>
        <v>1460.0392471999999</v>
      </c>
      <c r="Q26" s="145"/>
      <c r="R26" s="28">
        <f t="shared" si="2"/>
        <v>1</v>
      </c>
      <c r="S26" s="33">
        <f t="shared" si="3"/>
        <v>1</v>
      </c>
      <c r="T26" s="145"/>
      <c r="U26" s="39">
        <f t="shared" si="4"/>
        <v>0.11935201683683624</v>
      </c>
      <c r="V26" s="33">
        <f t="shared" si="5"/>
        <v>2.6666666789027329E-3</v>
      </c>
      <c r="W26" s="145"/>
      <c r="X26" s="78">
        <f t="shared" si="13"/>
        <v>10100</v>
      </c>
      <c r="Y26" s="41">
        <f t="shared" si="7"/>
        <v>19178476.11611405</v>
      </c>
      <c r="Z26" s="41">
        <f t="shared" si="8"/>
        <v>291465.11110273603</v>
      </c>
      <c r="AA26" s="41">
        <f t="shared" si="9"/>
        <v>14764.447103561646</v>
      </c>
      <c r="AB26" s="42">
        <f t="shared" si="10"/>
        <v>6670.2118090854474</v>
      </c>
      <c r="AD26" s="40">
        <f t="shared" si="11"/>
        <v>19501475.886129431</v>
      </c>
      <c r="AE26" s="124"/>
      <c r="AF26" s="56" t="s">
        <v>27</v>
      </c>
      <c r="AG26" s="57">
        <f>(3750*AJ11*AG8)+(850*AJ9)+(4*130000)</f>
        <v>1507750</v>
      </c>
      <c r="AH26" s="38" t="s">
        <v>21</v>
      </c>
      <c r="AI26" s="77"/>
      <c r="AJ26" s="37"/>
    </row>
    <row r="27" spans="1:36" ht="15" thickBot="1" x14ac:dyDescent="0.35">
      <c r="A27" s="5">
        <f t="shared" si="12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8">
        <f>'[1]Szenario 3'!$K27</f>
        <v>1562.3010820999998</v>
      </c>
      <c r="H27" s="145"/>
      <c r="I27" s="86">
        <f>'[2]Szenario 1'!$F27</f>
        <v>7</v>
      </c>
      <c r="J27" s="87">
        <f>'[2]Szenario 2'!$F27</f>
        <v>16</v>
      </c>
      <c r="K27" s="88">
        <f>'[2]Szenario 3'!$F27</f>
        <v>25</v>
      </c>
      <c r="L27" s="145"/>
      <c r="M27" s="23">
        <f>'[3]E-Auto'!$E25*(1/100)</f>
        <v>0.40985709677419369</v>
      </c>
      <c r="O27" s="31">
        <f t="shared" si="0"/>
        <v>14066.91</v>
      </c>
      <c r="P27" s="35">
        <f t="shared" si="1"/>
        <v>1472.4878613999999</v>
      </c>
      <c r="Q27" s="145"/>
      <c r="R27" s="28">
        <f t="shared" si="2"/>
        <v>1</v>
      </c>
      <c r="S27" s="33">
        <f t="shared" si="3"/>
        <v>1</v>
      </c>
      <c r="T27" s="145"/>
      <c r="U27" s="39">
        <f t="shared" si="4"/>
        <v>0.11935266947449183</v>
      </c>
      <c r="V27" s="33">
        <f t="shared" si="5"/>
        <v>2.66666667932541E-3</v>
      </c>
      <c r="W27" s="145"/>
      <c r="X27" s="78">
        <f t="shared" si="13"/>
        <v>10100</v>
      </c>
      <c r="Y27" s="41">
        <f t="shared" si="7"/>
        <v>19343910.782904301</v>
      </c>
      <c r="Z27" s="41">
        <f t="shared" si="8"/>
        <v>293977.13723293203</v>
      </c>
      <c r="AA27" s="41">
        <f t="shared" si="9"/>
        <v>14483.14931420657</v>
      </c>
      <c r="AB27" s="42">
        <f t="shared" si="10"/>
        <v>6727.3380386383178</v>
      </c>
      <c r="AD27" s="40">
        <f t="shared" si="11"/>
        <v>19669198.407490078</v>
      </c>
      <c r="AE27" s="124"/>
    </row>
    <row r="28" spans="1:36" ht="15" thickBot="1" x14ac:dyDescent="0.35">
      <c r="A28" s="5">
        <f t="shared" si="12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8">
        <f>'[1]Szenario 3'!$K28</f>
        <v>1580.9740033999999</v>
      </c>
      <c r="H28" s="145"/>
      <c r="I28" s="86">
        <f>'[2]Szenario 1'!$F28</f>
        <v>7</v>
      </c>
      <c r="J28" s="87">
        <f>'[2]Szenario 2'!$F28</f>
        <v>16</v>
      </c>
      <c r="K28" s="88">
        <f>'[2]Szenario 3'!$F28</f>
        <v>25</v>
      </c>
      <c r="L28" s="145"/>
      <c r="M28" s="23">
        <f>'[3]E-Auto'!$E26*(1/100)</f>
        <v>0.43868903225806466</v>
      </c>
      <c r="O28" s="31">
        <f t="shared" si="0"/>
        <v>14187.14</v>
      </c>
      <c r="P28" s="35">
        <f t="shared" si="1"/>
        <v>1484.9364755999998</v>
      </c>
      <c r="Q28" s="145"/>
      <c r="R28" s="28">
        <f t="shared" si="2"/>
        <v>1</v>
      </c>
      <c r="S28" s="33">
        <f t="shared" si="3"/>
        <v>1</v>
      </c>
      <c r="T28" s="145"/>
      <c r="U28" s="39">
        <f t="shared" si="4"/>
        <v>0.11935333906272956</v>
      </c>
      <c r="V28" s="33">
        <f t="shared" si="5"/>
        <v>2.6666666797589443E-3</v>
      </c>
      <c r="W28" s="145"/>
      <c r="X28" s="78">
        <f t="shared" si="13"/>
        <v>10100</v>
      </c>
      <c r="Y28" s="41">
        <f t="shared" si="7"/>
        <v>19509350.021857947</v>
      </c>
      <c r="Z28" s="41">
        <f t="shared" si="8"/>
        <v>296489.16336312803</v>
      </c>
      <c r="AA28" s="41">
        <f t="shared" si="9"/>
        <v>14194.867293983709</v>
      </c>
      <c r="AB28" s="42">
        <f t="shared" si="10"/>
        <v>6784.4642681911891</v>
      </c>
      <c r="AD28" s="40">
        <f t="shared" si="11"/>
        <v>19836918.516783252</v>
      </c>
      <c r="AE28" s="124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2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8">
        <f>'[1]Szenario 3'!$K29</f>
        <v>1599.6469247</v>
      </c>
      <c r="H29" s="145"/>
      <c r="I29" s="86">
        <f>'[2]Szenario 1'!$F29</f>
        <v>7</v>
      </c>
      <c r="J29" s="87">
        <f>'[2]Szenario 2'!$F29</f>
        <v>16</v>
      </c>
      <c r="K29" s="88">
        <f>'[2]Szenario 3'!$F29</f>
        <v>25</v>
      </c>
      <c r="L29" s="145"/>
      <c r="M29" s="23">
        <f>'[3]E-Auto'!$E27*(1/100)</f>
        <v>0.46752096774193563</v>
      </c>
      <c r="O29" s="31">
        <f t="shared" si="0"/>
        <v>14307.369999999999</v>
      </c>
      <c r="P29" s="35">
        <f t="shared" si="1"/>
        <v>1497.3850897999998</v>
      </c>
      <c r="Q29" s="145"/>
      <c r="R29" s="28">
        <f t="shared" si="2"/>
        <v>1</v>
      </c>
      <c r="S29" s="33">
        <f t="shared" si="3"/>
        <v>1</v>
      </c>
      <c r="T29" s="145"/>
      <c r="U29" s="39">
        <f t="shared" si="4"/>
        <v>0.1193540258925377</v>
      </c>
      <c r="V29" s="33">
        <f t="shared" si="5"/>
        <v>2.6666666802035192E-3</v>
      </c>
      <c r="W29" s="145"/>
      <c r="X29" s="78">
        <f t="shared" si="13"/>
        <v>10100</v>
      </c>
      <c r="Y29" s="41">
        <f t="shared" si="7"/>
        <v>19674793.951211929</v>
      </c>
      <c r="Z29" s="41">
        <f t="shared" si="8"/>
        <v>299001.18949332403</v>
      </c>
      <c r="AA29" s="41">
        <f t="shared" si="9"/>
        <v>13899.601042893073</v>
      </c>
      <c r="AB29" s="42">
        <f t="shared" si="10"/>
        <v>6841.5904977440596</v>
      </c>
      <c r="AD29" s="40">
        <f t="shared" si="11"/>
        <v>20004636.33224589</v>
      </c>
      <c r="AE29" s="124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2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8">
        <f>'[1]Szenario 3'!$K30</f>
        <v>1618.3198459999999</v>
      </c>
      <c r="H30" s="145"/>
      <c r="I30" s="86">
        <f>'[2]Szenario 1'!$F30</f>
        <v>7</v>
      </c>
      <c r="J30" s="87">
        <f>'[2]Szenario 2'!$F30</f>
        <v>16</v>
      </c>
      <c r="K30" s="88">
        <f>'[2]Szenario 3'!$F30</f>
        <v>25</v>
      </c>
      <c r="L30" s="145"/>
      <c r="M30" s="23">
        <f>'[3]E-Auto'!$E28*(1/100)</f>
        <v>0.49635290322580661</v>
      </c>
      <c r="O30" s="31">
        <f t="shared" si="0"/>
        <v>14427.6</v>
      </c>
      <c r="P30" s="35">
        <f t="shared" si="1"/>
        <v>1509.8337039999999</v>
      </c>
      <c r="Q30" s="145"/>
      <c r="R30" s="28">
        <f t="shared" si="2"/>
        <v>1</v>
      </c>
      <c r="S30" s="33">
        <f t="shared" si="3"/>
        <v>1</v>
      </c>
      <c r="T30" s="145"/>
      <c r="U30" s="39">
        <f t="shared" si="4"/>
        <v>0.119354730257381</v>
      </c>
      <c r="V30" s="33">
        <f t="shared" si="5"/>
        <v>2.6666666806593226E-3</v>
      </c>
      <c r="W30" s="145"/>
      <c r="X30" s="78">
        <f t="shared" si="13"/>
        <v>10100</v>
      </c>
      <c r="Y30" s="41">
        <f t="shared" si="7"/>
        <v>19840242.691224255</v>
      </c>
      <c r="Z30" s="41">
        <f t="shared" si="8"/>
        <v>301513.21562351997</v>
      </c>
      <c r="AA30" s="41">
        <f t="shared" si="9"/>
        <v>13597.350560934658</v>
      </c>
      <c r="AB30" s="42">
        <f t="shared" si="10"/>
        <v>6898.7167272969318</v>
      </c>
      <c r="AD30" s="40">
        <f t="shared" si="11"/>
        <v>20172351.974136006</v>
      </c>
      <c r="AE30" s="124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2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8">
        <f>'[1]Szenario 3'!$K31</f>
        <v>1636.9927672999997</v>
      </c>
      <c r="H31" s="145"/>
      <c r="I31" s="86">
        <f>'[2]Szenario 1'!$F31</f>
        <v>7</v>
      </c>
      <c r="J31" s="87">
        <f>'[2]Szenario 2'!$F31</f>
        <v>16</v>
      </c>
      <c r="K31" s="88">
        <f>'[2]Szenario 3'!$F31</f>
        <v>25</v>
      </c>
      <c r="L31" s="145"/>
      <c r="M31" s="23">
        <f>'[3]E-Auto'!$E29*(1/100)</f>
        <v>0.52518483870967758</v>
      </c>
      <c r="O31" s="31">
        <f t="shared" si="0"/>
        <v>14547.83</v>
      </c>
      <c r="P31" s="35">
        <f t="shared" si="1"/>
        <v>1522.2823182</v>
      </c>
      <c r="Q31" s="145"/>
      <c r="R31" s="28">
        <f t="shared" si="2"/>
        <v>1</v>
      </c>
      <c r="S31" s="33">
        <f t="shared" si="3"/>
        <v>1</v>
      </c>
      <c r="T31" s="145"/>
      <c r="U31" s="39">
        <f t="shared" si="4"/>
        <v>0.11935545245320071</v>
      </c>
      <c r="V31" s="33">
        <f t="shared" si="5"/>
        <v>2.6666666811265404E-3</v>
      </c>
      <c r="W31" s="145"/>
      <c r="X31" s="78">
        <f t="shared" si="13"/>
        <v>10100</v>
      </c>
      <c r="Y31" s="41">
        <f t="shared" si="7"/>
        <v>20005696.3641911</v>
      </c>
      <c r="Z31" s="41">
        <f t="shared" si="8"/>
        <v>304025.24175371596</v>
      </c>
      <c r="AA31" s="41">
        <f t="shared" si="9"/>
        <v>13288.11584810846</v>
      </c>
      <c r="AB31" s="42">
        <f t="shared" si="10"/>
        <v>6955.8429568498032</v>
      </c>
      <c r="AD31" s="40">
        <f t="shared" si="11"/>
        <v>20340065.564749774</v>
      </c>
      <c r="AE31" s="124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2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8">
        <f>'[1]Szenario 3'!$K32</f>
        <v>1655.6656885999998</v>
      </c>
      <c r="H32" s="145"/>
      <c r="I32" s="86">
        <f>'[2]Szenario 1'!$F32</f>
        <v>7</v>
      </c>
      <c r="J32" s="87">
        <f>'[2]Szenario 2'!$F32</f>
        <v>16</v>
      </c>
      <c r="K32" s="88">
        <f>'[2]Szenario 3'!$F32</f>
        <v>25</v>
      </c>
      <c r="L32" s="145"/>
      <c r="M32" s="23">
        <f>'[3]E-Auto'!$E30*(1/100)</f>
        <v>0.55401677419354856</v>
      </c>
      <c r="O32" s="31">
        <f t="shared" si="0"/>
        <v>14668.06</v>
      </c>
      <c r="P32" s="35">
        <f t="shared" si="1"/>
        <v>1534.7309323999998</v>
      </c>
      <c r="Q32" s="145"/>
      <c r="R32" s="28">
        <f t="shared" si="2"/>
        <v>1</v>
      </c>
      <c r="S32" s="33">
        <f t="shared" si="3"/>
        <v>1</v>
      </c>
      <c r="T32" s="145"/>
      <c r="U32" s="39">
        <f t="shared" si="4"/>
        <v>0.11935619277841458</v>
      </c>
      <c r="V32" s="33">
        <f t="shared" si="5"/>
        <v>2.6666666816053623E-3</v>
      </c>
      <c r="W32" s="145"/>
      <c r="X32" s="78">
        <f t="shared" si="13"/>
        <v>10100</v>
      </c>
      <c r="Y32" s="41">
        <f t="shared" si="7"/>
        <v>20171155.094464011</v>
      </c>
      <c r="Z32" s="41">
        <f t="shared" si="8"/>
        <v>306537.26788391196</v>
      </c>
      <c r="AA32" s="41">
        <f t="shared" si="9"/>
        <v>12971.896904414485</v>
      </c>
      <c r="AB32" s="42">
        <f t="shared" si="10"/>
        <v>7012.9691864026736</v>
      </c>
      <c r="AD32" s="40">
        <f t="shared" si="11"/>
        <v>20507777.228438739</v>
      </c>
      <c r="AE32" s="124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8">
        <f>'[1]Szenario 3'!$K33</f>
        <v>1674.3386098999999</v>
      </c>
      <c r="H33" s="145"/>
      <c r="I33" s="86">
        <f>'[2]Szenario 1'!$F33</f>
        <v>7</v>
      </c>
      <c r="J33" s="87">
        <f>'[2]Szenario 2'!$F33</f>
        <v>16</v>
      </c>
      <c r="K33" s="88">
        <f>'[2]Szenario 3'!$F33</f>
        <v>25</v>
      </c>
      <c r="L33" s="145"/>
      <c r="M33" s="23">
        <f>'[3]E-Auto'!$E31*(1/100)</f>
        <v>0.58284870967741953</v>
      </c>
      <c r="O33" s="31">
        <f t="shared" si="0"/>
        <v>14788.29</v>
      </c>
      <c r="P33" s="35">
        <f t="shared" si="1"/>
        <v>1547.1795466000001</v>
      </c>
      <c r="Q33" s="145"/>
      <c r="R33" s="28">
        <f t="shared" si="2"/>
        <v>1</v>
      </c>
      <c r="S33" s="33">
        <f t="shared" si="3"/>
        <v>1</v>
      </c>
      <c r="T33" s="145"/>
      <c r="U33" s="39">
        <f t="shared" si="4"/>
        <v>0.11935695153391687</v>
      </c>
      <c r="V33" s="33">
        <f t="shared" si="5"/>
        <v>2.6666666820959785E-3</v>
      </c>
      <c r="W33" s="145"/>
      <c r="X33" s="78">
        <f t="shared" si="13"/>
        <v>10100</v>
      </c>
      <c r="Y33" s="41">
        <f t="shared" si="7"/>
        <v>20336619.008466966</v>
      </c>
      <c r="Z33" s="41">
        <f t="shared" si="8"/>
        <v>309049.29401410796</v>
      </c>
      <c r="AA33" s="41">
        <f t="shared" si="9"/>
        <v>12648.693729852734</v>
      </c>
      <c r="AB33" s="42">
        <f t="shared" si="10"/>
        <v>7070.0954159555467</v>
      </c>
      <c r="AD33" s="40">
        <f t="shared" si="11"/>
        <v>20675487.091626883</v>
      </c>
      <c r="AE33" s="124"/>
      <c r="AF33" s="82" t="s">
        <v>24</v>
      </c>
      <c r="AG33" s="38"/>
      <c r="AH33" s="57">
        <f>7/60</f>
        <v>0.11666666666666667</v>
      </c>
      <c r="AI33" s="53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8">
        <f>'[1]Szenario 3'!$K34</f>
        <v>1693.0115311999998</v>
      </c>
      <c r="H34" s="145"/>
      <c r="I34" s="86">
        <f>'[2]Szenario 1'!$F34</f>
        <v>7</v>
      </c>
      <c r="J34" s="87">
        <f>'[2]Szenario 2'!$F34</f>
        <v>16</v>
      </c>
      <c r="K34" s="88">
        <f>'[2]Szenario 3'!$F34</f>
        <v>25</v>
      </c>
      <c r="L34" s="145"/>
      <c r="M34" s="23">
        <f>'[3]E-Auto'!$E32*(1/100)</f>
        <v>0.6116806451612905</v>
      </c>
      <c r="O34" s="31">
        <f t="shared" si="0"/>
        <v>14908.52</v>
      </c>
      <c r="P34" s="35">
        <f t="shared" si="1"/>
        <v>1559.6281607999999</v>
      </c>
      <c r="Q34" s="145"/>
      <c r="R34" s="28">
        <f t="shared" si="2"/>
        <v>1</v>
      </c>
      <c r="S34" s="33">
        <f t="shared" si="3"/>
        <v>1</v>
      </c>
      <c r="T34" s="145"/>
      <c r="U34" s="39">
        <f t="shared" si="4"/>
        <v>0.1193577290230783</v>
      </c>
      <c r="V34" s="33">
        <f t="shared" si="5"/>
        <v>2.6666666825985812E-3</v>
      </c>
      <c r="W34" s="145"/>
      <c r="X34" s="78">
        <f t="shared" si="13"/>
        <v>10100</v>
      </c>
      <c r="Y34" s="41">
        <f t="shared" si="7"/>
        <v>20502088.234713521</v>
      </c>
      <c r="Z34" s="41">
        <f t="shared" si="8"/>
        <v>311561.32014430402</v>
      </c>
      <c r="AA34" s="41">
        <f t="shared" si="9"/>
        <v>12318.506324423201</v>
      </c>
      <c r="AB34" s="42">
        <f t="shared" si="10"/>
        <v>7127.2216455084172</v>
      </c>
      <c r="AD34" s="40">
        <f t="shared" si="11"/>
        <v>20843195.282827754</v>
      </c>
      <c r="AE34" s="124"/>
    </row>
    <row r="35" spans="1:35" ht="15" thickBot="1" x14ac:dyDescent="0.35">
      <c r="A35" s="5">
        <f t="shared" si="12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8">
        <f>'[1]Szenario 3'!$K35</f>
        <v>1711.6844524999999</v>
      </c>
      <c r="H35" s="145"/>
      <c r="I35" s="86">
        <f>'[2]Szenario 1'!$F35</f>
        <v>7</v>
      </c>
      <c r="J35" s="87">
        <f>'[2]Szenario 2'!$F35</f>
        <v>16</v>
      </c>
      <c r="K35" s="88">
        <f>'[2]Szenario 3'!$F35</f>
        <v>25</v>
      </c>
      <c r="L35" s="145"/>
      <c r="M35" s="23">
        <f>'[3]E-Auto'!$E33*(1/100)</f>
        <v>0.64051258064516148</v>
      </c>
      <c r="O35" s="31">
        <f t="shared" si="0"/>
        <v>15028.75</v>
      </c>
      <c r="P35" s="35">
        <f t="shared" si="1"/>
        <v>1572.076775</v>
      </c>
      <c r="Q35" s="145"/>
      <c r="R35" s="28">
        <f t="shared" si="2"/>
        <v>1</v>
      </c>
      <c r="S35" s="33">
        <f t="shared" si="3"/>
        <v>1</v>
      </c>
      <c r="T35" s="145"/>
      <c r="U35" s="39">
        <f t="shared" si="4"/>
        <v>0.11935852555174611</v>
      </c>
      <c r="V35" s="33">
        <f t="shared" si="5"/>
        <v>2.6666666831133643E-3</v>
      </c>
      <c r="W35" s="145"/>
      <c r="X35" s="78">
        <f t="shared" si="13"/>
        <v>10100</v>
      </c>
      <c r="Y35" s="41">
        <f t="shared" si="7"/>
        <v>20667562.903823949</v>
      </c>
      <c r="Z35" s="41">
        <f t="shared" si="8"/>
        <v>314073.34627449996</v>
      </c>
      <c r="AA35" s="41">
        <f t="shared" si="9"/>
        <v>11981.334688125886</v>
      </c>
      <c r="AB35" s="42">
        <f t="shared" si="10"/>
        <v>7184.3478750612876</v>
      </c>
      <c r="AD35" s="40">
        <f t="shared" si="11"/>
        <v>21010901.932661638</v>
      </c>
      <c r="AE35" s="124"/>
      <c r="AF35" s="54" t="s">
        <v>37</v>
      </c>
      <c r="AG35" s="45"/>
      <c r="AH35" s="58"/>
    </row>
    <row r="36" spans="1:35" ht="15" thickTop="1" x14ac:dyDescent="0.3">
      <c r="A36" s="5">
        <f t="shared" si="12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8">
        <f>'[1]Szenario 3'!$K36</f>
        <v>1730.3573738</v>
      </c>
      <c r="H36" s="145"/>
      <c r="I36" s="86">
        <f>'[2]Szenario 1'!$F36</f>
        <v>7</v>
      </c>
      <c r="J36" s="87">
        <f>'[2]Szenario 2'!$F36</f>
        <v>16</v>
      </c>
      <c r="K36" s="88">
        <f>'[2]Szenario 3'!$F36</f>
        <v>25</v>
      </c>
      <c r="L36" s="145"/>
      <c r="M36" s="23">
        <f>'[3]E-Auto'!$E34*(1/100)</f>
        <v>0.66934451612903245</v>
      </c>
      <c r="O36" s="31">
        <f t="shared" si="0"/>
        <v>15148.98</v>
      </c>
      <c r="P36" s="35">
        <f t="shared" si="1"/>
        <v>1584.5253891999998</v>
      </c>
      <c r="Q36" s="145"/>
      <c r="R36" s="28">
        <f t="shared" si="2"/>
        <v>1</v>
      </c>
      <c r="S36" s="33">
        <f t="shared" si="3"/>
        <v>1</v>
      </c>
      <c r="T36" s="145"/>
      <c r="U36" s="39">
        <f t="shared" si="4"/>
        <v>0.11935934142824405</v>
      </c>
      <c r="V36" s="33">
        <f t="shared" si="5"/>
        <v>2.6666666836405225E-3</v>
      </c>
      <c r="W36" s="145"/>
      <c r="X36" s="78">
        <f t="shared" si="13"/>
        <v>10100</v>
      </c>
      <c r="Y36" s="41">
        <f t="shared" si="7"/>
        <v>20833043.148542363</v>
      </c>
      <c r="Z36" s="41">
        <f t="shared" si="8"/>
        <v>316585.37240469595</v>
      </c>
      <c r="AA36" s="41">
        <f t="shared" si="9"/>
        <v>11637.178820960793</v>
      </c>
      <c r="AB36" s="42">
        <f t="shared" si="10"/>
        <v>7241.4741046141598</v>
      </c>
      <c r="AD36" s="40">
        <f t="shared" si="11"/>
        <v>21178607.173872631</v>
      </c>
      <c r="AE36" s="124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8">
        <f>'[1]Szenario 3'!$K37</f>
        <v>1749.0302950999996</v>
      </c>
      <c r="H37" s="145"/>
      <c r="I37" s="86">
        <f>'[2]Szenario 1'!$F37</f>
        <v>7</v>
      </c>
      <c r="J37" s="87">
        <f>'[2]Szenario 2'!$F37</f>
        <v>16</v>
      </c>
      <c r="K37" s="88">
        <f>'[2]Szenario 3'!$F37</f>
        <v>25</v>
      </c>
      <c r="L37" s="145"/>
      <c r="M37" s="23">
        <f>'[3]E-Auto'!$E35*(1/100)</f>
        <v>0.69817645161290343</v>
      </c>
      <c r="O37" s="31">
        <f t="shared" si="0"/>
        <v>15269.21</v>
      </c>
      <c r="P37" s="35">
        <f t="shared" si="1"/>
        <v>1596.9740033999999</v>
      </c>
      <c r="Q37" s="145"/>
      <c r="R37" s="28">
        <f t="shared" si="2"/>
        <v>1</v>
      </c>
      <c r="S37" s="33">
        <f t="shared" si="3"/>
        <v>1</v>
      </c>
      <c r="T37" s="145"/>
      <c r="U37" s="39">
        <f t="shared" si="4"/>
        <v>0.11936017696337231</v>
      </c>
      <c r="V37" s="33">
        <f t="shared" si="5"/>
        <v>2.6666666841802531E-3</v>
      </c>
      <c r="W37" s="145"/>
      <c r="X37" s="78">
        <f t="shared" si="13"/>
        <v>10100</v>
      </c>
      <c r="Y37" s="41">
        <f t="shared" si="7"/>
        <v>20998529.103753835</v>
      </c>
      <c r="Z37" s="41">
        <f t="shared" si="8"/>
        <v>319097.39853489195</v>
      </c>
      <c r="AA37" s="41">
        <f t="shared" si="9"/>
        <v>11286.038722927919</v>
      </c>
      <c r="AB37" s="42">
        <f t="shared" si="10"/>
        <v>7298.6003341670312</v>
      </c>
      <c r="AD37" s="40">
        <f t="shared" si="11"/>
        <v>21346311.141345821</v>
      </c>
      <c r="AE37" s="124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8">
        <f>'[1]Szenario 3'!$K38</f>
        <v>1767.7032164</v>
      </c>
      <c r="H38" s="145"/>
      <c r="I38" s="86">
        <f>'[2]Szenario 1'!$F38</f>
        <v>7</v>
      </c>
      <c r="J38" s="87">
        <f>'[2]Szenario 2'!$F38</f>
        <v>16</v>
      </c>
      <c r="K38" s="88">
        <f>'[2]Szenario 3'!$F38</f>
        <v>25</v>
      </c>
      <c r="L38" s="145"/>
      <c r="M38" s="23">
        <f>'[3]E-Auto'!$E36*(1/100)</f>
        <v>0.7270083870967744</v>
      </c>
      <c r="O38" s="31">
        <f t="shared" si="0"/>
        <v>15389.44</v>
      </c>
      <c r="P38" s="35">
        <f t="shared" si="1"/>
        <v>1609.4226176</v>
      </c>
      <c r="Q38" s="145"/>
      <c r="R38" s="28">
        <f t="shared" si="2"/>
        <v>1</v>
      </c>
      <c r="S38" s="33">
        <f t="shared" si="3"/>
        <v>1</v>
      </c>
      <c r="T38" s="145"/>
      <c r="U38" s="39">
        <f t="shared" si="4"/>
        <v>0.11936103247040766</v>
      </c>
      <c r="V38" s="33">
        <f t="shared" si="5"/>
        <v>2.6666666847327538E-3</v>
      </c>
      <c r="W38" s="145"/>
      <c r="X38" s="78">
        <f t="shared" si="13"/>
        <v>10100</v>
      </c>
      <c r="Y38" s="41">
        <f t="shared" si="7"/>
        <v>21164020.906501535</v>
      </c>
      <c r="Z38" s="41">
        <f t="shared" si="8"/>
        <v>321609.42466508801</v>
      </c>
      <c r="AA38" s="41">
        <f t="shared" si="9"/>
        <v>10927.914394027272</v>
      </c>
      <c r="AB38" s="42">
        <f t="shared" si="10"/>
        <v>7355.7265637199016</v>
      </c>
      <c r="AD38" s="40">
        <f t="shared" si="11"/>
        <v>21514013.972124372</v>
      </c>
      <c r="AE38" s="124"/>
    </row>
    <row r="39" spans="1:35" ht="15" thickBot="1" x14ac:dyDescent="0.35">
      <c r="A39" s="5">
        <f t="shared" si="12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8">
        <f>'[1]Szenario 3'!$K39</f>
        <v>1786.3761377000001</v>
      </c>
      <c r="H39" s="145"/>
      <c r="I39" s="86">
        <f>'[2]Szenario 1'!$F39</f>
        <v>7</v>
      </c>
      <c r="J39" s="87">
        <f>'[2]Szenario 2'!$F39</f>
        <v>16</v>
      </c>
      <c r="K39" s="88">
        <f>'[2]Szenario 3'!$F39</f>
        <v>25</v>
      </c>
      <c r="L39" s="145"/>
      <c r="M39" s="23">
        <f>'[3]E-Auto'!$E37*(1/100)</f>
        <v>0.75584032258064537</v>
      </c>
      <c r="O39" s="31">
        <f t="shared" si="0"/>
        <v>15509.67</v>
      </c>
      <c r="P39" s="35">
        <f t="shared" si="1"/>
        <v>1621.8712317999998</v>
      </c>
      <c r="Q39" s="145"/>
      <c r="R39" s="28">
        <f t="shared" si="2"/>
        <v>1</v>
      </c>
      <c r="S39" s="33">
        <f t="shared" si="3"/>
        <v>1</v>
      </c>
      <c r="T39" s="145"/>
      <c r="U39" s="39">
        <f t="shared" si="4"/>
        <v>0.11936190826510329</v>
      </c>
      <c r="V39" s="33">
        <f t="shared" si="5"/>
        <v>2.6666666852982251E-3</v>
      </c>
      <c r="W39" s="145"/>
      <c r="X39" s="78">
        <f t="shared" si="13"/>
        <v>10100</v>
      </c>
      <c r="Y39" s="41">
        <f t="shared" si="7"/>
        <v>21329518.696003843</v>
      </c>
      <c r="Z39" s="41">
        <f t="shared" si="8"/>
        <v>324121.45079528395</v>
      </c>
      <c r="AA39" s="41">
        <f t="shared" si="9"/>
        <v>10562.805834258839</v>
      </c>
      <c r="AB39" s="42">
        <f t="shared" si="10"/>
        <v>7412.8527932727739</v>
      </c>
      <c r="AD39" s="40">
        <f t="shared" si="11"/>
        <v>21681715.805426661</v>
      </c>
      <c r="AE39" s="124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8">
        <f>'[1]Szenario 3'!$K40</f>
        <v>1805.0490589999997</v>
      </c>
      <c r="H40" s="145"/>
      <c r="I40" s="86">
        <f>'[2]Szenario 1'!$F40</f>
        <v>7</v>
      </c>
      <c r="J40" s="87">
        <f>'[2]Szenario 2'!$F40</f>
        <v>16</v>
      </c>
      <c r="K40" s="88">
        <f>'[2]Szenario 3'!$F40</f>
        <v>25</v>
      </c>
      <c r="L40" s="145"/>
      <c r="M40" s="23">
        <f>'[3]E-Auto'!$E38*(1/100)</f>
        <v>0.78467225806451635</v>
      </c>
      <c r="O40" s="31">
        <f t="shared" si="0"/>
        <v>15629.9</v>
      </c>
      <c r="P40" s="35">
        <f t="shared" si="1"/>
        <v>1634.3198459999999</v>
      </c>
      <c r="Q40" s="145"/>
      <c r="R40" s="28">
        <f t="shared" si="2"/>
        <v>1</v>
      </c>
      <c r="S40" s="33">
        <f t="shared" si="3"/>
        <v>1</v>
      </c>
      <c r="T40" s="145"/>
      <c r="U40" s="39">
        <f t="shared" si="4"/>
        <v>0.11936280466568891</v>
      </c>
      <c r="V40" s="33">
        <f t="shared" si="5"/>
        <v>2.6666666858768681E-3</v>
      </c>
      <c r="W40" s="145"/>
      <c r="X40" s="78">
        <f t="shared" si="13"/>
        <v>10100</v>
      </c>
      <c r="Y40" s="41">
        <f t="shared" si="7"/>
        <v>21495022.613671497</v>
      </c>
      <c r="Z40" s="41">
        <f t="shared" si="8"/>
        <v>326633.47692548</v>
      </c>
      <c r="AA40" s="41">
        <f t="shared" si="9"/>
        <v>10190.713043622629</v>
      </c>
      <c r="AB40" s="42">
        <f t="shared" si="10"/>
        <v>7469.9790228256452</v>
      </c>
      <c r="AD40" s="40">
        <f t="shared" si="11"/>
        <v>21849416.782663427</v>
      </c>
      <c r="AE40" s="124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8">
        <f>'[1]Szenario 3'!$K41</f>
        <v>1823.7219802999998</v>
      </c>
      <c r="H41" s="145"/>
      <c r="I41" s="86">
        <f>'[2]Szenario 1'!$F41</f>
        <v>7</v>
      </c>
      <c r="J41" s="87">
        <f>'[2]Szenario 2'!$F41</f>
        <v>16</v>
      </c>
      <c r="K41" s="88">
        <f>'[2]Szenario 3'!$F41</f>
        <v>25</v>
      </c>
      <c r="L41" s="145"/>
      <c r="M41" s="23">
        <f>'[3]E-Auto'!$E39*(1/100)</f>
        <v>0.81350419354838732</v>
      </c>
      <c r="O41" s="31">
        <f t="shared" si="0"/>
        <v>15750.130000000001</v>
      </c>
      <c r="P41" s="35">
        <f t="shared" si="1"/>
        <v>1646.7684601999999</v>
      </c>
      <c r="Q41" s="145"/>
      <c r="R41" s="28">
        <f t="shared" si="2"/>
        <v>1</v>
      </c>
      <c r="S41" s="33">
        <f t="shared" si="3"/>
        <v>1</v>
      </c>
      <c r="T41" s="145"/>
      <c r="U41" s="39">
        <f t="shared" si="4"/>
        <v>0.11936372199287076</v>
      </c>
      <c r="V41" s="33">
        <f t="shared" si="5"/>
        <v>2.6666666864688859E-3</v>
      </c>
      <c r="W41" s="145"/>
      <c r="X41" s="78">
        <f t="shared" si="13"/>
        <v>10100</v>
      </c>
      <c r="Y41" s="41">
        <f t="shared" si="7"/>
        <v>21660532.803124718</v>
      </c>
      <c r="Z41" s="41">
        <f t="shared" si="8"/>
        <v>329145.503055676</v>
      </c>
      <c r="AA41" s="41">
        <f t="shared" si="9"/>
        <v>9811.6360221186405</v>
      </c>
      <c r="AB41" s="42">
        <f t="shared" si="10"/>
        <v>7527.1052523785156</v>
      </c>
      <c r="AD41" s="40">
        <f t="shared" si="11"/>
        <v>22017117.04745489</v>
      </c>
      <c r="AE41" s="124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8">
        <f>'[1]Szenario 3'!$K42</f>
        <v>1842.3949015999999</v>
      </c>
      <c r="H42" s="145"/>
      <c r="I42" s="86">
        <f>'[2]Szenario 1'!$F42</f>
        <v>7</v>
      </c>
      <c r="J42" s="87">
        <f>'[2]Szenario 2'!$F42</f>
        <v>16</v>
      </c>
      <c r="K42" s="88">
        <f>'[2]Szenario 3'!$F42</f>
        <v>25</v>
      </c>
      <c r="L42" s="145"/>
      <c r="M42" s="23">
        <f>'[3]E-Auto'!$E40*(1/100)</f>
        <v>0.8423361290322583</v>
      </c>
      <c r="O42" s="31">
        <f t="shared" si="0"/>
        <v>15870.36</v>
      </c>
      <c r="P42" s="35">
        <f t="shared" si="1"/>
        <v>1659.2170744</v>
      </c>
      <c r="Q42" s="145"/>
      <c r="R42" s="28">
        <f t="shared" si="2"/>
        <v>1</v>
      </c>
      <c r="S42" s="33">
        <f t="shared" si="3"/>
        <v>1</v>
      </c>
      <c r="T42" s="145"/>
      <c r="U42" s="39">
        <f t="shared" si="4"/>
        <v>0.11936466056983151</v>
      </c>
      <c r="V42" s="33">
        <f t="shared" si="5"/>
        <v>2.6666666870744826E-3</v>
      </c>
      <c r="W42" s="145"/>
      <c r="X42" s="78">
        <f t="shared" si="13"/>
        <v>10100</v>
      </c>
      <c r="Y42" s="41">
        <f t="shared" si="7"/>
        <v>21826049.4102103</v>
      </c>
      <c r="Z42" s="41">
        <f t="shared" si="8"/>
        <v>331657.52918587206</v>
      </c>
      <c r="AA42" s="41">
        <f t="shared" si="9"/>
        <v>9425.5747697468723</v>
      </c>
      <c r="AB42" s="42">
        <f t="shared" si="10"/>
        <v>7584.231481931387</v>
      </c>
      <c r="AD42" s="40">
        <f t="shared" si="11"/>
        <v>22184816.745647851</v>
      </c>
      <c r="AE42" s="124"/>
    </row>
    <row r="43" spans="1:35" x14ac:dyDescent="0.3">
      <c r="A43" s="5">
        <f t="shared" si="12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8">
        <f>'[1]Szenario 3'!$K43</f>
        <v>1861.0678229</v>
      </c>
      <c r="H43" s="145"/>
      <c r="I43" s="86">
        <f>'[2]Szenario 1'!$F43</f>
        <v>7</v>
      </c>
      <c r="J43" s="87">
        <f>'[2]Szenario 2'!$F43</f>
        <v>16</v>
      </c>
      <c r="K43" s="88">
        <f>'[2]Szenario 3'!$F43</f>
        <v>25</v>
      </c>
      <c r="L43" s="145"/>
      <c r="M43" s="23">
        <f>'[3]E-Auto'!$E41*(1/100)</f>
        <v>0.87116806451612927</v>
      </c>
      <c r="O43" s="31">
        <f t="shared" si="0"/>
        <v>15990.59</v>
      </c>
      <c r="P43" s="35">
        <f t="shared" si="1"/>
        <v>1671.6656885999998</v>
      </c>
      <c r="Q43" s="145"/>
      <c r="R43" s="28">
        <f t="shared" si="2"/>
        <v>1</v>
      </c>
      <c r="S43" s="33">
        <f t="shared" si="3"/>
        <v>1</v>
      </c>
      <c r="T43" s="145"/>
      <c r="U43" s="39">
        <f t="shared" si="4"/>
        <v>0.11936562072223041</v>
      </c>
      <c r="V43" s="33">
        <f t="shared" si="5"/>
        <v>2.6666666876938648E-3</v>
      </c>
      <c r="W43" s="145"/>
      <c r="X43" s="78">
        <f t="shared" si="13"/>
        <v>10100</v>
      </c>
      <c r="Y43" s="41">
        <f t="shared" si="7"/>
        <v>21991572.583018806</v>
      </c>
      <c r="Z43" s="41">
        <f t="shared" si="8"/>
        <v>334169.555316068</v>
      </c>
      <c r="AA43" s="41">
        <f t="shared" si="9"/>
        <v>9032.5292865073243</v>
      </c>
      <c r="AB43" s="42">
        <f t="shared" si="10"/>
        <v>7641.3577114842592</v>
      </c>
      <c r="AD43" s="40">
        <f t="shared" si="11"/>
        <v>22352516.025332864</v>
      </c>
      <c r="AE43" s="124"/>
      <c r="AF43" s="44" t="s">
        <v>42</v>
      </c>
      <c r="AG43" s="45"/>
      <c r="AH43" s="46"/>
    </row>
    <row r="44" spans="1:35" x14ac:dyDescent="0.3">
      <c r="A44" s="5">
        <f t="shared" si="12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8">
        <f>'[1]Szenario 3'!$K44</f>
        <v>1879.7407441999999</v>
      </c>
      <c r="H44" s="145"/>
      <c r="I44" s="86">
        <f>'[2]Szenario 1'!$F44</f>
        <v>7</v>
      </c>
      <c r="J44" s="87">
        <f>'[2]Szenario 2'!$F44</f>
        <v>16</v>
      </c>
      <c r="K44" s="88">
        <f>'[2]Szenario 3'!$F44</f>
        <v>25</v>
      </c>
      <c r="L44" s="145"/>
      <c r="M44" s="23">
        <f>'[3]E-Auto'!$E42*(1/100)</f>
        <v>0.9</v>
      </c>
      <c r="O44" s="31">
        <f t="shared" si="0"/>
        <v>16110.82</v>
      </c>
      <c r="P44" s="35">
        <f t="shared" si="1"/>
        <v>1684.1143027999999</v>
      </c>
      <c r="Q44" s="145"/>
      <c r="R44" s="28">
        <f t="shared" si="2"/>
        <v>1</v>
      </c>
      <c r="S44" s="33">
        <f t="shared" si="3"/>
        <v>1</v>
      </c>
      <c r="T44" s="145"/>
      <c r="U44" s="39">
        <f t="shared" si="4"/>
        <v>0.11936660277820312</v>
      </c>
      <c r="V44" s="33">
        <f t="shared" si="5"/>
        <v>2.6666666883272405E-3</v>
      </c>
      <c r="W44" s="145"/>
      <c r="X44" s="78">
        <f t="shared" si="13"/>
        <v>10100</v>
      </c>
      <c r="Y44" s="41">
        <f t="shared" si="7"/>
        <v>22157102.471901637</v>
      </c>
      <c r="Z44" s="41">
        <f t="shared" si="8"/>
        <v>336681.581446264</v>
      </c>
      <c r="AA44" s="41">
        <f t="shared" si="9"/>
        <v>8632.4995724</v>
      </c>
      <c r="AB44" s="42">
        <f t="shared" si="10"/>
        <v>7698.4839410371296</v>
      </c>
      <c r="AD44" s="40">
        <f t="shared" si="11"/>
        <v>22520215.036861338</v>
      </c>
      <c r="AE44" s="124"/>
      <c r="AF44" s="89" t="s">
        <v>44</v>
      </c>
      <c r="AG44" s="90"/>
      <c r="AH44" s="91"/>
    </row>
    <row r="45" spans="1:35" x14ac:dyDescent="0.3">
      <c r="A45" s="5">
        <f t="shared" si="12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8">
        <f>'[1]Szenario 3'!$K45</f>
        <v>1898.4136655</v>
      </c>
      <c r="H45" s="145"/>
      <c r="I45" s="86">
        <f>'[2]Szenario 1'!$F45</f>
        <v>7</v>
      </c>
      <c r="J45" s="87">
        <f>'[2]Szenario 2'!$F45</f>
        <v>16</v>
      </c>
      <c r="K45" s="88">
        <f>'[2]Szenario 3'!$F45</f>
        <v>25</v>
      </c>
      <c r="L45" s="145"/>
      <c r="M45" s="23">
        <f>'[3]E-Auto'!$E43*(1/100)</f>
        <v>0.928831935483871</v>
      </c>
      <c r="O45" s="31">
        <f t="shared" si="0"/>
        <v>16231.05</v>
      </c>
      <c r="P45" s="35">
        <f t="shared" si="1"/>
        <v>1696.5629169999997</v>
      </c>
      <c r="Q45" s="145"/>
      <c r="R45" s="28">
        <f t="shared" si="2"/>
        <v>1</v>
      </c>
      <c r="S45" s="33">
        <f t="shared" si="3"/>
        <v>1</v>
      </c>
      <c r="T45" s="145"/>
      <c r="U45" s="39">
        <f t="shared" si="4"/>
        <v>0.11936760706836183</v>
      </c>
      <c r="V45" s="33">
        <f t="shared" si="5"/>
        <v>2.6666666889748176E-3</v>
      </c>
      <c r="W45" s="145"/>
      <c r="X45" s="78">
        <f t="shared" si="13"/>
        <v>10100</v>
      </c>
      <c r="Y45" s="41">
        <f t="shared" si="7"/>
        <v>22322639.229488179</v>
      </c>
      <c r="Z45" s="41">
        <f t="shared" si="8"/>
        <v>339193.60757646</v>
      </c>
      <c r="AA45" s="41">
        <f t="shared" si="9"/>
        <v>8225.4856274248923</v>
      </c>
      <c r="AB45" s="42">
        <f t="shared" si="10"/>
        <v>7755.6101705900001</v>
      </c>
      <c r="AD45" s="40">
        <f t="shared" si="11"/>
        <v>22687913.932862654</v>
      </c>
      <c r="AE45" s="124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2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8">
        <f>'[1]Szenario 3'!$K46</f>
        <v>1917.0865867999996</v>
      </c>
      <c r="H46" s="145"/>
      <c r="I46" s="86">
        <f>'[2]Szenario 1'!$F46</f>
        <v>7</v>
      </c>
      <c r="J46" s="87">
        <f>'[2]Szenario 2'!$F46</f>
        <v>16</v>
      </c>
      <c r="K46" s="88">
        <f>'[2]Szenario 3'!$F46</f>
        <v>25</v>
      </c>
      <c r="L46" s="145"/>
      <c r="M46" s="23">
        <f>'[3]E-Auto'!$E44*(1/100)</f>
        <v>0.95766387096774197</v>
      </c>
      <c r="O46" s="31">
        <f t="shared" si="0"/>
        <v>16351.279999999999</v>
      </c>
      <c r="P46" s="35">
        <f t="shared" si="1"/>
        <v>1709.0115311999998</v>
      </c>
      <c r="Q46" s="145"/>
      <c r="R46" s="28">
        <f t="shared" si="2"/>
        <v>1</v>
      </c>
      <c r="S46" s="33">
        <f t="shared" si="3"/>
        <v>1</v>
      </c>
      <c r="T46" s="145"/>
      <c r="U46" s="39">
        <f t="shared" si="4"/>
        <v>0.11936863392579526</v>
      </c>
      <c r="V46" s="33">
        <f t="shared" si="5"/>
        <v>2.666666689636808E-3</v>
      </c>
      <c r="W46" s="145"/>
      <c r="X46" s="78">
        <f t="shared" si="13"/>
        <v>10100</v>
      </c>
      <c r="Y46" s="41">
        <f t="shared" si="7"/>
        <v>22488183.010702945</v>
      </c>
      <c r="Z46" s="41">
        <f t="shared" si="8"/>
        <v>341705.63370665599</v>
      </c>
      <c r="AA46" s="41">
        <f t="shared" si="9"/>
        <v>7811.4874515820065</v>
      </c>
      <c r="AB46" s="42">
        <f t="shared" si="10"/>
        <v>7812.7364001428705</v>
      </c>
      <c r="AD46" s="40">
        <f t="shared" si="11"/>
        <v>22855612.868261326</v>
      </c>
      <c r="AE46" s="124"/>
      <c r="AF46" s="49"/>
      <c r="AG46" s="50">
        <f>'[4]Risikoschätzung '!$U$22</f>
        <v>1.1170634920634921E-6</v>
      </c>
      <c r="AH46" s="48" t="s">
        <v>51</v>
      </c>
    </row>
    <row r="47" spans="1:35" x14ac:dyDescent="0.3">
      <c r="A47" s="5">
        <f t="shared" si="12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8">
        <f>'[1]Szenario 3'!$K47</f>
        <v>1935.7595080999997</v>
      </c>
      <c r="H47" s="145"/>
      <c r="I47" s="86">
        <f>'[2]Szenario 1'!$F47</f>
        <v>7</v>
      </c>
      <c r="J47" s="87">
        <f>'[2]Szenario 2'!$F47</f>
        <v>16</v>
      </c>
      <c r="K47" s="88">
        <f>'[2]Szenario 3'!$F47</f>
        <v>25</v>
      </c>
      <c r="L47" s="145"/>
      <c r="M47" s="23">
        <f>'[3]E-Auto'!$E45*(1/100)</f>
        <v>0.98649580645161294</v>
      </c>
      <c r="O47" s="31">
        <f t="shared" si="0"/>
        <v>16471.510000000002</v>
      </c>
      <c r="P47" s="35">
        <f t="shared" si="1"/>
        <v>1721.4601454000001</v>
      </c>
      <c r="Q47" s="145"/>
      <c r="R47" s="28">
        <f t="shared" si="2"/>
        <v>1</v>
      </c>
      <c r="S47" s="33">
        <f t="shared" si="3"/>
        <v>1</v>
      </c>
      <c r="T47" s="145"/>
      <c r="U47" s="39">
        <f t="shared" si="4"/>
        <v>0.11936968368606858</v>
      </c>
      <c r="V47" s="33">
        <f t="shared" si="5"/>
        <v>2.6666666903134234E-3</v>
      </c>
      <c r="W47" s="145"/>
      <c r="X47" s="78">
        <f t="shared" si="13"/>
        <v>10100</v>
      </c>
      <c r="Y47" s="41">
        <f t="shared" si="7"/>
        <v>22653733.972782686</v>
      </c>
      <c r="Z47" s="41">
        <f t="shared" si="8"/>
        <v>344217.65983685205</v>
      </c>
      <c r="AA47" s="41">
        <f t="shared" si="9"/>
        <v>7390.5050448713428</v>
      </c>
      <c r="AB47" s="42">
        <f t="shared" si="10"/>
        <v>7869.8626296957436</v>
      </c>
      <c r="AD47" s="40">
        <f t="shared" ref="AD47:AD54" si="14">SUM(X47:AB47)</f>
        <v>23023312.000294104</v>
      </c>
      <c r="AE47" s="124"/>
      <c r="AF47" s="49"/>
      <c r="AG47" s="50">
        <f>'[4]Risikoschätzung '!$U$26</f>
        <v>6.1080950170538259E-8</v>
      </c>
      <c r="AH47" s="48" t="s">
        <v>51</v>
      </c>
    </row>
    <row r="48" spans="1:35" x14ac:dyDescent="0.3">
      <c r="A48" s="5">
        <f t="shared" si="12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8">
        <f>'[1]Szenario 3'!$K48</f>
        <v>1954.4324293999998</v>
      </c>
      <c r="H48" s="145"/>
      <c r="I48" s="86">
        <f>'[2]Szenario 1'!$F48</f>
        <v>7</v>
      </c>
      <c r="J48" s="87">
        <f>'[2]Szenario 2'!$F48</f>
        <v>16</v>
      </c>
      <c r="K48" s="88">
        <f>'[2]Szenario 3'!$F48</f>
        <v>25</v>
      </c>
      <c r="L48" s="145"/>
      <c r="M48" s="23">
        <f>'[3]E-Auto'!$E46*(1/100)</f>
        <v>1</v>
      </c>
      <c r="O48" s="31">
        <f t="shared" si="0"/>
        <v>16591.739999999998</v>
      </c>
      <c r="P48" s="35">
        <f t="shared" si="1"/>
        <v>1733.9087595999997</v>
      </c>
      <c r="Q48" s="145"/>
      <c r="R48" s="28">
        <f t="shared" si="2"/>
        <v>1</v>
      </c>
      <c r="S48" s="33">
        <f t="shared" si="3"/>
        <v>1</v>
      </c>
      <c r="T48" s="145"/>
      <c r="U48" s="39">
        <f t="shared" si="4"/>
        <v>0.11937075668722347</v>
      </c>
      <c r="V48" s="33">
        <f t="shared" si="5"/>
        <v>2.6666666910048781E-3</v>
      </c>
      <c r="W48" s="145"/>
      <c r="X48" s="78">
        <f t="shared" si="13"/>
        <v>10100</v>
      </c>
      <c r="Y48" s="41">
        <f t="shared" si="7"/>
        <v>22819292.275293499</v>
      </c>
      <c r="Z48" s="41">
        <f t="shared" si="8"/>
        <v>346729.68596704799</v>
      </c>
      <c r="AA48" s="41">
        <f t="shared" si="9"/>
        <v>7218.7342391999991</v>
      </c>
      <c r="AB48" s="42">
        <f t="shared" si="10"/>
        <v>7926.9888592486141</v>
      </c>
      <c r="AD48" s="40">
        <f t="shared" si="14"/>
        <v>23191267.684358992</v>
      </c>
      <c r="AE48" s="124"/>
      <c r="AF48" s="89" t="s">
        <v>45</v>
      </c>
      <c r="AG48" s="90"/>
      <c r="AH48" s="91"/>
    </row>
    <row r="49" spans="1:34" x14ac:dyDescent="0.3">
      <c r="A49" s="5">
        <f t="shared" si="12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8">
        <f>'[1]Szenario 3'!$K49</f>
        <v>1973.1053507000001</v>
      </c>
      <c r="H49" s="145"/>
      <c r="I49" s="86">
        <f>'[2]Szenario 1'!$F49</f>
        <v>7</v>
      </c>
      <c r="J49" s="87">
        <f>'[2]Szenario 2'!$F49</f>
        <v>16</v>
      </c>
      <c r="K49" s="88">
        <f>'[2]Szenario 3'!$F49</f>
        <v>25</v>
      </c>
      <c r="L49" s="145"/>
      <c r="M49" s="23">
        <f>'[3]E-Auto'!$E47*(1/100)</f>
        <v>1</v>
      </c>
      <c r="O49" s="31">
        <f t="shared" si="0"/>
        <v>16711.97</v>
      </c>
      <c r="P49" s="35">
        <f t="shared" si="1"/>
        <v>1746.3573738</v>
      </c>
      <c r="Q49" s="145"/>
      <c r="R49" s="28">
        <f t="shared" si="2"/>
        <v>1</v>
      </c>
      <c r="S49" s="33">
        <f t="shared" si="3"/>
        <v>1</v>
      </c>
      <c r="T49" s="145"/>
      <c r="U49" s="39">
        <f t="shared" si="4"/>
        <v>0.11937185326977812</v>
      </c>
      <c r="V49" s="33">
        <f t="shared" si="5"/>
        <v>2.6666666917113868E-3</v>
      </c>
      <c r="W49" s="145"/>
      <c r="X49" s="78">
        <f t="shared" si="13"/>
        <v>10100</v>
      </c>
      <c r="Y49" s="41">
        <f t="shared" si="7"/>
        <v>22984858.080148026</v>
      </c>
      <c r="Z49" s="41">
        <f t="shared" si="8"/>
        <v>349241.71209724405</v>
      </c>
      <c r="AA49" s="41">
        <f t="shared" si="9"/>
        <v>7271.0439076000002</v>
      </c>
      <c r="AB49" s="42">
        <f t="shared" si="10"/>
        <v>7984.1150888014854</v>
      </c>
      <c r="AD49" s="40">
        <f t="shared" si="14"/>
        <v>23359454.951241672</v>
      </c>
      <c r="AE49" s="124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2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8">
        <f>'[1]Szenario 3'!$K50</f>
        <v>1991.7782719999998</v>
      </c>
      <c r="H50" s="145"/>
      <c r="I50" s="86">
        <f>'[2]Szenario 1'!$F50</f>
        <v>7</v>
      </c>
      <c r="J50" s="87">
        <f>'[2]Szenario 2'!$F50</f>
        <v>16</v>
      </c>
      <c r="K50" s="88">
        <f>'[2]Szenario 3'!$F50</f>
        <v>25</v>
      </c>
      <c r="L50" s="145"/>
      <c r="M50" s="23">
        <f>'[3]E-Auto'!$E48*(1/100)</f>
        <v>1</v>
      </c>
      <c r="O50" s="31">
        <f t="shared" si="0"/>
        <v>16832.2</v>
      </c>
      <c r="P50" s="35">
        <f t="shared" si="1"/>
        <v>1758.8059880000001</v>
      </c>
      <c r="Q50" s="145"/>
      <c r="R50" s="28">
        <f t="shared" si="2"/>
        <v>1</v>
      </c>
      <c r="S50" s="33">
        <f t="shared" si="3"/>
        <v>1</v>
      </c>
      <c r="T50" s="145"/>
      <c r="U50" s="39">
        <f t="shared" si="4"/>
        <v>0.11937297377672719</v>
      </c>
      <c r="V50" s="33">
        <f t="shared" si="5"/>
        <v>2.6666666924331671E-3</v>
      </c>
      <c r="W50" s="145"/>
      <c r="X50" s="78">
        <f t="shared" si="13"/>
        <v>10100</v>
      </c>
      <c r="Y50" s="41">
        <f t="shared" si="7"/>
        <v>23150431.551622495</v>
      </c>
      <c r="Z50" s="41">
        <f t="shared" si="8"/>
        <v>351753.73822743993</v>
      </c>
      <c r="AA50" s="41">
        <f t="shared" si="9"/>
        <v>7323.3535760000004</v>
      </c>
      <c r="AB50" s="42">
        <f t="shared" si="10"/>
        <v>8041.2413183543576</v>
      </c>
      <c r="AD50" s="40">
        <f t="shared" si="14"/>
        <v>23527649.884744287</v>
      </c>
      <c r="AE50" s="124"/>
      <c r="AF50" s="49"/>
      <c r="AG50" s="50">
        <f>'[4]Risikoschätzung '!$U$21</f>
        <v>3.4841269841269841E-7</v>
      </c>
      <c r="AH50" s="48" t="s">
        <v>52</v>
      </c>
    </row>
    <row r="51" spans="1:34" x14ac:dyDescent="0.3">
      <c r="A51" s="5">
        <f t="shared" si="12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8">
        <f>'[1]Szenario 3'!$K51</f>
        <v>2010.4511932999999</v>
      </c>
      <c r="H51" s="145"/>
      <c r="I51" s="86">
        <f>'[2]Szenario 1'!$F51</f>
        <v>7</v>
      </c>
      <c r="J51" s="87">
        <f>'[2]Szenario 2'!$F51</f>
        <v>16</v>
      </c>
      <c r="K51" s="88">
        <f>'[2]Szenario 3'!$F51</f>
        <v>25</v>
      </c>
      <c r="L51" s="145"/>
      <c r="M51" s="23">
        <f>'[3]E-Auto'!$E49*(1/100)</f>
        <v>1</v>
      </c>
      <c r="O51" s="31">
        <f t="shared" si="0"/>
        <v>16952.43</v>
      </c>
      <c r="P51" s="35">
        <f t="shared" si="1"/>
        <v>1771.2546021999999</v>
      </c>
      <c r="Q51" s="145"/>
      <c r="R51" s="28">
        <f t="shared" si="2"/>
        <v>1</v>
      </c>
      <c r="S51" s="33">
        <f t="shared" si="3"/>
        <v>1</v>
      </c>
      <c r="T51" s="145"/>
      <c r="U51" s="39">
        <f t="shared" si="4"/>
        <v>0.11937411855354187</v>
      </c>
      <c r="V51" s="33">
        <f t="shared" si="5"/>
        <v>2.6666666931704371E-3</v>
      </c>
      <c r="W51" s="145"/>
      <c r="X51" s="78">
        <f t="shared" si="13"/>
        <v>10100</v>
      </c>
      <c r="Y51" s="41">
        <f t="shared" si="7"/>
        <v>23316012.856373902</v>
      </c>
      <c r="Z51" s="41">
        <f t="shared" si="8"/>
        <v>354265.76435763604</v>
      </c>
      <c r="AA51" s="41">
        <f t="shared" si="9"/>
        <v>7375.6632443999997</v>
      </c>
      <c r="AB51" s="42">
        <f t="shared" si="10"/>
        <v>8098.3675479072281</v>
      </c>
      <c r="AD51" s="40">
        <f t="shared" si="14"/>
        <v>23695852.651523847</v>
      </c>
      <c r="AE51" s="124"/>
      <c r="AF51" s="49"/>
      <c r="AG51" s="50">
        <f>'[4]Risikoschätzung '!$U$25</f>
        <v>9.5763789380209491E-9</v>
      </c>
      <c r="AH51" s="48" t="s">
        <v>52</v>
      </c>
    </row>
    <row r="52" spans="1:34" x14ac:dyDescent="0.3">
      <c r="A52" s="5">
        <f t="shared" si="12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8">
        <f>'[1]Szenario 3'!$K52</f>
        <v>2029.1241145999998</v>
      </c>
      <c r="H52" s="145"/>
      <c r="I52" s="86">
        <f>'[2]Szenario 1'!$F52</f>
        <v>7</v>
      </c>
      <c r="J52" s="87">
        <f>'[2]Szenario 2'!$F52</f>
        <v>16</v>
      </c>
      <c r="K52" s="88">
        <f>'[2]Szenario 3'!$F52</f>
        <v>25</v>
      </c>
      <c r="L52" s="145"/>
      <c r="M52" s="23">
        <f>'[3]E-Auto'!$E50*(1/100)</f>
        <v>1</v>
      </c>
      <c r="O52" s="31">
        <f t="shared" si="0"/>
        <v>17072.66</v>
      </c>
      <c r="P52" s="35">
        <f t="shared" si="1"/>
        <v>1783.7032164</v>
      </c>
      <c r="Q52" s="145"/>
      <c r="R52" s="28">
        <f t="shared" si="2"/>
        <v>1</v>
      </c>
      <c r="S52" s="33">
        <f t="shared" si="3"/>
        <v>1</v>
      </c>
      <c r="T52" s="145"/>
      <c r="U52" s="39">
        <f t="shared" si="4"/>
        <v>0.11937528794816979</v>
      </c>
      <c r="V52" s="33">
        <f t="shared" si="5"/>
        <v>2.6666666939234168E-3</v>
      </c>
      <c r="W52" s="145"/>
      <c r="X52" s="78">
        <f t="shared" si="13"/>
        <v>10100</v>
      </c>
      <c r="Y52" s="41">
        <f t="shared" si="7"/>
        <v>23481602.163457118</v>
      </c>
      <c r="Z52" s="41">
        <f t="shared" si="8"/>
        <v>356777.79048783192</v>
      </c>
      <c r="AA52" s="41">
        <f t="shared" si="9"/>
        <v>7427.9729127999999</v>
      </c>
      <c r="AB52" s="42">
        <f t="shared" si="10"/>
        <v>8155.4937774600994</v>
      </c>
      <c r="AD52" s="40">
        <f t="shared" si="14"/>
        <v>23864063.420635212</v>
      </c>
      <c r="AE52" s="124"/>
      <c r="AF52" s="89" t="s">
        <v>46</v>
      </c>
      <c r="AG52" s="90"/>
      <c r="AH52" s="91"/>
    </row>
    <row r="53" spans="1:34" x14ac:dyDescent="0.3">
      <c r="A53" s="5">
        <f t="shared" si="12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8">
        <f>'[1]Szenario 3'!$K53</f>
        <v>2047.7970358999999</v>
      </c>
      <c r="H53" s="145"/>
      <c r="I53" s="86">
        <f>'[2]Szenario 1'!$F53</f>
        <v>7</v>
      </c>
      <c r="J53" s="87">
        <f>'[2]Szenario 2'!$F53</f>
        <v>16</v>
      </c>
      <c r="K53" s="88">
        <f>'[2]Szenario 3'!$F53</f>
        <v>25</v>
      </c>
      <c r="L53" s="145"/>
      <c r="M53" s="23">
        <f>'[3]E-Auto'!$E51*(1/100)</f>
        <v>1</v>
      </c>
      <c r="O53" s="31">
        <f t="shared" si="0"/>
        <v>17192.89</v>
      </c>
      <c r="P53" s="35">
        <f t="shared" si="1"/>
        <v>1796.1518305999998</v>
      </c>
      <c r="Q53" s="145"/>
      <c r="R53" s="28">
        <f t="shared" si="2"/>
        <v>1</v>
      </c>
      <c r="S53" s="33">
        <f t="shared" si="3"/>
        <v>1</v>
      </c>
      <c r="T53" s="145"/>
      <c r="U53" s="39">
        <f t="shared" si="4"/>
        <v>0.11937648231103513</v>
      </c>
      <c r="V53" s="33">
        <f t="shared" si="5"/>
        <v>2.6666666946923282E-3</v>
      </c>
      <c r="W53" s="145"/>
      <c r="X53" s="78">
        <f t="shared" si="13"/>
        <v>10100</v>
      </c>
      <c r="Y53" s="41">
        <f t="shared" si="7"/>
        <v>23647199.644342035</v>
      </c>
      <c r="Z53" s="41">
        <f t="shared" si="8"/>
        <v>359289.81661802798</v>
      </c>
      <c r="AA53" s="41">
        <f t="shared" si="9"/>
        <v>7480.282581200001</v>
      </c>
      <c r="AB53" s="42">
        <f t="shared" si="10"/>
        <v>8212.6200070129707</v>
      </c>
      <c r="AD53" s="40">
        <f t="shared" si="14"/>
        <v>24032282.363548275</v>
      </c>
      <c r="AE53" s="124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8">
        <f>'[1]Szenario 3'!$K54</f>
        <v>2066.4699572</v>
      </c>
      <c r="H54" s="145"/>
      <c r="I54" s="86">
        <f>'[2]Szenario 1'!$F54</f>
        <v>7</v>
      </c>
      <c r="J54" s="87">
        <f>'[2]Szenario 2'!$F54</f>
        <v>16</v>
      </c>
      <c r="K54" s="88">
        <f>'[2]Szenario 3'!$F54</f>
        <v>25</v>
      </c>
      <c r="L54" s="145"/>
      <c r="M54" s="23">
        <f>'[3]E-Auto'!$E52*(1/100)</f>
        <v>1</v>
      </c>
      <c r="O54" s="31">
        <f t="shared" si="0"/>
        <v>17313.12</v>
      </c>
      <c r="P54" s="35">
        <f t="shared" si="1"/>
        <v>1808.6004447999999</v>
      </c>
      <c r="Q54" s="146"/>
      <c r="R54" s="28">
        <f t="shared" si="2"/>
        <v>1</v>
      </c>
      <c r="S54" s="33">
        <f t="shared" si="3"/>
        <v>1</v>
      </c>
      <c r="T54" s="146"/>
      <c r="U54" s="39">
        <f t="shared" si="4"/>
        <v>0.11937770199503857</v>
      </c>
      <c r="V54" s="33">
        <f t="shared" si="5"/>
        <v>2.6666666954773947E-3</v>
      </c>
      <c r="W54" s="146"/>
      <c r="X54" s="78">
        <f t="shared" si="13"/>
        <v>10100</v>
      </c>
      <c r="Y54" s="41">
        <f t="shared" si="7"/>
        <v>23812805.472930666</v>
      </c>
      <c r="Z54" s="41">
        <f t="shared" si="8"/>
        <v>361801.84274822398</v>
      </c>
      <c r="AA54" s="41">
        <f t="shared" si="9"/>
        <v>7532.5922496000003</v>
      </c>
      <c r="AB54" s="42">
        <f t="shared" si="10"/>
        <v>8269.7462365658412</v>
      </c>
      <c r="AD54" s="40">
        <f t="shared" si="14"/>
        <v>24200509.654165056</v>
      </c>
      <c r="AE54" s="124"/>
      <c r="AF54" s="49"/>
      <c r="AG54" s="50">
        <f>'[4]Risikoschätzung '!$U$20</f>
        <v>1.0317460317460317E-8</v>
      </c>
      <c r="AH54" s="48" t="s">
        <v>52</v>
      </c>
    </row>
    <row r="55" spans="1:34" ht="15" thickBot="1" x14ac:dyDescent="0.35">
      <c r="AD55" s="40">
        <f>SUM(AD9:AD54)</f>
        <v>940970752.21502078</v>
      </c>
      <c r="AE55" s="124"/>
      <c r="AF55" s="51"/>
      <c r="AG55" s="52">
        <f>'[4]Risikoschätzung '!$U$24</f>
        <v>5.8527921855133306E-10</v>
      </c>
      <c r="AH55" s="53" t="s">
        <v>52</v>
      </c>
    </row>
    <row r="56" spans="1:34" ht="15" thickBot="1" x14ac:dyDescent="0.35">
      <c r="U56" s="92" t="s">
        <v>22</v>
      </c>
      <c r="V56" s="93"/>
      <c r="X56" s="9">
        <f>SUM(X9:X54)</f>
        <v>1933350</v>
      </c>
      <c r="Y56" s="65">
        <f>SUM(Y9:Y54)</f>
        <v>924088532.53510177</v>
      </c>
      <c r="Z56" s="66">
        <f>SUM(Z9:Z54)</f>
        <v>14042937.721665444</v>
      </c>
      <c r="AA56" s="66">
        <f>SUM(AA9:AA54)</f>
        <v>584649.27895867429</v>
      </c>
      <c r="AB56" s="71">
        <f>SUM(AB9:AB54)</f>
        <v>321282.67929480702</v>
      </c>
      <c r="AD56" s="67">
        <f>X56+Y56+Z56+AA56+AB56</f>
        <v>940970752.21502078</v>
      </c>
      <c r="AF56" s="94"/>
      <c r="AG56" s="95"/>
    </row>
    <row r="57" spans="1:34" ht="15" thickBot="1" x14ac:dyDescent="0.35">
      <c r="AF57" s="96"/>
      <c r="AG57" s="97"/>
    </row>
    <row r="58" spans="1:34" x14ac:dyDescent="0.3">
      <c r="AE58" s="25"/>
      <c r="AF58" s="94"/>
      <c r="AG58" s="95"/>
      <c r="AH58" s="43"/>
    </row>
    <row r="59" spans="1:34" ht="15" thickBot="1" x14ac:dyDescent="0.35">
      <c r="AF59" s="96"/>
      <c r="AG59" s="97"/>
    </row>
    <row r="60" spans="1:34" x14ac:dyDescent="0.3">
      <c r="AG60" s="42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D26" workbookViewId="0">
      <selection activeCell="P9" sqref="P9:P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145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4"/>
      <c r="L1" s="144"/>
      <c r="N1" s="144"/>
      <c r="Q1" s="144"/>
      <c r="R1" s="78"/>
      <c r="S1" s="78"/>
      <c r="T1" s="144"/>
      <c r="U1" s="78"/>
      <c r="V1" s="78"/>
      <c r="W1" s="144"/>
      <c r="AE1" s="124"/>
    </row>
    <row r="2" spans="1:36" ht="14.4" customHeight="1" thickBot="1" x14ac:dyDescent="0.35">
      <c r="B2" s="125" t="s">
        <v>0</v>
      </c>
      <c r="C2" s="126"/>
      <c r="D2" s="127"/>
      <c r="F2" s="124"/>
      <c r="G2" s="124"/>
      <c r="H2" s="145"/>
      <c r="K2" s="2"/>
      <c r="L2" s="145"/>
      <c r="O2" s="92" t="s">
        <v>55</v>
      </c>
      <c r="P2" s="93"/>
      <c r="Q2" s="145"/>
      <c r="R2" s="78"/>
      <c r="S2" s="78"/>
      <c r="T2" s="145"/>
      <c r="U2" s="78"/>
      <c r="V2" s="78"/>
      <c r="W2" s="145"/>
      <c r="Y2" s="148" t="s">
        <v>82</v>
      </c>
      <c r="Z2" s="149"/>
      <c r="AA2" s="150"/>
      <c r="AB2" s="8"/>
      <c r="AC2" s="8"/>
      <c r="AE2" s="124"/>
    </row>
    <row r="3" spans="1:36" ht="14.4" customHeight="1" thickBot="1" x14ac:dyDescent="0.35">
      <c r="B3" s="128"/>
      <c r="C3" s="129"/>
      <c r="D3" s="130"/>
      <c r="F3" s="124"/>
      <c r="G3" s="124"/>
      <c r="H3" s="145"/>
      <c r="K3" s="2"/>
      <c r="L3" s="145"/>
      <c r="O3" s="157" t="s">
        <v>81</v>
      </c>
      <c r="P3" s="158"/>
      <c r="Q3" s="145"/>
      <c r="R3" s="78"/>
      <c r="S3" s="78"/>
      <c r="T3" s="145"/>
      <c r="U3" s="78"/>
      <c r="V3" s="78"/>
      <c r="W3" s="145"/>
      <c r="Y3" s="151"/>
      <c r="Z3" s="152"/>
      <c r="AA3" s="153"/>
      <c r="AB3" s="8"/>
      <c r="AC3" s="8"/>
      <c r="AE3" s="124"/>
      <c r="AF3" s="102" t="s">
        <v>58</v>
      </c>
      <c r="AG3" s="103"/>
      <c r="AH3" s="104"/>
    </row>
    <row r="4" spans="1:36" ht="14.4" customHeight="1" thickBot="1" x14ac:dyDescent="0.35">
      <c r="H4" s="145"/>
      <c r="K4" s="2"/>
      <c r="L4" s="145"/>
      <c r="O4" s="159"/>
      <c r="P4" s="160"/>
      <c r="Q4" s="145"/>
      <c r="R4" s="78"/>
      <c r="S4" s="78"/>
      <c r="T4" s="145"/>
      <c r="U4" s="78"/>
      <c r="V4" s="78"/>
      <c r="W4" s="145"/>
      <c r="Y4" s="154"/>
      <c r="Z4" s="155"/>
      <c r="AA4" s="156"/>
      <c r="AB4" s="8"/>
      <c r="AC4" s="8"/>
      <c r="AE4" s="124"/>
      <c r="AF4" s="105"/>
      <c r="AG4" s="106"/>
      <c r="AH4" s="107"/>
    </row>
    <row r="5" spans="1:36" ht="14.4" customHeight="1" thickBot="1" x14ac:dyDescent="0.35">
      <c r="D5" s="108" t="s">
        <v>2</v>
      </c>
      <c r="E5" s="109"/>
      <c r="H5" s="145"/>
      <c r="I5" s="108" t="s">
        <v>7</v>
      </c>
      <c r="J5" s="112"/>
      <c r="K5" s="109"/>
      <c r="L5" s="145"/>
      <c r="M5" s="112" t="s">
        <v>3</v>
      </c>
      <c r="O5" s="114"/>
      <c r="P5" s="115"/>
      <c r="Q5" s="145"/>
      <c r="R5" s="112" t="s">
        <v>20</v>
      </c>
      <c r="S5" s="109"/>
      <c r="T5" s="145"/>
      <c r="U5" s="108" t="s">
        <v>29</v>
      </c>
      <c r="V5" s="109"/>
      <c r="W5" s="145"/>
      <c r="AE5" s="124"/>
    </row>
    <row r="6" spans="1:36" ht="14.4" customHeight="1" thickBot="1" x14ac:dyDescent="0.35">
      <c r="D6" s="110"/>
      <c r="E6" s="111"/>
      <c r="H6" s="145"/>
      <c r="I6" s="110"/>
      <c r="J6" s="113"/>
      <c r="K6" s="111"/>
      <c r="L6" s="145"/>
      <c r="M6" s="113"/>
      <c r="O6" s="116"/>
      <c r="P6" s="117"/>
      <c r="Q6" s="145"/>
      <c r="R6" s="113"/>
      <c r="S6" s="111"/>
      <c r="T6" s="145"/>
      <c r="U6" s="110"/>
      <c r="V6" s="111"/>
      <c r="W6" s="145"/>
      <c r="AE6" s="124"/>
      <c r="AF6" s="61" t="s">
        <v>30</v>
      </c>
      <c r="AG6" s="45"/>
      <c r="AH6" s="45"/>
      <c r="AI6" s="45"/>
      <c r="AJ6" s="58"/>
    </row>
    <row r="7" spans="1:36" ht="15" customHeight="1" thickBot="1" x14ac:dyDescent="0.35">
      <c r="B7" s="147" t="s">
        <v>5</v>
      </c>
      <c r="C7" s="147"/>
      <c r="D7" s="120" t="s">
        <v>4</v>
      </c>
      <c r="E7" s="120"/>
      <c r="F7" s="121" t="s">
        <v>6</v>
      </c>
      <c r="G7" s="121"/>
      <c r="H7" s="145"/>
      <c r="I7" s="69" t="s">
        <v>70</v>
      </c>
      <c r="J7" s="14" t="s">
        <v>69</v>
      </c>
      <c r="K7" s="20" t="s">
        <v>68</v>
      </c>
      <c r="L7" s="145"/>
      <c r="M7" s="1" t="s">
        <v>8</v>
      </c>
      <c r="O7" s="118"/>
      <c r="P7" s="119"/>
      <c r="Q7" s="145"/>
      <c r="R7" s="78"/>
      <c r="S7" s="78"/>
      <c r="T7" s="145"/>
      <c r="U7" s="78"/>
      <c r="V7" s="78"/>
      <c r="W7" s="145"/>
      <c r="X7" s="3" t="s">
        <v>9</v>
      </c>
      <c r="Y7" s="79" t="s">
        <v>10</v>
      </c>
      <c r="Z7" s="3" t="s">
        <v>11</v>
      </c>
      <c r="AA7" s="3" t="s">
        <v>12</v>
      </c>
      <c r="AB7" s="3" t="s">
        <v>13</v>
      </c>
      <c r="AD7" s="122" t="s">
        <v>56</v>
      </c>
      <c r="AE7" s="124"/>
      <c r="AF7" s="64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145"/>
      <c r="I8" s="70"/>
      <c r="J8" s="7"/>
      <c r="K8" s="18"/>
      <c r="L8" s="145"/>
      <c r="M8" s="21"/>
      <c r="O8" s="30"/>
      <c r="P8" s="34"/>
      <c r="Q8" s="145"/>
      <c r="R8" s="80"/>
      <c r="S8" s="79"/>
      <c r="T8" s="145"/>
      <c r="U8" s="80"/>
      <c r="V8" s="79"/>
      <c r="W8" s="145"/>
      <c r="X8" s="37"/>
      <c r="Y8" s="10"/>
      <c r="Z8" s="36"/>
      <c r="AA8" s="36"/>
      <c r="AB8" s="36"/>
      <c r="AD8" s="123"/>
      <c r="AE8" s="124"/>
      <c r="AF8" s="59" t="s">
        <v>14</v>
      </c>
      <c r="AG8" s="26">
        <v>4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8">
        <f>'[1]Szenario 3'!$K9</f>
        <v>1226.1884987000001</v>
      </c>
      <c r="H9" s="145"/>
      <c r="I9" s="83">
        <f>'[2]Szenario 1'!$F9</f>
        <v>7</v>
      </c>
      <c r="J9" s="84">
        <f>'[2]Szenario 2'!$F9</f>
        <v>16</v>
      </c>
      <c r="K9" s="85">
        <f>'[2]Szenario 3'!$F9</f>
        <v>25</v>
      </c>
      <c r="L9" s="145"/>
      <c r="M9" s="22">
        <f>'[3]E-Auto'!$E7*(1/100)</f>
        <v>1.6900000000000001E-3</v>
      </c>
      <c r="O9" s="31">
        <f>D9</f>
        <v>11902.77</v>
      </c>
      <c r="P9" s="35">
        <f>E9+(K9)</f>
        <v>1257.4128057999999</v>
      </c>
      <c r="Q9" s="145"/>
      <c r="R9" s="28">
        <f>IF(O9&lt;$AG$18,1,2)</f>
        <v>1</v>
      </c>
      <c r="S9" s="33">
        <f>IF(P9&lt;$AG$10,1,2)</f>
        <v>1</v>
      </c>
      <c r="T9" s="145"/>
      <c r="U9" s="39">
        <f>($AI$15/$AG$20)*(1+0.15*(O9/$AG$18)^4)+$AH$33</f>
        <v>0.11934324546675659</v>
      </c>
      <c r="V9" s="33">
        <f>($AI$7/$AG$12)*(1+0.15*(P9/$AG$10)^4)+$AH$32</f>
        <v>2.6666666733979084E-3</v>
      </c>
      <c r="W9" s="145"/>
      <c r="X9" s="78">
        <f>($AG$7*$AG$8*S9*$AG$24+$AG$15*$AG$16*R9*$AG$24)</f>
        <v>3600</v>
      </c>
      <c r="Y9" s="41">
        <f>(O9*U9*$AG$30+P9*V9*$AG$29)*365</f>
        <v>16366853.765653308</v>
      </c>
      <c r="Z9" s="41">
        <f>(O9*$AI$15*$AG$37+P9*$AI$7*$AG$36)*365</f>
        <v>248800.08688940399</v>
      </c>
      <c r="AA9" s="41">
        <f>O9*$AI$15*($AG$41+$AG$40*(1-M9))*365</f>
        <v>17149.243132258383</v>
      </c>
      <c r="AB9" s="42">
        <f>365*((P9*$AI$7*($AG$53*$AG$54+$AG$49*$AG$50+$AG$45*$AG$46))+(O9*1.6*$AI$15*($AG$53*$AG$55+$AG$49*$AG$51+$AG$45*$AG$47)))</f>
        <v>5723.5735709723494</v>
      </c>
      <c r="AD9" s="40">
        <f>SUM(X9:AB9)</f>
        <v>16642126.669245943</v>
      </c>
      <c r="AE9" s="124"/>
      <c r="AF9" s="98" t="s">
        <v>15</v>
      </c>
      <c r="AG9" s="15"/>
      <c r="AH9" s="101"/>
      <c r="AI9" s="72" t="s">
        <v>59</v>
      </c>
      <c r="AJ9" s="73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8">
        <f>'[1]Szenario 3'!$K10</f>
        <v>1244.86142</v>
      </c>
      <c r="H10" s="145"/>
      <c r="I10" s="86">
        <f>'[2]Szenario 1'!$F10</f>
        <v>7</v>
      </c>
      <c r="J10" s="87">
        <f>'[2]Szenario 2'!$F10</f>
        <v>16</v>
      </c>
      <c r="K10" s="88">
        <f>'[2]Szenario 3'!$F10</f>
        <v>25</v>
      </c>
      <c r="L10" s="145"/>
      <c r="M10" s="23">
        <f>'[3]E-Auto'!$E8*(1/100)</f>
        <v>2.3700000000000001E-3</v>
      </c>
      <c r="O10" s="31">
        <f t="shared" ref="O10:O54" si="0">D10</f>
        <v>12023</v>
      </c>
      <c r="P10" s="35">
        <f t="shared" ref="P10:P54" si="1">E10+(K10)</f>
        <v>1269.86142</v>
      </c>
      <c r="Q10" s="145"/>
      <c r="R10" s="28">
        <f t="shared" ref="R10:R54" si="2">IF(O10&lt;$AG$18,1,2)</f>
        <v>1</v>
      </c>
      <c r="S10" s="33">
        <f t="shared" ref="S10:S54" si="3">IF(P10&lt;$AG$10,1,2)</f>
        <v>1</v>
      </c>
      <c r="T10" s="145"/>
      <c r="U10" s="39">
        <f t="shared" ref="U10:U54" si="4">($AI$15/$AG$20)*(1+0.15*(O10/$AG$18)^4)+$AH$33</f>
        <v>0.1193436520659952</v>
      </c>
      <c r="V10" s="33">
        <f t="shared" ref="V10:V54" si="5">($AI$7/$AG$12)*(1+0.15*(P10/$AG$10)^4)+$AH$32</f>
        <v>2.6666666736684555E-3</v>
      </c>
      <c r="W10" s="145"/>
      <c r="X10" s="78">
        <f t="shared" ref="X10:X12" si="6">($AG$7*$AG$8*S10*$AG$24+$AG$15*$AG$16*R10*$AG$24)</f>
        <v>3600</v>
      </c>
      <c r="Y10" s="41">
        <f t="shared" ref="Y10:Y54" si="7">(O10*U10*$AG$30+P10*V10*$AG$29)*365</f>
        <v>16532226.920482276</v>
      </c>
      <c r="Z10" s="41">
        <f t="shared" ref="Z10:Z54" si="8">(O10*$AI$15*$AG$37+P10*$AI$7*$AG$36)*365</f>
        <v>251312.11301960002</v>
      </c>
      <c r="AA10" s="41">
        <f t="shared" ref="AA10:AA54" si="9">O10*$AI$15*($AG$41+$AG$40*(1-M10))*365</f>
        <v>17314.231670626003</v>
      </c>
      <c r="AB10" s="42">
        <f t="shared" ref="AB10:AB54" si="10">365*((P10*$AI$7*($AG$53*$AG$54+$AG$49*$AG$50+$AG$45*$AG$46))+(O10*1.6*$AI$15*($AG$53*$AG$55+$AG$49*$AG$51+$AG$45*$AG$47)))</f>
        <v>5780.6998005252208</v>
      </c>
      <c r="AD10" s="40">
        <f t="shared" ref="AD10:AD46" si="11">SUM(X10:AB10)</f>
        <v>16810233.964973025</v>
      </c>
      <c r="AE10" s="124"/>
      <c r="AF10" s="99"/>
      <c r="AG10" s="16">
        <v>110400</v>
      </c>
      <c r="AH10" s="101"/>
      <c r="AI10" s="72"/>
      <c r="AJ10" s="48"/>
    </row>
    <row r="11" spans="1:36" x14ac:dyDescent="0.3">
      <c r="A11" s="5">
        <f t="shared" ref="A11:A54" si="12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8">
        <f>'[1]Szenario 3'!$K11</f>
        <v>1263.5343412999998</v>
      </c>
      <c r="H11" s="145"/>
      <c r="I11" s="86">
        <f>'[2]Szenario 1'!$F11</f>
        <v>7</v>
      </c>
      <c r="J11" s="87">
        <f>'[2]Szenario 2'!$F11</f>
        <v>16</v>
      </c>
      <c r="K11" s="88">
        <f>'[2]Szenario 3'!$F11</f>
        <v>25</v>
      </c>
      <c r="L11" s="145"/>
      <c r="M11" s="23">
        <f>'[3]E-Auto'!$E9*(1/100)</f>
        <v>3.1800000000000001E-3</v>
      </c>
      <c r="O11" s="31">
        <f t="shared" si="0"/>
        <v>12143.23</v>
      </c>
      <c r="P11" s="35">
        <f t="shared" si="1"/>
        <v>1282.3100341999998</v>
      </c>
      <c r="Q11" s="145"/>
      <c r="R11" s="28">
        <f t="shared" si="2"/>
        <v>1</v>
      </c>
      <c r="S11" s="33">
        <f t="shared" si="3"/>
        <v>1</v>
      </c>
      <c r="T11" s="145"/>
      <c r="U11" s="39">
        <f t="shared" si="4"/>
        <v>0.1193440710479194</v>
      </c>
      <c r="V11" s="33">
        <f t="shared" si="5"/>
        <v>2.6666666739470768E-3</v>
      </c>
      <c r="W11" s="145"/>
      <c r="X11" s="78">
        <f t="shared" si="6"/>
        <v>3600</v>
      </c>
      <c r="Y11" s="41">
        <f t="shared" si="7"/>
        <v>16697602.930073919</v>
      </c>
      <c r="Z11" s="41">
        <f t="shared" si="8"/>
        <v>253824.13914979596</v>
      </c>
      <c r="AA11" s="41">
        <f t="shared" si="9"/>
        <v>17477.465184511639</v>
      </c>
      <c r="AB11" s="42">
        <f t="shared" si="10"/>
        <v>5837.8260300780912</v>
      </c>
      <c r="AD11" s="40">
        <f t="shared" si="11"/>
        <v>16978342.360438306</v>
      </c>
      <c r="AE11" s="124"/>
      <c r="AF11" s="100"/>
      <c r="AG11" s="15"/>
      <c r="AH11" s="101"/>
      <c r="AI11" s="72" t="s">
        <v>60</v>
      </c>
      <c r="AJ11" s="73">
        <v>65</v>
      </c>
    </row>
    <row r="12" spans="1:36" ht="15" thickBot="1" x14ac:dyDescent="0.35">
      <c r="A12" s="5">
        <f t="shared" si="12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8">
        <f>'[1]Szenario 3'!$K12</f>
        <v>1282.2072625999999</v>
      </c>
      <c r="H12" s="145"/>
      <c r="I12" s="86">
        <f>'[2]Szenario 1'!$F12</f>
        <v>7</v>
      </c>
      <c r="J12" s="87">
        <f>'[2]Szenario 2'!$F12</f>
        <v>16</v>
      </c>
      <c r="K12" s="88">
        <f>'[2]Szenario 3'!$F12</f>
        <v>25</v>
      </c>
      <c r="L12" s="145"/>
      <c r="M12" s="23">
        <f>'[3]E-Auto'!$E10*(1/100)</f>
        <v>4.1700000000000001E-3</v>
      </c>
      <c r="O12" s="31">
        <f t="shared" si="0"/>
        <v>12263.46</v>
      </c>
      <c r="P12" s="35">
        <f t="shared" si="1"/>
        <v>1294.7586483999999</v>
      </c>
      <c r="Q12" s="145"/>
      <c r="R12" s="28">
        <f t="shared" si="2"/>
        <v>1</v>
      </c>
      <c r="S12" s="33">
        <f t="shared" si="3"/>
        <v>1</v>
      </c>
      <c r="T12" s="145"/>
      <c r="U12" s="39">
        <f t="shared" si="4"/>
        <v>0.119344502661417</v>
      </c>
      <c r="V12" s="33">
        <f t="shared" si="5"/>
        <v>2.6666666742339324E-3</v>
      </c>
      <c r="W12" s="145"/>
      <c r="X12" s="78">
        <f t="shared" si="6"/>
        <v>3600</v>
      </c>
      <c r="Y12" s="41">
        <f t="shared" si="7"/>
        <v>16862981.880927503</v>
      </c>
      <c r="Z12" s="41">
        <f t="shared" si="8"/>
        <v>256336.16527999195</v>
      </c>
      <c r="AA12" s="41">
        <f t="shared" si="9"/>
        <v>17638.278726751319</v>
      </c>
      <c r="AB12" s="42">
        <f t="shared" si="10"/>
        <v>5894.9522596309635</v>
      </c>
      <c r="AD12" s="40">
        <f t="shared" si="11"/>
        <v>17146451.277193878</v>
      </c>
      <c r="AE12" s="124"/>
      <c r="AF12" s="63" t="s">
        <v>32</v>
      </c>
      <c r="AG12" s="57">
        <v>30</v>
      </c>
      <c r="AH12" s="38" t="s">
        <v>33</v>
      </c>
      <c r="AI12" s="38"/>
      <c r="AJ12" s="53"/>
    </row>
    <row r="13" spans="1:36" ht="15" thickBot="1" x14ac:dyDescent="0.35">
      <c r="A13" s="5">
        <f t="shared" si="12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8">
        <f>'[1]Szenario 3'!$K13</f>
        <v>1300.8801838999998</v>
      </c>
      <c r="H13" s="145"/>
      <c r="I13" s="86">
        <f>'[2]Szenario 1'!$F13</f>
        <v>7</v>
      </c>
      <c r="J13" s="87">
        <f>'[2]Szenario 2'!$F13</f>
        <v>16</v>
      </c>
      <c r="K13" s="88">
        <f>'[2]Szenario 3'!$F13</f>
        <v>25</v>
      </c>
      <c r="L13" s="145"/>
      <c r="M13" s="23">
        <f>'[3]E-Auto'!$E11*(1/100)</f>
        <v>6.2100000000000002E-3</v>
      </c>
      <c r="O13" s="31">
        <f t="shared" si="0"/>
        <v>12383.69</v>
      </c>
      <c r="P13" s="35">
        <f t="shared" si="1"/>
        <v>1307.2072625999999</v>
      </c>
      <c r="Q13" s="145"/>
      <c r="R13" s="28">
        <f t="shared" si="2"/>
        <v>1</v>
      </c>
      <c r="S13" s="33">
        <f t="shared" si="3"/>
        <v>1</v>
      </c>
      <c r="T13" s="145"/>
      <c r="U13" s="39">
        <f t="shared" si="4"/>
        <v>0.11934494715785231</v>
      </c>
      <c r="V13" s="33">
        <f t="shared" si="5"/>
        <v>2.6666666745291819E-3</v>
      </c>
      <c r="W13" s="145"/>
      <c r="X13" s="78">
        <f>($AG$7*$AG$8*S13*$AG$24+$AG$15*$AG$16*R13*$AG$24)</f>
        <v>3600</v>
      </c>
      <c r="Y13" s="41">
        <f t="shared" si="7"/>
        <v>17028363.861272193</v>
      </c>
      <c r="Z13" s="41">
        <f t="shared" si="8"/>
        <v>258848.19141018804</v>
      </c>
      <c r="AA13" s="41">
        <f t="shared" si="9"/>
        <v>17785.753356209741</v>
      </c>
      <c r="AB13" s="42">
        <f t="shared" si="10"/>
        <v>5952.0784891838348</v>
      </c>
      <c r="AD13" s="40">
        <f t="shared" si="11"/>
        <v>17314549.884527776</v>
      </c>
      <c r="AE13" s="124"/>
    </row>
    <row r="14" spans="1:36" ht="15" thickBot="1" x14ac:dyDescent="0.35">
      <c r="A14" s="17">
        <f t="shared" si="12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8">
        <f>'[1]Szenario 3'!$K14</f>
        <v>1319.5531051999999</v>
      </c>
      <c r="H14" s="145"/>
      <c r="I14" s="86">
        <f>'[2]Szenario 1'!$F14</f>
        <v>7</v>
      </c>
      <c r="J14" s="87">
        <f>'[2]Szenario 2'!$F14</f>
        <v>16</v>
      </c>
      <c r="K14" s="88">
        <f>'[2]Szenario 3'!$F14</f>
        <v>25</v>
      </c>
      <c r="L14" s="145"/>
      <c r="M14" s="23">
        <f>'[3]E-Auto'!$E12*(1/100)</f>
        <v>3.5041935483870967E-2</v>
      </c>
      <c r="O14" s="31">
        <f t="shared" si="0"/>
        <v>12503.92</v>
      </c>
      <c r="P14" s="35">
        <f t="shared" si="1"/>
        <v>1319.6558768</v>
      </c>
      <c r="Q14" s="145"/>
      <c r="R14" s="28">
        <f t="shared" si="2"/>
        <v>1</v>
      </c>
      <c r="S14" s="33">
        <f t="shared" si="3"/>
        <v>1</v>
      </c>
      <c r="T14" s="145"/>
      <c r="U14" s="39">
        <f t="shared" si="4"/>
        <v>0.11934540479106619</v>
      </c>
      <c r="V14" s="33">
        <f t="shared" si="5"/>
        <v>2.6666666748329879E-3</v>
      </c>
      <c r="W14" s="145"/>
      <c r="X14" s="78">
        <f>($AG$7*$AG$8*S14*$AG$24+$AG$15*$AG$16*R14*$AG$24)+AG26</f>
        <v>1511350</v>
      </c>
      <c r="Y14" s="41">
        <f t="shared" si="7"/>
        <v>17193748.961084187</v>
      </c>
      <c r="Z14" s="41">
        <f t="shared" si="8"/>
        <v>261360.21754038398</v>
      </c>
      <c r="AA14" s="41">
        <f t="shared" si="9"/>
        <v>17595.250568135794</v>
      </c>
      <c r="AB14" s="42">
        <f t="shared" si="10"/>
        <v>6009.204718736707</v>
      </c>
      <c r="AD14" s="40">
        <f t="shared" si="11"/>
        <v>18990063.633911442</v>
      </c>
      <c r="AE14" s="124"/>
      <c r="AF14" s="61" t="s">
        <v>31</v>
      </c>
      <c r="AG14" s="45"/>
      <c r="AH14" s="45"/>
      <c r="AI14" s="45"/>
      <c r="AJ14" s="58"/>
    </row>
    <row r="15" spans="1:36" x14ac:dyDescent="0.3">
      <c r="A15" s="5">
        <f t="shared" si="12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8">
        <f>'[1]Szenario 3'!$K15</f>
        <v>1338.2260265</v>
      </c>
      <c r="H15" s="145"/>
      <c r="I15" s="86">
        <f>'[2]Szenario 1'!$F15</f>
        <v>7</v>
      </c>
      <c r="J15" s="87">
        <f>'[2]Szenario 2'!$F15</f>
        <v>16</v>
      </c>
      <c r="K15" s="88">
        <f>'[2]Szenario 3'!$F15</f>
        <v>25</v>
      </c>
      <c r="L15" s="145"/>
      <c r="M15" s="23">
        <f>'[3]E-Auto'!$E13*(1/100)</f>
        <v>6.3873870967741941E-2</v>
      </c>
      <c r="O15" s="31">
        <f>D15</f>
        <v>12624.15</v>
      </c>
      <c r="P15" s="35">
        <f t="shared" si="1"/>
        <v>1332.1044909999998</v>
      </c>
      <c r="Q15" s="145"/>
      <c r="R15" s="28">
        <f t="shared" si="2"/>
        <v>1</v>
      </c>
      <c r="S15" s="33">
        <f t="shared" si="3"/>
        <v>1</v>
      </c>
      <c r="T15" s="145"/>
      <c r="U15" s="39">
        <f t="shared" si="4"/>
        <v>0.11934587581737592</v>
      </c>
      <c r="V15" s="33">
        <f t="shared" si="5"/>
        <v>2.6666666751455148E-3</v>
      </c>
      <c r="W15" s="145"/>
      <c r="X15" s="78">
        <f>($AJ$11*$AG$8*S15*$AG$25+$AJ$9*$AG$8*S15*$AG$24+$AG$15*$AG$16*R15*$AG$24)</f>
        <v>10100</v>
      </c>
      <c r="Y15" s="41">
        <f t="shared" si="7"/>
        <v>17359137.27210382</v>
      </c>
      <c r="Z15" s="41">
        <f t="shared" si="8"/>
        <v>263872.24367057998</v>
      </c>
      <c r="AA15" s="41">
        <f t="shared" si="9"/>
        <v>17397.763549194067</v>
      </c>
      <c r="AB15" s="42">
        <f t="shared" si="10"/>
        <v>6066.3309482895775</v>
      </c>
      <c r="AD15" s="40">
        <f t="shared" si="11"/>
        <v>17656573.610271882</v>
      </c>
      <c r="AE15" s="124"/>
      <c r="AF15" s="62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2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8">
        <f>'[1]Szenario 3'!$K16</f>
        <v>1356.8989477999999</v>
      </c>
      <c r="H16" s="145"/>
      <c r="I16" s="86">
        <f>'[2]Szenario 1'!$F16</f>
        <v>7</v>
      </c>
      <c r="J16" s="87">
        <f>'[2]Szenario 2'!$F16</f>
        <v>16</v>
      </c>
      <c r="K16" s="88">
        <f>'[2]Szenario 3'!$F16</f>
        <v>25</v>
      </c>
      <c r="L16" s="145"/>
      <c r="M16" s="23">
        <f>'[3]E-Auto'!$E14*(1/100)</f>
        <v>9.2705806451612929E-2</v>
      </c>
      <c r="O16" s="31">
        <f t="shared" si="0"/>
        <v>12744.38</v>
      </c>
      <c r="P16" s="35">
        <f t="shared" si="1"/>
        <v>1344.5531051999999</v>
      </c>
      <c r="Q16" s="145"/>
      <c r="R16" s="28">
        <f t="shared" si="2"/>
        <v>1</v>
      </c>
      <c r="S16" s="33">
        <f t="shared" si="3"/>
        <v>1</v>
      </c>
      <c r="T16" s="145"/>
      <c r="U16" s="39">
        <f t="shared" si="4"/>
        <v>0.11934636049557536</v>
      </c>
      <c r="V16" s="33">
        <f t="shared" si="5"/>
        <v>2.6666666754669274E-3</v>
      </c>
      <c r="W16" s="145"/>
      <c r="X16" s="78">
        <f t="shared" ref="X16:X54" si="13">($AJ$11*$AG$8*S16*$AG$25+$AJ$9*$AG$8*S16*$AG$24+$AG$15*$AG$16*R16*$AG$24)</f>
        <v>10100</v>
      </c>
      <c r="Y16" s="41">
        <f t="shared" si="7"/>
        <v>17524528.887852736</v>
      </c>
      <c r="Z16" s="41">
        <f t="shared" si="8"/>
        <v>266384.26980077598</v>
      </c>
      <c r="AA16" s="41">
        <f t="shared" si="9"/>
        <v>17193.29229938456</v>
      </c>
      <c r="AB16" s="42">
        <f t="shared" si="10"/>
        <v>6123.4571778424488</v>
      </c>
      <c r="AD16" s="40">
        <f t="shared" si="11"/>
        <v>17824329.907130741</v>
      </c>
      <c r="AE16" s="124"/>
      <c r="AF16" s="59" t="s">
        <v>17</v>
      </c>
      <c r="AG16" s="26">
        <v>5</v>
      </c>
      <c r="AH16" s="25" t="s">
        <v>18</v>
      </c>
      <c r="AI16" s="25"/>
      <c r="AJ16" s="48"/>
    </row>
    <row r="17" spans="1:36" x14ac:dyDescent="0.3">
      <c r="A17" s="5">
        <f t="shared" si="12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8">
        <f>'[1]Szenario 3'!$K17</f>
        <v>1375.5718691</v>
      </c>
      <c r="H17" s="145"/>
      <c r="I17" s="86">
        <f>'[2]Szenario 1'!$F17</f>
        <v>7</v>
      </c>
      <c r="J17" s="87">
        <f>'[2]Szenario 2'!$F17</f>
        <v>16</v>
      </c>
      <c r="K17" s="88">
        <f>'[2]Szenario 3'!$F17</f>
        <v>25</v>
      </c>
      <c r="L17" s="145"/>
      <c r="M17" s="23">
        <f>'[3]E-Auto'!$E15*(1/100)</f>
        <v>0.1215377419354839</v>
      </c>
      <c r="O17" s="31">
        <f t="shared" si="0"/>
        <v>12864.61</v>
      </c>
      <c r="P17" s="35">
        <f t="shared" si="1"/>
        <v>1357.0017194</v>
      </c>
      <c r="Q17" s="145"/>
      <c r="R17" s="28">
        <f t="shared" si="2"/>
        <v>1</v>
      </c>
      <c r="S17" s="33">
        <f t="shared" si="3"/>
        <v>1</v>
      </c>
      <c r="T17" s="145"/>
      <c r="U17" s="39">
        <f t="shared" si="4"/>
        <v>0.11934685908693478</v>
      </c>
      <c r="V17" s="33">
        <f t="shared" si="5"/>
        <v>2.6666666757973923E-3</v>
      </c>
      <c r="W17" s="145"/>
      <c r="X17" s="78">
        <f t="shared" si="13"/>
        <v>10100</v>
      </c>
      <c r="Y17" s="41">
        <f t="shared" si="7"/>
        <v>17689923.903650977</v>
      </c>
      <c r="Z17" s="41">
        <f t="shared" si="8"/>
        <v>268896.29593097203</v>
      </c>
      <c r="AA17" s="41">
        <f t="shared" si="9"/>
        <v>16981.836818707285</v>
      </c>
      <c r="AB17" s="42">
        <f t="shared" si="10"/>
        <v>6180.5834073953201</v>
      </c>
      <c r="AD17" s="40">
        <f t="shared" si="11"/>
        <v>17992082.619808048</v>
      </c>
      <c r="AE17" s="124"/>
      <c r="AF17" s="98" t="s">
        <v>16</v>
      </c>
      <c r="AG17" s="15"/>
      <c r="AH17" s="101"/>
      <c r="AI17" s="25"/>
      <c r="AJ17" s="48"/>
    </row>
    <row r="18" spans="1:36" x14ac:dyDescent="0.3">
      <c r="A18" s="5">
        <f t="shared" si="12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8">
        <f>'[1]Szenario 3'!$K18</f>
        <v>1394.2447903999998</v>
      </c>
      <c r="H18" s="145"/>
      <c r="I18" s="86">
        <f>'[2]Szenario 1'!$F18</f>
        <v>7</v>
      </c>
      <c r="J18" s="87">
        <f>'[2]Szenario 2'!$F18</f>
        <v>16</v>
      </c>
      <c r="K18" s="88">
        <f>'[2]Szenario 3'!$F18</f>
        <v>25</v>
      </c>
      <c r="L18" s="145"/>
      <c r="M18" s="23">
        <f>'[3]E-Auto'!$E16*(1/100)</f>
        <v>0.15036967741935489</v>
      </c>
      <c r="O18" s="31">
        <f t="shared" si="0"/>
        <v>12984.84</v>
      </c>
      <c r="P18" s="35">
        <f t="shared" si="1"/>
        <v>1369.4503336</v>
      </c>
      <c r="Q18" s="145"/>
      <c r="R18" s="28">
        <f t="shared" si="2"/>
        <v>1</v>
      </c>
      <c r="S18" s="33">
        <f t="shared" si="3"/>
        <v>1</v>
      </c>
      <c r="T18" s="145"/>
      <c r="U18" s="39">
        <f t="shared" si="4"/>
        <v>0.119347371855201</v>
      </c>
      <c r="V18" s="33">
        <f t="shared" si="5"/>
        <v>2.666666676137078E-3</v>
      </c>
      <c r="W18" s="145"/>
      <c r="X18" s="78">
        <f t="shared" si="13"/>
        <v>10100</v>
      </c>
      <c r="Y18" s="41">
        <f t="shared" si="7"/>
        <v>17855322.416634113</v>
      </c>
      <c r="Z18" s="41">
        <f t="shared" si="8"/>
        <v>271408.32206116803</v>
      </c>
      <c r="AA18" s="41">
        <f t="shared" si="9"/>
        <v>16763.397107162211</v>
      </c>
      <c r="AB18" s="42">
        <f t="shared" si="10"/>
        <v>6237.7096369481915</v>
      </c>
      <c r="AD18" s="40">
        <f t="shared" si="11"/>
        <v>18159831.845439389</v>
      </c>
      <c r="AE18" s="124"/>
      <c r="AF18" s="99"/>
      <c r="AG18" s="16">
        <v>30000</v>
      </c>
      <c r="AH18" s="101"/>
      <c r="AI18" s="25"/>
      <c r="AJ18" s="48"/>
    </row>
    <row r="19" spans="1:36" x14ac:dyDescent="0.3">
      <c r="A19" s="5">
        <f t="shared" si="12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8">
        <f>'[1]Szenario 3'!$K19</f>
        <v>1412.9177116999999</v>
      </c>
      <c r="H19" s="145"/>
      <c r="I19" s="86">
        <f>'[2]Szenario 1'!$F19</f>
        <v>7</v>
      </c>
      <c r="J19" s="87">
        <f>'[2]Szenario 2'!$F19</f>
        <v>16</v>
      </c>
      <c r="K19" s="88">
        <f>'[2]Szenario 3'!$F19</f>
        <v>25</v>
      </c>
      <c r="L19" s="145"/>
      <c r="M19" s="23">
        <f>'[3]E-Auto'!$E17*(1/100)</f>
        <v>0.17920161290322587</v>
      </c>
      <c r="O19" s="31">
        <f t="shared" si="0"/>
        <v>13105.07</v>
      </c>
      <c r="P19" s="35">
        <f t="shared" si="1"/>
        <v>1381.8989477999999</v>
      </c>
      <c r="Q19" s="145"/>
      <c r="R19" s="28">
        <f t="shared" si="2"/>
        <v>1</v>
      </c>
      <c r="S19" s="33">
        <f t="shared" si="3"/>
        <v>1</v>
      </c>
      <c r="T19" s="145"/>
      <c r="U19" s="39">
        <f t="shared" si="4"/>
        <v>0.11934789906659735</v>
      </c>
      <c r="V19" s="33">
        <f t="shared" si="5"/>
        <v>2.6666666764861547E-3</v>
      </c>
      <c r="W19" s="145"/>
      <c r="X19" s="78">
        <f t="shared" si="13"/>
        <v>10100</v>
      </c>
      <c r="Y19" s="41">
        <f t="shared" si="7"/>
        <v>18020724.5257704</v>
      </c>
      <c r="Z19" s="41">
        <f t="shared" si="8"/>
        <v>273920.34819136403</v>
      </c>
      <c r="AA19" s="41">
        <f t="shared" si="9"/>
        <v>16537.973164749372</v>
      </c>
      <c r="AB19" s="42">
        <f t="shared" si="10"/>
        <v>6294.8358665010628</v>
      </c>
      <c r="AD19" s="40">
        <f t="shared" si="11"/>
        <v>18327577.682993013</v>
      </c>
      <c r="AE19" s="124"/>
      <c r="AF19" s="100"/>
      <c r="AG19" s="15"/>
      <c r="AH19" s="101"/>
      <c r="AI19" s="25"/>
      <c r="AJ19" s="48"/>
    </row>
    <row r="20" spans="1:36" ht="15" thickBot="1" x14ac:dyDescent="0.35">
      <c r="A20" s="5">
        <f t="shared" si="12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8">
        <f>'[1]Szenario 3'!$K20</f>
        <v>1431.590633</v>
      </c>
      <c r="H20" s="145"/>
      <c r="I20" s="86">
        <f>'[2]Szenario 1'!$F20</f>
        <v>7</v>
      </c>
      <c r="J20" s="87">
        <f>'[2]Szenario 2'!$F20</f>
        <v>16</v>
      </c>
      <c r="K20" s="88">
        <f>'[2]Szenario 3'!$F20</f>
        <v>25</v>
      </c>
      <c r="L20" s="145"/>
      <c r="M20" s="23">
        <f>'[3]E-Auto'!$E18*(1/100)</f>
        <v>0.20803354838709684</v>
      </c>
      <c r="O20" s="31">
        <f t="shared" si="0"/>
        <v>13225.3</v>
      </c>
      <c r="P20" s="35">
        <f t="shared" si="1"/>
        <v>1394.3475619999999</v>
      </c>
      <c r="Q20" s="145"/>
      <c r="R20" s="28">
        <f t="shared" si="2"/>
        <v>1</v>
      </c>
      <c r="S20" s="33">
        <f t="shared" si="3"/>
        <v>1</v>
      </c>
      <c r="T20" s="145"/>
      <c r="U20" s="39">
        <f t="shared" si="4"/>
        <v>0.11934844098982358</v>
      </c>
      <c r="V20" s="33">
        <f t="shared" si="5"/>
        <v>2.6666666768447931E-3</v>
      </c>
      <c r="W20" s="145"/>
      <c r="X20" s="78">
        <f t="shared" si="13"/>
        <v>10100</v>
      </c>
      <c r="Y20" s="41">
        <f t="shared" si="7"/>
        <v>18186130.331877872</v>
      </c>
      <c r="Z20" s="41">
        <f t="shared" si="8"/>
        <v>276432.37432155997</v>
      </c>
      <c r="AA20" s="41">
        <f t="shared" si="9"/>
        <v>16305.564991468746</v>
      </c>
      <c r="AB20" s="42">
        <f t="shared" si="10"/>
        <v>6351.9620960539332</v>
      </c>
      <c r="AD20" s="40">
        <f t="shared" si="11"/>
        <v>18495320.233286958</v>
      </c>
      <c r="AE20" s="124"/>
      <c r="AF20" s="63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2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8">
        <f>'[1]Szenario 3'!$K21</f>
        <v>1450.2635542999999</v>
      </c>
      <c r="H21" s="145"/>
      <c r="I21" s="86">
        <f>'[2]Szenario 1'!$F21</f>
        <v>7</v>
      </c>
      <c r="J21" s="87">
        <f>'[2]Szenario 2'!$F21</f>
        <v>16</v>
      </c>
      <c r="K21" s="88">
        <f>'[2]Szenario 3'!$F21</f>
        <v>25</v>
      </c>
      <c r="L21" s="145"/>
      <c r="M21" s="23">
        <f>'[3]E-Auto'!$E19*(1/100)</f>
        <v>0.23686548387096781</v>
      </c>
      <c r="O21" s="31">
        <f t="shared" si="0"/>
        <v>13345.53</v>
      </c>
      <c r="P21" s="35">
        <f t="shared" si="1"/>
        <v>1406.7961762</v>
      </c>
      <c r="Q21" s="145"/>
      <c r="R21" s="28">
        <f t="shared" si="2"/>
        <v>1</v>
      </c>
      <c r="S21" s="33">
        <f t="shared" si="3"/>
        <v>1</v>
      </c>
      <c r="T21" s="145"/>
      <c r="U21" s="39">
        <f t="shared" si="4"/>
        <v>0.11934899789605603</v>
      </c>
      <c r="V21" s="33">
        <f t="shared" si="5"/>
        <v>2.6666666772131677E-3</v>
      </c>
      <c r="W21" s="145"/>
      <c r="X21" s="78">
        <f t="shared" si="13"/>
        <v>10100</v>
      </c>
      <c r="Y21" s="41">
        <f t="shared" si="7"/>
        <v>18351539.937641498</v>
      </c>
      <c r="Z21" s="41">
        <f t="shared" si="8"/>
        <v>278944.40045175602</v>
      </c>
      <c r="AA21" s="41">
        <f t="shared" si="9"/>
        <v>16066.172587320349</v>
      </c>
      <c r="AB21" s="42">
        <f t="shared" si="10"/>
        <v>6409.0883256068046</v>
      </c>
      <c r="AD21" s="40">
        <f t="shared" si="11"/>
        <v>18663059.599006183</v>
      </c>
      <c r="AE21" s="124"/>
    </row>
    <row r="22" spans="1:36" ht="15" thickBot="1" x14ac:dyDescent="0.35">
      <c r="A22" s="5">
        <f t="shared" si="12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8">
        <f>'[1]Szenario 3'!$K22</f>
        <v>1468.9364755999998</v>
      </c>
      <c r="H22" s="145"/>
      <c r="I22" s="86">
        <f>'[2]Szenario 1'!$F22</f>
        <v>7</v>
      </c>
      <c r="J22" s="87">
        <f>'[2]Szenario 2'!$F22</f>
        <v>16</v>
      </c>
      <c r="K22" s="88">
        <f>'[2]Szenario 3'!$F22</f>
        <v>25</v>
      </c>
      <c r="L22" s="145"/>
      <c r="M22" s="23">
        <f>'[3]E-Auto'!$E20*(1/100)</f>
        <v>0.26569741935483882</v>
      </c>
      <c r="O22" s="31">
        <f t="shared" si="0"/>
        <v>13465.76</v>
      </c>
      <c r="P22" s="35">
        <f t="shared" si="1"/>
        <v>1419.2447903999998</v>
      </c>
      <c r="Q22" s="145"/>
      <c r="R22" s="28">
        <f t="shared" si="2"/>
        <v>1</v>
      </c>
      <c r="S22" s="33">
        <f t="shared" si="3"/>
        <v>1</v>
      </c>
      <c r="T22" s="145"/>
      <c r="U22" s="39">
        <f t="shared" si="4"/>
        <v>0.11934957005894746</v>
      </c>
      <c r="V22" s="33">
        <f t="shared" si="5"/>
        <v>2.6666666775914524E-3</v>
      </c>
      <c r="W22" s="145"/>
      <c r="X22" s="78">
        <f t="shared" si="13"/>
        <v>10100</v>
      </c>
      <c r="Y22" s="41">
        <f t="shared" si="7"/>
        <v>18516953.447630275</v>
      </c>
      <c r="Z22" s="41">
        <f t="shared" si="8"/>
        <v>281456.42658195196</v>
      </c>
      <c r="AA22" s="41">
        <f t="shared" si="9"/>
        <v>15819.795952304166</v>
      </c>
      <c r="AB22" s="42">
        <f t="shared" si="10"/>
        <v>6466.214555159675</v>
      </c>
      <c r="AD22" s="40">
        <f t="shared" si="11"/>
        <v>18830795.884719692</v>
      </c>
      <c r="AE22" s="124"/>
      <c r="AF22" s="54" t="s">
        <v>25</v>
      </c>
      <c r="AG22" s="45"/>
      <c r="AH22" s="45"/>
      <c r="AI22" s="74" t="s">
        <v>61</v>
      </c>
      <c r="AJ22" s="75"/>
    </row>
    <row r="23" spans="1:36" ht="15" thickTop="1" x14ac:dyDescent="0.3">
      <c r="A23" s="5">
        <f t="shared" si="12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8">
        <f>'[1]Szenario 3'!$K23</f>
        <v>1487.6093968999999</v>
      </c>
      <c r="H23" s="145"/>
      <c r="I23" s="86">
        <f>'[2]Szenario 1'!$F23</f>
        <v>7</v>
      </c>
      <c r="J23" s="87">
        <f>'[2]Szenario 2'!$F23</f>
        <v>16</v>
      </c>
      <c r="K23" s="88">
        <f>'[2]Szenario 3'!$F23</f>
        <v>25</v>
      </c>
      <c r="L23" s="145"/>
      <c r="M23" s="23">
        <f>'[3]E-Auto'!$E21*(1/100)</f>
        <v>0.29452935483870979</v>
      </c>
      <c r="O23" s="31">
        <f t="shared" si="0"/>
        <v>13585.99</v>
      </c>
      <c r="P23" s="35">
        <f t="shared" si="1"/>
        <v>1431.6934045999999</v>
      </c>
      <c r="Q23" s="145"/>
      <c r="R23" s="28">
        <f t="shared" si="2"/>
        <v>1</v>
      </c>
      <c r="S23" s="33">
        <f t="shared" si="3"/>
        <v>1</v>
      </c>
      <c r="T23" s="145"/>
      <c r="U23" s="39">
        <f t="shared" si="4"/>
        <v>0.11935015775462716</v>
      </c>
      <c r="V23" s="33">
        <f t="shared" si="5"/>
        <v>2.6666666779798232E-3</v>
      </c>
      <c r="W23" s="145"/>
      <c r="X23" s="78">
        <f t="shared" si="13"/>
        <v>10100</v>
      </c>
      <c r="Y23" s="41">
        <f t="shared" si="7"/>
        <v>18682370.968314398</v>
      </c>
      <c r="Z23" s="41">
        <f t="shared" si="8"/>
        <v>283968.45271214796</v>
      </c>
      <c r="AA23" s="41">
        <f t="shared" si="9"/>
        <v>15566.435086420204</v>
      </c>
      <c r="AB23" s="42">
        <f t="shared" si="10"/>
        <v>6523.3407847125472</v>
      </c>
      <c r="AD23" s="40">
        <f t="shared" si="11"/>
        <v>18998529.196897682</v>
      </c>
      <c r="AE23" s="124"/>
      <c r="AF23" s="55" t="s">
        <v>34</v>
      </c>
      <c r="AG23" s="25"/>
      <c r="AH23" s="25"/>
      <c r="AI23" s="72" t="s">
        <v>62</v>
      </c>
      <c r="AJ23" s="76" t="s">
        <v>63</v>
      </c>
    </row>
    <row r="24" spans="1:36" x14ac:dyDescent="0.3">
      <c r="A24" s="5">
        <f t="shared" si="12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8">
        <f>'[1]Szenario 3'!$K24</f>
        <v>1506.2823182</v>
      </c>
      <c r="H24" s="145"/>
      <c r="I24" s="86">
        <f>'[2]Szenario 1'!$F24</f>
        <v>7</v>
      </c>
      <c r="J24" s="87">
        <f>'[2]Szenario 2'!$F24</f>
        <v>16</v>
      </c>
      <c r="K24" s="88">
        <f>'[2]Szenario 3'!$F24</f>
        <v>25</v>
      </c>
      <c r="L24" s="145"/>
      <c r="M24" s="23">
        <f>'[3]E-Auto'!$E22*(1/100)</f>
        <v>0.32336129032258071</v>
      </c>
      <c r="O24" s="31">
        <f t="shared" si="0"/>
        <v>13706.220000000001</v>
      </c>
      <c r="P24" s="35">
        <f t="shared" si="1"/>
        <v>1444.1420188</v>
      </c>
      <c r="Q24" s="145"/>
      <c r="R24" s="28">
        <f t="shared" si="2"/>
        <v>1</v>
      </c>
      <c r="S24" s="33">
        <f t="shared" si="3"/>
        <v>1</v>
      </c>
      <c r="T24" s="145"/>
      <c r="U24" s="39">
        <f t="shared" si="4"/>
        <v>0.11935076126170094</v>
      </c>
      <c r="V24" s="33">
        <f t="shared" si="5"/>
        <v>2.6666666783784578E-3</v>
      </c>
      <c r="W24" s="145"/>
      <c r="X24" s="78">
        <f t="shared" si="13"/>
        <v>10100</v>
      </c>
      <c r="Y24" s="41">
        <f t="shared" si="7"/>
        <v>18847792.608082365</v>
      </c>
      <c r="Z24" s="41">
        <f t="shared" si="8"/>
        <v>286480.47884234408</v>
      </c>
      <c r="AA24" s="41">
        <f t="shared" si="9"/>
        <v>15306.089989668466</v>
      </c>
      <c r="AB24" s="42">
        <f t="shared" si="10"/>
        <v>6580.4670142654186</v>
      </c>
      <c r="AD24" s="40">
        <f t="shared" si="11"/>
        <v>19166259.643928643</v>
      </c>
      <c r="AE24" s="124"/>
      <c r="AF24" s="47" t="s">
        <v>35</v>
      </c>
      <c r="AG24" s="26">
        <v>5</v>
      </c>
      <c r="AH24" s="25" t="s">
        <v>28</v>
      </c>
      <c r="AI24" s="72" t="s">
        <v>65</v>
      </c>
      <c r="AJ24" s="76" t="s">
        <v>64</v>
      </c>
    </row>
    <row r="25" spans="1:36" x14ac:dyDescent="0.3">
      <c r="A25" s="5">
        <f t="shared" si="12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8">
        <f>'[1]Szenario 3'!$K25</f>
        <v>1524.9552394999998</v>
      </c>
      <c r="H25" s="145"/>
      <c r="I25" s="86">
        <f>'[2]Szenario 1'!$F25</f>
        <v>7</v>
      </c>
      <c r="J25" s="87">
        <f>'[2]Szenario 2'!$F25</f>
        <v>16</v>
      </c>
      <c r="K25" s="88">
        <f>'[2]Szenario 3'!$F25</f>
        <v>25</v>
      </c>
      <c r="L25" s="145"/>
      <c r="M25" s="23">
        <f>'[3]E-Auto'!$E23*(1/100)</f>
        <v>0.35219322580645168</v>
      </c>
      <c r="O25" s="31">
        <f t="shared" si="0"/>
        <v>13826.45</v>
      </c>
      <c r="P25" s="35">
        <f t="shared" si="1"/>
        <v>1456.590633</v>
      </c>
      <c r="Q25" s="145"/>
      <c r="R25" s="28">
        <f t="shared" si="2"/>
        <v>1</v>
      </c>
      <c r="S25" s="33">
        <f t="shared" si="3"/>
        <v>1</v>
      </c>
      <c r="T25" s="145"/>
      <c r="U25" s="39">
        <f t="shared" si="4"/>
        <v>0.11935138086125104</v>
      </c>
      <c r="V25" s="33">
        <f t="shared" si="5"/>
        <v>2.6666666787875356E-3</v>
      </c>
      <c r="W25" s="145"/>
      <c r="X25" s="78">
        <f t="shared" si="13"/>
        <v>10100</v>
      </c>
      <c r="Y25" s="41">
        <f t="shared" si="7"/>
        <v>19013218.47725809</v>
      </c>
      <c r="Z25" s="41">
        <f t="shared" si="8"/>
        <v>288992.50497253996</v>
      </c>
      <c r="AA25" s="41">
        <f t="shared" si="9"/>
        <v>15038.760662048942</v>
      </c>
      <c r="AB25" s="42">
        <f t="shared" si="10"/>
        <v>6637.5932438182908</v>
      </c>
      <c r="AD25" s="40">
        <f t="shared" si="11"/>
        <v>19333987.336136498</v>
      </c>
      <c r="AE25" s="124"/>
      <c r="AF25" s="47" t="s">
        <v>36</v>
      </c>
      <c r="AG25" s="26">
        <v>30</v>
      </c>
      <c r="AH25" s="25" t="s">
        <v>28</v>
      </c>
      <c r="AI25" s="72" t="s">
        <v>67</v>
      </c>
      <c r="AJ25" s="76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8">
        <f>'[1]Szenario 3'!$K26</f>
        <v>1543.6281607999999</v>
      </c>
      <c r="H26" s="145"/>
      <c r="I26" s="86">
        <f>'[2]Szenario 1'!$F26</f>
        <v>7</v>
      </c>
      <c r="J26" s="87">
        <f>'[2]Szenario 2'!$F26</f>
        <v>16</v>
      </c>
      <c r="K26" s="88">
        <f>'[2]Szenario 3'!$F26</f>
        <v>25</v>
      </c>
      <c r="L26" s="145"/>
      <c r="M26" s="23">
        <f>'[3]E-Auto'!$E24*(1/100)</f>
        <v>0.38102516129032266</v>
      </c>
      <c r="O26" s="31">
        <f t="shared" si="0"/>
        <v>13946.68</v>
      </c>
      <c r="P26" s="35">
        <f t="shared" si="1"/>
        <v>1469.0392471999999</v>
      </c>
      <c r="Q26" s="145"/>
      <c r="R26" s="28">
        <f t="shared" si="2"/>
        <v>1</v>
      </c>
      <c r="S26" s="33">
        <f t="shared" si="3"/>
        <v>1</v>
      </c>
      <c r="T26" s="145"/>
      <c r="U26" s="39">
        <f t="shared" si="4"/>
        <v>0.11935201683683624</v>
      </c>
      <c r="V26" s="33">
        <f t="shared" si="5"/>
        <v>2.6666666792072372E-3</v>
      </c>
      <c r="W26" s="145"/>
      <c r="X26" s="78">
        <f t="shared" si="13"/>
        <v>10100</v>
      </c>
      <c r="Y26" s="41">
        <f t="shared" si="7"/>
        <v>19178648.688118055</v>
      </c>
      <c r="Z26" s="41">
        <f t="shared" si="8"/>
        <v>291504.53110273601</v>
      </c>
      <c r="AA26" s="41">
        <f t="shared" si="9"/>
        <v>14764.447103561646</v>
      </c>
      <c r="AB26" s="42">
        <f t="shared" si="10"/>
        <v>6694.7194733711613</v>
      </c>
      <c r="AD26" s="40">
        <f t="shared" si="11"/>
        <v>19501712.38579772</v>
      </c>
      <c r="AE26" s="124"/>
      <c r="AF26" s="56" t="s">
        <v>27</v>
      </c>
      <c r="AG26" s="57">
        <f>(3750*AJ11*AG8)+(850*AJ9)+(4*130000)</f>
        <v>1507750</v>
      </c>
      <c r="AH26" s="38" t="s">
        <v>21</v>
      </c>
      <c r="AI26" s="77"/>
      <c r="AJ26" s="37"/>
    </row>
    <row r="27" spans="1:36" ht="15" thickBot="1" x14ac:dyDescent="0.35">
      <c r="A27" s="5">
        <f t="shared" si="12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8">
        <f>'[1]Szenario 3'!$K27</f>
        <v>1562.3010820999998</v>
      </c>
      <c r="H27" s="145"/>
      <c r="I27" s="86">
        <f>'[2]Szenario 1'!$F27</f>
        <v>7</v>
      </c>
      <c r="J27" s="87">
        <f>'[2]Szenario 2'!$F27</f>
        <v>16</v>
      </c>
      <c r="K27" s="88">
        <f>'[2]Szenario 3'!$F27</f>
        <v>25</v>
      </c>
      <c r="L27" s="145"/>
      <c r="M27" s="23">
        <f>'[3]E-Auto'!$E25*(1/100)</f>
        <v>0.40985709677419369</v>
      </c>
      <c r="O27" s="31">
        <f t="shared" si="0"/>
        <v>14066.91</v>
      </c>
      <c r="P27" s="35">
        <f t="shared" si="1"/>
        <v>1481.4878613999999</v>
      </c>
      <c r="Q27" s="145"/>
      <c r="R27" s="28">
        <f t="shared" si="2"/>
        <v>1</v>
      </c>
      <c r="S27" s="33">
        <f t="shared" si="3"/>
        <v>1</v>
      </c>
      <c r="T27" s="145"/>
      <c r="U27" s="39">
        <f t="shared" si="4"/>
        <v>0.11935266947449183</v>
      </c>
      <c r="V27" s="33">
        <f t="shared" si="5"/>
        <v>2.6666666796377452E-3</v>
      </c>
      <c r="W27" s="145"/>
      <c r="X27" s="78">
        <f t="shared" si="13"/>
        <v>10100</v>
      </c>
      <c r="Y27" s="41">
        <f t="shared" si="7"/>
        <v>19344083.354908444</v>
      </c>
      <c r="Z27" s="41">
        <f t="shared" si="8"/>
        <v>294016.55723293201</v>
      </c>
      <c r="AA27" s="41">
        <f t="shared" si="9"/>
        <v>14483.14931420657</v>
      </c>
      <c r="AB27" s="42">
        <f t="shared" si="10"/>
        <v>6751.8457029240326</v>
      </c>
      <c r="AD27" s="40">
        <f t="shared" si="11"/>
        <v>19669434.907158505</v>
      </c>
      <c r="AE27" s="124"/>
    </row>
    <row r="28" spans="1:36" ht="15" thickBot="1" x14ac:dyDescent="0.35">
      <c r="A28" s="5">
        <f t="shared" si="12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8">
        <f>'[1]Szenario 3'!$K28</f>
        <v>1580.9740033999999</v>
      </c>
      <c r="H28" s="145"/>
      <c r="I28" s="86">
        <f>'[2]Szenario 1'!$F28</f>
        <v>7</v>
      </c>
      <c r="J28" s="87">
        <f>'[2]Szenario 2'!$F28</f>
        <v>16</v>
      </c>
      <c r="K28" s="88">
        <f>'[2]Szenario 3'!$F28</f>
        <v>25</v>
      </c>
      <c r="L28" s="145"/>
      <c r="M28" s="23">
        <f>'[3]E-Auto'!$E26*(1/100)</f>
        <v>0.43868903225806466</v>
      </c>
      <c r="O28" s="31">
        <f t="shared" si="0"/>
        <v>14187.14</v>
      </c>
      <c r="P28" s="35">
        <f t="shared" si="1"/>
        <v>1493.9364755999998</v>
      </c>
      <c r="Q28" s="145"/>
      <c r="R28" s="28">
        <f t="shared" si="2"/>
        <v>1</v>
      </c>
      <c r="S28" s="33">
        <f t="shared" si="3"/>
        <v>1</v>
      </c>
      <c r="T28" s="145"/>
      <c r="U28" s="39">
        <f t="shared" si="4"/>
        <v>0.11935333906272956</v>
      </c>
      <c r="V28" s="33">
        <f t="shared" si="5"/>
        <v>2.6666666800792432E-3</v>
      </c>
      <c r="W28" s="145"/>
      <c r="X28" s="78">
        <f t="shared" si="13"/>
        <v>10100</v>
      </c>
      <c r="Y28" s="41">
        <f t="shared" si="7"/>
        <v>19509522.593862236</v>
      </c>
      <c r="Z28" s="41">
        <f t="shared" si="8"/>
        <v>296528.58336312801</v>
      </c>
      <c r="AA28" s="41">
        <f t="shared" si="9"/>
        <v>14194.867293983709</v>
      </c>
      <c r="AB28" s="42">
        <f t="shared" si="10"/>
        <v>6808.971932476903</v>
      </c>
      <c r="AD28" s="40">
        <f t="shared" si="11"/>
        <v>19837155.016451824</v>
      </c>
      <c r="AE28" s="124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2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8">
        <f>'[1]Szenario 3'!$K29</f>
        <v>1599.6469247</v>
      </c>
      <c r="H29" s="145"/>
      <c r="I29" s="86">
        <f>'[2]Szenario 1'!$F29</f>
        <v>7</v>
      </c>
      <c r="J29" s="87">
        <f>'[2]Szenario 2'!$F29</f>
        <v>16</v>
      </c>
      <c r="K29" s="88">
        <f>'[2]Szenario 3'!$F29</f>
        <v>25</v>
      </c>
      <c r="L29" s="145"/>
      <c r="M29" s="23">
        <f>'[3]E-Auto'!$E27*(1/100)</f>
        <v>0.46752096774193563</v>
      </c>
      <c r="O29" s="31">
        <f t="shared" si="0"/>
        <v>14307.369999999999</v>
      </c>
      <c r="P29" s="35">
        <f t="shared" si="1"/>
        <v>1506.3850897999998</v>
      </c>
      <c r="Q29" s="145"/>
      <c r="R29" s="28">
        <f t="shared" si="2"/>
        <v>1</v>
      </c>
      <c r="S29" s="33">
        <f t="shared" si="3"/>
        <v>1</v>
      </c>
      <c r="T29" s="145"/>
      <c r="U29" s="39">
        <f t="shared" si="4"/>
        <v>0.1193540258925377</v>
      </c>
      <c r="V29" s="33">
        <f t="shared" si="5"/>
        <v>2.6666666805319175E-3</v>
      </c>
      <c r="W29" s="145"/>
      <c r="X29" s="78">
        <f t="shared" si="13"/>
        <v>10100</v>
      </c>
      <c r="Y29" s="41">
        <f t="shared" si="7"/>
        <v>19674966.523216363</v>
      </c>
      <c r="Z29" s="41">
        <f t="shared" si="8"/>
        <v>299040.60949332395</v>
      </c>
      <c r="AA29" s="41">
        <f t="shared" si="9"/>
        <v>13899.601042893073</v>
      </c>
      <c r="AB29" s="42">
        <f t="shared" si="10"/>
        <v>6866.0981620297753</v>
      </c>
      <c r="AD29" s="40">
        <f t="shared" si="11"/>
        <v>20004872.831914607</v>
      </c>
      <c r="AE29" s="124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2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8">
        <f>'[1]Szenario 3'!$K30</f>
        <v>1618.3198459999999</v>
      </c>
      <c r="H30" s="145"/>
      <c r="I30" s="86">
        <f>'[2]Szenario 1'!$F30</f>
        <v>7</v>
      </c>
      <c r="J30" s="87">
        <f>'[2]Szenario 2'!$F30</f>
        <v>16</v>
      </c>
      <c r="K30" s="88">
        <f>'[2]Szenario 3'!$F30</f>
        <v>25</v>
      </c>
      <c r="L30" s="145"/>
      <c r="M30" s="23">
        <f>'[3]E-Auto'!$E28*(1/100)</f>
        <v>0.49635290322580661</v>
      </c>
      <c r="O30" s="31">
        <f t="shared" si="0"/>
        <v>14427.6</v>
      </c>
      <c r="P30" s="35">
        <f t="shared" si="1"/>
        <v>1518.8337039999999</v>
      </c>
      <c r="Q30" s="145"/>
      <c r="R30" s="28">
        <f t="shared" si="2"/>
        <v>1</v>
      </c>
      <c r="S30" s="33">
        <f t="shared" si="3"/>
        <v>1</v>
      </c>
      <c r="T30" s="145"/>
      <c r="U30" s="39">
        <f t="shared" si="4"/>
        <v>0.119354730257381</v>
      </c>
      <c r="V30" s="33">
        <f t="shared" si="5"/>
        <v>2.6666666809959539E-3</v>
      </c>
      <c r="W30" s="145"/>
      <c r="X30" s="78">
        <f t="shared" si="13"/>
        <v>10100</v>
      </c>
      <c r="Y30" s="41">
        <f t="shared" si="7"/>
        <v>19840415.263228834</v>
      </c>
      <c r="Z30" s="41">
        <f t="shared" si="8"/>
        <v>301552.63562352001</v>
      </c>
      <c r="AA30" s="41">
        <f t="shared" si="9"/>
        <v>13597.350560934658</v>
      </c>
      <c r="AB30" s="42">
        <f t="shared" si="10"/>
        <v>6923.2243915826457</v>
      </c>
      <c r="AD30" s="40">
        <f t="shared" si="11"/>
        <v>20172588.473804869</v>
      </c>
      <c r="AE30" s="124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2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8">
        <f>'[1]Szenario 3'!$K31</f>
        <v>1636.9927672999997</v>
      </c>
      <c r="H31" s="145"/>
      <c r="I31" s="86">
        <f>'[2]Szenario 1'!$F31</f>
        <v>7</v>
      </c>
      <c r="J31" s="87">
        <f>'[2]Szenario 2'!$F31</f>
        <v>16</v>
      </c>
      <c r="K31" s="88">
        <f>'[2]Szenario 3'!$F31</f>
        <v>25</v>
      </c>
      <c r="L31" s="145"/>
      <c r="M31" s="23">
        <f>'[3]E-Auto'!$E29*(1/100)</f>
        <v>0.52518483870967758</v>
      </c>
      <c r="O31" s="31">
        <f t="shared" si="0"/>
        <v>14547.83</v>
      </c>
      <c r="P31" s="35">
        <f t="shared" si="1"/>
        <v>1531.2823182</v>
      </c>
      <c r="Q31" s="145"/>
      <c r="R31" s="28">
        <f t="shared" si="2"/>
        <v>1</v>
      </c>
      <c r="S31" s="33">
        <f t="shared" si="3"/>
        <v>1</v>
      </c>
      <c r="T31" s="145"/>
      <c r="U31" s="39">
        <f t="shared" si="4"/>
        <v>0.11935545245320071</v>
      </c>
      <c r="V31" s="33">
        <f t="shared" si="5"/>
        <v>2.6666666814715422E-3</v>
      </c>
      <c r="W31" s="145"/>
      <c r="X31" s="78">
        <f t="shared" si="13"/>
        <v>10100</v>
      </c>
      <c r="Y31" s="41">
        <f t="shared" si="7"/>
        <v>20005868.936195835</v>
      </c>
      <c r="Z31" s="41">
        <f t="shared" si="8"/>
        <v>304064.66175371595</v>
      </c>
      <c r="AA31" s="41">
        <f t="shared" si="9"/>
        <v>13288.11584810846</v>
      </c>
      <c r="AB31" s="42">
        <f t="shared" si="10"/>
        <v>6980.350621135517</v>
      </c>
      <c r="AD31" s="40">
        <f t="shared" si="11"/>
        <v>20340302.064418793</v>
      </c>
      <c r="AE31" s="124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2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8">
        <f>'[1]Szenario 3'!$K32</f>
        <v>1655.6656885999998</v>
      </c>
      <c r="H32" s="145"/>
      <c r="I32" s="86">
        <f>'[2]Szenario 1'!$F32</f>
        <v>7</v>
      </c>
      <c r="J32" s="87">
        <f>'[2]Szenario 2'!$F32</f>
        <v>16</v>
      </c>
      <c r="K32" s="88">
        <f>'[2]Szenario 3'!$F32</f>
        <v>25</v>
      </c>
      <c r="L32" s="145"/>
      <c r="M32" s="23">
        <f>'[3]E-Auto'!$E30*(1/100)</f>
        <v>0.55401677419354856</v>
      </c>
      <c r="O32" s="31">
        <f t="shared" si="0"/>
        <v>14668.06</v>
      </c>
      <c r="P32" s="35">
        <f t="shared" si="1"/>
        <v>1543.7309323999998</v>
      </c>
      <c r="Q32" s="145"/>
      <c r="R32" s="28">
        <f t="shared" si="2"/>
        <v>1</v>
      </c>
      <c r="S32" s="33">
        <f t="shared" si="3"/>
        <v>1</v>
      </c>
      <c r="T32" s="145"/>
      <c r="U32" s="39">
        <f t="shared" si="4"/>
        <v>0.11935619277841458</v>
      </c>
      <c r="V32" s="33">
        <f t="shared" si="5"/>
        <v>2.666666681958872E-3</v>
      </c>
      <c r="W32" s="145"/>
      <c r="X32" s="78">
        <f t="shared" si="13"/>
        <v>10100</v>
      </c>
      <c r="Y32" s="41">
        <f t="shared" si="7"/>
        <v>20171327.666468903</v>
      </c>
      <c r="Z32" s="41">
        <f t="shared" si="8"/>
        <v>306576.68788391195</v>
      </c>
      <c r="AA32" s="41">
        <f t="shared" si="9"/>
        <v>12971.896904414485</v>
      </c>
      <c r="AB32" s="42">
        <f t="shared" si="10"/>
        <v>7037.4768506883875</v>
      </c>
      <c r="AD32" s="40">
        <f t="shared" si="11"/>
        <v>20508013.728107918</v>
      </c>
      <c r="AE32" s="124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8">
        <f>'[1]Szenario 3'!$K33</f>
        <v>1674.3386098999999</v>
      </c>
      <c r="H33" s="145"/>
      <c r="I33" s="86">
        <f>'[2]Szenario 1'!$F33</f>
        <v>7</v>
      </c>
      <c r="J33" s="87">
        <f>'[2]Szenario 2'!$F33</f>
        <v>16</v>
      </c>
      <c r="K33" s="88">
        <f>'[2]Szenario 3'!$F33</f>
        <v>25</v>
      </c>
      <c r="L33" s="145"/>
      <c r="M33" s="23">
        <f>'[3]E-Auto'!$E31*(1/100)</f>
        <v>0.58284870967741953</v>
      </c>
      <c r="O33" s="31">
        <f t="shared" si="0"/>
        <v>14788.29</v>
      </c>
      <c r="P33" s="35">
        <f t="shared" si="1"/>
        <v>1556.1795466000001</v>
      </c>
      <c r="Q33" s="145"/>
      <c r="R33" s="28">
        <f t="shared" si="2"/>
        <v>1</v>
      </c>
      <c r="S33" s="33">
        <f t="shared" si="3"/>
        <v>1</v>
      </c>
      <c r="T33" s="145"/>
      <c r="U33" s="39">
        <f t="shared" si="4"/>
        <v>0.11935695153391687</v>
      </c>
      <c r="V33" s="33">
        <f t="shared" si="5"/>
        <v>2.666666682458135E-3</v>
      </c>
      <c r="W33" s="145"/>
      <c r="X33" s="78">
        <f t="shared" si="13"/>
        <v>10100</v>
      </c>
      <c r="Y33" s="41">
        <f t="shared" si="7"/>
        <v>20336791.580472015</v>
      </c>
      <c r="Z33" s="41">
        <f t="shared" si="8"/>
        <v>309088.714014108</v>
      </c>
      <c r="AA33" s="41">
        <f t="shared" si="9"/>
        <v>12648.693729852734</v>
      </c>
      <c r="AB33" s="42">
        <f t="shared" si="10"/>
        <v>7094.6030802412606</v>
      </c>
      <c r="AD33" s="40">
        <f t="shared" si="11"/>
        <v>20675723.591296218</v>
      </c>
      <c r="AE33" s="124"/>
      <c r="AF33" s="82" t="s">
        <v>24</v>
      </c>
      <c r="AG33" s="38"/>
      <c r="AH33" s="57">
        <f>7/60</f>
        <v>0.11666666666666667</v>
      </c>
      <c r="AI33" s="53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8">
        <f>'[1]Szenario 3'!$K34</f>
        <v>1693.0115311999998</v>
      </c>
      <c r="H34" s="145"/>
      <c r="I34" s="86">
        <f>'[2]Szenario 1'!$F34</f>
        <v>7</v>
      </c>
      <c r="J34" s="87">
        <f>'[2]Szenario 2'!$F34</f>
        <v>16</v>
      </c>
      <c r="K34" s="88">
        <f>'[2]Szenario 3'!$F34</f>
        <v>25</v>
      </c>
      <c r="L34" s="145"/>
      <c r="M34" s="23">
        <f>'[3]E-Auto'!$E32*(1/100)</f>
        <v>0.6116806451612905</v>
      </c>
      <c r="O34" s="31">
        <f t="shared" si="0"/>
        <v>14908.52</v>
      </c>
      <c r="P34" s="35">
        <f t="shared" si="1"/>
        <v>1568.6281607999999</v>
      </c>
      <c r="Q34" s="145"/>
      <c r="R34" s="28">
        <f t="shared" si="2"/>
        <v>1</v>
      </c>
      <c r="S34" s="33">
        <f t="shared" si="3"/>
        <v>1</v>
      </c>
      <c r="T34" s="145"/>
      <c r="U34" s="39">
        <f t="shared" si="4"/>
        <v>0.1193577290230783</v>
      </c>
      <c r="V34" s="33">
        <f t="shared" si="5"/>
        <v>2.6666666829695236E-3</v>
      </c>
      <c r="W34" s="145"/>
      <c r="X34" s="78">
        <f t="shared" si="13"/>
        <v>10100</v>
      </c>
      <c r="Y34" s="41">
        <f t="shared" si="7"/>
        <v>20502260.806718733</v>
      </c>
      <c r="Z34" s="41">
        <f t="shared" si="8"/>
        <v>311600.740144304</v>
      </c>
      <c r="AA34" s="41">
        <f t="shared" si="9"/>
        <v>12318.506324423201</v>
      </c>
      <c r="AB34" s="42">
        <f t="shared" si="10"/>
        <v>7151.729309794131</v>
      </c>
      <c r="AD34" s="40">
        <f t="shared" si="11"/>
        <v>20843431.782497253</v>
      </c>
      <c r="AE34" s="124"/>
    </row>
    <row r="35" spans="1:35" ht="15" thickBot="1" x14ac:dyDescent="0.35">
      <c r="A35" s="5">
        <f t="shared" si="12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8">
        <f>'[1]Szenario 3'!$K35</f>
        <v>1711.6844524999999</v>
      </c>
      <c r="H35" s="145"/>
      <c r="I35" s="86">
        <f>'[2]Szenario 1'!$F35</f>
        <v>7</v>
      </c>
      <c r="J35" s="87">
        <f>'[2]Szenario 2'!$F35</f>
        <v>16</v>
      </c>
      <c r="K35" s="88">
        <f>'[2]Szenario 3'!$F35</f>
        <v>25</v>
      </c>
      <c r="L35" s="145"/>
      <c r="M35" s="23">
        <f>'[3]E-Auto'!$E33*(1/100)</f>
        <v>0.64051258064516148</v>
      </c>
      <c r="O35" s="31">
        <f t="shared" si="0"/>
        <v>15028.75</v>
      </c>
      <c r="P35" s="35">
        <f t="shared" si="1"/>
        <v>1581.076775</v>
      </c>
      <c r="Q35" s="145"/>
      <c r="R35" s="28">
        <f t="shared" si="2"/>
        <v>1</v>
      </c>
      <c r="S35" s="33">
        <f t="shared" si="3"/>
        <v>1</v>
      </c>
      <c r="T35" s="145"/>
      <c r="U35" s="39">
        <f t="shared" si="4"/>
        <v>0.11935852555174611</v>
      </c>
      <c r="V35" s="33">
        <f t="shared" si="5"/>
        <v>2.6666666834932341E-3</v>
      </c>
      <c r="W35" s="145"/>
      <c r="X35" s="78">
        <f t="shared" si="13"/>
        <v>10100</v>
      </c>
      <c r="Y35" s="41">
        <f t="shared" si="7"/>
        <v>20667735.475829329</v>
      </c>
      <c r="Z35" s="41">
        <f t="shared" si="8"/>
        <v>314112.7662745</v>
      </c>
      <c r="AA35" s="41">
        <f t="shared" si="9"/>
        <v>11981.334688125886</v>
      </c>
      <c r="AB35" s="42">
        <f t="shared" si="10"/>
        <v>7208.8555393470033</v>
      </c>
      <c r="AD35" s="40">
        <f t="shared" si="11"/>
        <v>21011138.432331305</v>
      </c>
      <c r="AE35" s="124"/>
      <c r="AF35" s="54" t="s">
        <v>37</v>
      </c>
      <c r="AG35" s="45"/>
      <c r="AH35" s="58"/>
    </row>
    <row r="36" spans="1:35" ht="15" thickTop="1" x14ac:dyDescent="0.3">
      <c r="A36" s="5">
        <f t="shared" si="12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8">
        <f>'[1]Szenario 3'!$K36</f>
        <v>1730.3573738</v>
      </c>
      <c r="H36" s="145"/>
      <c r="I36" s="86">
        <f>'[2]Szenario 1'!$F36</f>
        <v>7</v>
      </c>
      <c r="J36" s="87">
        <f>'[2]Szenario 2'!$F36</f>
        <v>16</v>
      </c>
      <c r="K36" s="88">
        <f>'[2]Szenario 3'!$F36</f>
        <v>25</v>
      </c>
      <c r="L36" s="145"/>
      <c r="M36" s="23">
        <f>'[3]E-Auto'!$E34*(1/100)</f>
        <v>0.66934451612903245</v>
      </c>
      <c r="O36" s="31">
        <f t="shared" si="0"/>
        <v>15148.98</v>
      </c>
      <c r="P36" s="35">
        <f t="shared" si="1"/>
        <v>1593.5253891999998</v>
      </c>
      <c r="Q36" s="145"/>
      <c r="R36" s="28">
        <f t="shared" si="2"/>
        <v>1</v>
      </c>
      <c r="S36" s="33">
        <f t="shared" si="3"/>
        <v>1</v>
      </c>
      <c r="T36" s="145"/>
      <c r="U36" s="39">
        <f t="shared" si="4"/>
        <v>0.11935934142824405</v>
      </c>
      <c r="V36" s="33">
        <f t="shared" si="5"/>
        <v>2.6666666840294622E-3</v>
      </c>
      <c r="W36" s="145"/>
      <c r="X36" s="78">
        <f t="shared" si="13"/>
        <v>10100</v>
      </c>
      <c r="Y36" s="41">
        <f t="shared" si="7"/>
        <v>20833215.720547918</v>
      </c>
      <c r="Z36" s="41">
        <f t="shared" si="8"/>
        <v>316624.792404696</v>
      </c>
      <c r="AA36" s="41">
        <f t="shared" si="9"/>
        <v>11637.178820960793</v>
      </c>
      <c r="AB36" s="42">
        <f t="shared" si="10"/>
        <v>7265.9817688998737</v>
      </c>
      <c r="AD36" s="40">
        <f t="shared" si="11"/>
        <v>21178843.673542473</v>
      </c>
      <c r="AE36" s="124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8">
        <f>'[1]Szenario 3'!$K37</f>
        <v>1749.0302950999996</v>
      </c>
      <c r="H37" s="145"/>
      <c r="I37" s="86">
        <f>'[2]Szenario 1'!$F37</f>
        <v>7</v>
      </c>
      <c r="J37" s="87">
        <f>'[2]Szenario 2'!$F37</f>
        <v>16</v>
      </c>
      <c r="K37" s="88">
        <f>'[2]Szenario 3'!$F37</f>
        <v>25</v>
      </c>
      <c r="L37" s="145"/>
      <c r="M37" s="23">
        <f>'[3]E-Auto'!$E35*(1/100)</f>
        <v>0.69817645161290343</v>
      </c>
      <c r="O37" s="31">
        <f t="shared" si="0"/>
        <v>15269.21</v>
      </c>
      <c r="P37" s="35">
        <f t="shared" si="1"/>
        <v>1605.9740033999999</v>
      </c>
      <c r="Q37" s="145"/>
      <c r="R37" s="28">
        <f t="shared" si="2"/>
        <v>1</v>
      </c>
      <c r="S37" s="33">
        <f t="shared" si="3"/>
        <v>1</v>
      </c>
      <c r="T37" s="145"/>
      <c r="U37" s="39">
        <f t="shared" si="4"/>
        <v>0.11936017696337231</v>
      </c>
      <c r="V37" s="33">
        <f t="shared" si="5"/>
        <v>2.6666666845784051E-3</v>
      </c>
      <c r="W37" s="145"/>
      <c r="X37" s="78">
        <f t="shared" si="13"/>
        <v>10100</v>
      </c>
      <c r="Y37" s="41">
        <f t="shared" si="7"/>
        <v>20998701.675759565</v>
      </c>
      <c r="Z37" s="41">
        <f t="shared" si="8"/>
        <v>319136.81853489194</v>
      </c>
      <c r="AA37" s="41">
        <f t="shared" si="9"/>
        <v>11286.038722927919</v>
      </c>
      <c r="AB37" s="42">
        <f t="shared" si="10"/>
        <v>7323.1079984527451</v>
      </c>
      <c r="AD37" s="40">
        <f t="shared" si="11"/>
        <v>21346547.641015839</v>
      </c>
      <c r="AE37" s="124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8">
        <f>'[1]Szenario 3'!$K38</f>
        <v>1767.7032164</v>
      </c>
      <c r="H38" s="145"/>
      <c r="I38" s="86">
        <f>'[2]Szenario 1'!$F38</f>
        <v>7</v>
      </c>
      <c r="J38" s="87">
        <f>'[2]Szenario 2'!$F38</f>
        <v>16</v>
      </c>
      <c r="K38" s="88">
        <f>'[2]Szenario 3'!$F38</f>
        <v>25</v>
      </c>
      <c r="L38" s="145"/>
      <c r="M38" s="23">
        <f>'[3]E-Auto'!$E36*(1/100)</f>
        <v>0.7270083870967744</v>
      </c>
      <c r="O38" s="31">
        <f t="shared" si="0"/>
        <v>15389.44</v>
      </c>
      <c r="P38" s="35">
        <f t="shared" si="1"/>
        <v>1618.4226176</v>
      </c>
      <c r="Q38" s="145"/>
      <c r="R38" s="28">
        <f t="shared" si="2"/>
        <v>1</v>
      </c>
      <c r="S38" s="33">
        <f t="shared" si="3"/>
        <v>1</v>
      </c>
      <c r="T38" s="145"/>
      <c r="U38" s="39">
        <f t="shared" si="4"/>
        <v>0.11936103247040766</v>
      </c>
      <c r="V38" s="33">
        <f t="shared" si="5"/>
        <v>2.6666666851402634E-3</v>
      </c>
      <c r="W38" s="145"/>
      <c r="X38" s="78">
        <f t="shared" si="13"/>
        <v>10100</v>
      </c>
      <c r="Y38" s="41">
        <f t="shared" si="7"/>
        <v>21164193.478507448</v>
      </c>
      <c r="Z38" s="41">
        <f t="shared" si="8"/>
        <v>321648.84466508805</v>
      </c>
      <c r="AA38" s="41">
        <f t="shared" si="9"/>
        <v>10927.914394027272</v>
      </c>
      <c r="AB38" s="42">
        <f t="shared" si="10"/>
        <v>7380.2342280056155</v>
      </c>
      <c r="AD38" s="40">
        <f t="shared" si="11"/>
        <v>21514250.471794568</v>
      </c>
      <c r="AE38" s="124"/>
    </row>
    <row r="39" spans="1:35" ht="15" thickBot="1" x14ac:dyDescent="0.35">
      <c r="A39" s="5">
        <f t="shared" si="12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8">
        <f>'[1]Szenario 3'!$K39</f>
        <v>1786.3761377000001</v>
      </c>
      <c r="H39" s="145"/>
      <c r="I39" s="86">
        <f>'[2]Szenario 1'!$F39</f>
        <v>7</v>
      </c>
      <c r="J39" s="87">
        <f>'[2]Szenario 2'!$F39</f>
        <v>16</v>
      </c>
      <c r="K39" s="88">
        <f>'[2]Szenario 3'!$F39</f>
        <v>25</v>
      </c>
      <c r="L39" s="145"/>
      <c r="M39" s="23">
        <f>'[3]E-Auto'!$E37*(1/100)</f>
        <v>0.75584032258064537</v>
      </c>
      <c r="O39" s="31">
        <f t="shared" si="0"/>
        <v>15509.67</v>
      </c>
      <c r="P39" s="35">
        <f t="shared" si="1"/>
        <v>1630.8712317999998</v>
      </c>
      <c r="Q39" s="145"/>
      <c r="R39" s="28">
        <f t="shared" si="2"/>
        <v>1</v>
      </c>
      <c r="S39" s="33">
        <f t="shared" si="3"/>
        <v>1</v>
      </c>
      <c r="T39" s="145"/>
      <c r="U39" s="39">
        <f t="shared" si="4"/>
        <v>0.11936190826510329</v>
      </c>
      <c r="V39" s="33">
        <f t="shared" si="5"/>
        <v>2.6666666857152366E-3</v>
      </c>
      <c r="W39" s="145"/>
      <c r="X39" s="78">
        <f t="shared" si="13"/>
        <v>10100</v>
      </c>
      <c r="Y39" s="41">
        <f t="shared" si="7"/>
        <v>21329691.268009942</v>
      </c>
      <c r="Z39" s="41">
        <f t="shared" si="8"/>
        <v>324160.87079528399</v>
      </c>
      <c r="AA39" s="41">
        <f t="shared" si="9"/>
        <v>10562.805834258839</v>
      </c>
      <c r="AB39" s="42">
        <f t="shared" si="10"/>
        <v>7437.3604575584877</v>
      </c>
      <c r="AD39" s="40">
        <f t="shared" si="11"/>
        <v>21681952.305097044</v>
      </c>
      <c r="AE39" s="124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8">
        <f>'[1]Szenario 3'!$K40</f>
        <v>1805.0490589999997</v>
      </c>
      <c r="H40" s="145"/>
      <c r="I40" s="86">
        <f>'[2]Szenario 1'!$F40</f>
        <v>7</v>
      </c>
      <c r="J40" s="87">
        <f>'[2]Szenario 2'!$F40</f>
        <v>16</v>
      </c>
      <c r="K40" s="88">
        <f>'[2]Szenario 3'!$F40</f>
        <v>25</v>
      </c>
      <c r="L40" s="145"/>
      <c r="M40" s="23">
        <f>'[3]E-Auto'!$E38*(1/100)</f>
        <v>0.78467225806451635</v>
      </c>
      <c r="O40" s="31">
        <f t="shared" si="0"/>
        <v>15629.9</v>
      </c>
      <c r="P40" s="35">
        <f t="shared" si="1"/>
        <v>1643.3198459999999</v>
      </c>
      <c r="Q40" s="145"/>
      <c r="R40" s="28">
        <f t="shared" si="2"/>
        <v>1</v>
      </c>
      <c r="S40" s="33">
        <f t="shared" si="3"/>
        <v>1</v>
      </c>
      <c r="T40" s="145"/>
      <c r="U40" s="39">
        <f t="shared" si="4"/>
        <v>0.11936280466568891</v>
      </c>
      <c r="V40" s="33">
        <f t="shared" si="5"/>
        <v>2.6666666863035286E-3</v>
      </c>
      <c r="W40" s="145"/>
      <c r="X40" s="78">
        <f t="shared" si="13"/>
        <v>10100</v>
      </c>
      <c r="Y40" s="41">
        <f t="shared" si="7"/>
        <v>21495195.185677782</v>
      </c>
      <c r="Z40" s="41">
        <f t="shared" si="8"/>
        <v>326672.89692547999</v>
      </c>
      <c r="AA40" s="41">
        <f t="shared" si="9"/>
        <v>10190.713043622629</v>
      </c>
      <c r="AB40" s="42">
        <f t="shared" si="10"/>
        <v>7494.4866871113591</v>
      </c>
      <c r="AD40" s="40">
        <f t="shared" si="11"/>
        <v>21849653.282333996</v>
      </c>
      <c r="AE40" s="124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8">
        <f>'[1]Szenario 3'!$K41</f>
        <v>1823.7219802999998</v>
      </c>
      <c r="H41" s="145"/>
      <c r="I41" s="86">
        <f>'[2]Szenario 1'!$F41</f>
        <v>7</v>
      </c>
      <c r="J41" s="87">
        <f>'[2]Szenario 2'!$F41</f>
        <v>16</v>
      </c>
      <c r="K41" s="88">
        <f>'[2]Szenario 3'!$F41</f>
        <v>25</v>
      </c>
      <c r="L41" s="145"/>
      <c r="M41" s="23">
        <f>'[3]E-Auto'!$E39*(1/100)</f>
        <v>0.81350419354838732</v>
      </c>
      <c r="O41" s="31">
        <f t="shared" si="0"/>
        <v>15750.130000000001</v>
      </c>
      <c r="P41" s="35">
        <f t="shared" si="1"/>
        <v>1655.7684601999999</v>
      </c>
      <c r="Q41" s="145"/>
      <c r="R41" s="28">
        <f t="shared" si="2"/>
        <v>1</v>
      </c>
      <c r="S41" s="33">
        <f t="shared" si="3"/>
        <v>1</v>
      </c>
      <c r="T41" s="145"/>
      <c r="U41" s="39">
        <f t="shared" si="4"/>
        <v>0.11936372199287076</v>
      </c>
      <c r="V41" s="33">
        <f t="shared" si="5"/>
        <v>2.6666666869053436E-3</v>
      </c>
      <c r="W41" s="145"/>
      <c r="X41" s="78">
        <f t="shared" si="13"/>
        <v>10100</v>
      </c>
      <c r="Y41" s="41">
        <f t="shared" si="7"/>
        <v>21660705.375131194</v>
      </c>
      <c r="Z41" s="41">
        <f t="shared" si="8"/>
        <v>329184.92305567604</v>
      </c>
      <c r="AA41" s="41">
        <f t="shared" si="9"/>
        <v>9811.6360221186405</v>
      </c>
      <c r="AB41" s="42">
        <f t="shared" si="10"/>
        <v>7551.6129166642295</v>
      </c>
      <c r="AD41" s="40">
        <f t="shared" si="11"/>
        <v>22017353.547125649</v>
      </c>
      <c r="AE41" s="124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8">
        <f>'[1]Szenario 3'!$K42</f>
        <v>1842.3949015999999</v>
      </c>
      <c r="H42" s="145"/>
      <c r="I42" s="86">
        <f>'[2]Szenario 1'!$F42</f>
        <v>7</v>
      </c>
      <c r="J42" s="87">
        <f>'[2]Szenario 2'!$F42</f>
        <v>16</v>
      </c>
      <c r="K42" s="88">
        <f>'[2]Szenario 3'!$F42</f>
        <v>25</v>
      </c>
      <c r="L42" s="145"/>
      <c r="M42" s="23">
        <f>'[3]E-Auto'!$E40*(1/100)</f>
        <v>0.8423361290322583</v>
      </c>
      <c r="O42" s="31">
        <f t="shared" si="0"/>
        <v>15870.36</v>
      </c>
      <c r="P42" s="35">
        <f t="shared" si="1"/>
        <v>1668.2170744</v>
      </c>
      <c r="Q42" s="145"/>
      <c r="R42" s="28">
        <f t="shared" si="2"/>
        <v>1</v>
      </c>
      <c r="S42" s="33">
        <f t="shared" si="3"/>
        <v>1</v>
      </c>
      <c r="T42" s="145"/>
      <c r="U42" s="39">
        <f t="shared" si="4"/>
        <v>0.11936466056983151</v>
      </c>
      <c r="V42" s="33">
        <f t="shared" si="5"/>
        <v>2.6666666875208864E-3</v>
      </c>
      <c r="W42" s="145"/>
      <c r="X42" s="78">
        <f t="shared" si="13"/>
        <v>10100</v>
      </c>
      <c r="Y42" s="41">
        <f t="shared" si="7"/>
        <v>21826221.982216977</v>
      </c>
      <c r="Z42" s="41">
        <f t="shared" si="8"/>
        <v>331696.94918587204</v>
      </c>
      <c r="AA42" s="41">
        <f t="shared" si="9"/>
        <v>9425.5747697468723</v>
      </c>
      <c r="AB42" s="42">
        <f t="shared" si="10"/>
        <v>7608.7391462171017</v>
      </c>
      <c r="AD42" s="40">
        <f t="shared" si="11"/>
        <v>22185053.245318811</v>
      </c>
      <c r="AE42" s="124"/>
    </row>
    <row r="43" spans="1:35" x14ac:dyDescent="0.3">
      <c r="A43" s="5">
        <f t="shared" si="12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8">
        <f>'[1]Szenario 3'!$K43</f>
        <v>1861.0678229</v>
      </c>
      <c r="H43" s="145"/>
      <c r="I43" s="86">
        <f>'[2]Szenario 1'!$F43</f>
        <v>7</v>
      </c>
      <c r="J43" s="87">
        <f>'[2]Szenario 2'!$F43</f>
        <v>16</v>
      </c>
      <c r="K43" s="88">
        <f>'[2]Szenario 3'!$F43</f>
        <v>25</v>
      </c>
      <c r="L43" s="145"/>
      <c r="M43" s="23">
        <f>'[3]E-Auto'!$E41*(1/100)</f>
        <v>0.87116806451612927</v>
      </c>
      <c r="O43" s="31">
        <f t="shared" si="0"/>
        <v>15990.59</v>
      </c>
      <c r="P43" s="35">
        <f t="shared" si="1"/>
        <v>1680.6656885999998</v>
      </c>
      <c r="Q43" s="145"/>
      <c r="R43" s="28">
        <f t="shared" si="2"/>
        <v>1</v>
      </c>
      <c r="S43" s="33">
        <f t="shared" si="3"/>
        <v>1</v>
      </c>
      <c r="T43" s="145"/>
      <c r="U43" s="39">
        <f t="shared" si="4"/>
        <v>0.11936562072223041</v>
      </c>
      <c r="V43" s="33">
        <f t="shared" si="5"/>
        <v>2.6666666881503642E-3</v>
      </c>
      <c r="W43" s="145"/>
      <c r="X43" s="78">
        <f t="shared" si="13"/>
        <v>10100</v>
      </c>
      <c r="Y43" s="41">
        <f t="shared" si="7"/>
        <v>21991745.155025687</v>
      </c>
      <c r="Z43" s="41">
        <f t="shared" si="8"/>
        <v>334208.97531606798</v>
      </c>
      <c r="AA43" s="41">
        <f t="shared" si="9"/>
        <v>9032.5292865073243</v>
      </c>
      <c r="AB43" s="42">
        <f t="shared" si="10"/>
        <v>7665.8653757699731</v>
      </c>
      <c r="AD43" s="40">
        <f t="shared" si="11"/>
        <v>22352752.525004029</v>
      </c>
      <c r="AE43" s="124"/>
      <c r="AF43" s="44" t="s">
        <v>42</v>
      </c>
      <c r="AG43" s="45"/>
      <c r="AH43" s="46"/>
    </row>
    <row r="44" spans="1:35" x14ac:dyDescent="0.3">
      <c r="A44" s="5">
        <f t="shared" si="12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8">
        <f>'[1]Szenario 3'!$K44</f>
        <v>1879.7407441999999</v>
      </c>
      <c r="H44" s="145"/>
      <c r="I44" s="86">
        <f>'[2]Szenario 1'!$F44</f>
        <v>7</v>
      </c>
      <c r="J44" s="87">
        <f>'[2]Szenario 2'!$F44</f>
        <v>16</v>
      </c>
      <c r="K44" s="88">
        <f>'[2]Szenario 3'!$F44</f>
        <v>25</v>
      </c>
      <c r="L44" s="145"/>
      <c r="M44" s="23">
        <f>'[3]E-Auto'!$E42*(1/100)</f>
        <v>0.9</v>
      </c>
      <c r="O44" s="31">
        <f t="shared" si="0"/>
        <v>16110.82</v>
      </c>
      <c r="P44" s="35">
        <f t="shared" si="1"/>
        <v>1693.1143027999999</v>
      </c>
      <c r="Q44" s="145"/>
      <c r="R44" s="28">
        <f t="shared" si="2"/>
        <v>1</v>
      </c>
      <c r="S44" s="33">
        <f t="shared" si="3"/>
        <v>1</v>
      </c>
      <c r="T44" s="145"/>
      <c r="U44" s="39">
        <f t="shared" si="4"/>
        <v>0.11936660277820312</v>
      </c>
      <c r="V44" s="33">
        <f t="shared" si="5"/>
        <v>2.6666666887939865E-3</v>
      </c>
      <c r="W44" s="145"/>
      <c r="X44" s="78">
        <f t="shared" si="13"/>
        <v>10100</v>
      </c>
      <c r="Y44" s="41">
        <f t="shared" si="7"/>
        <v>22157275.043908723</v>
      </c>
      <c r="Z44" s="41">
        <f t="shared" si="8"/>
        <v>336721.00144626398</v>
      </c>
      <c r="AA44" s="41">
        <f t="shared" si="9"/>
        <v>8632.4995724</v>
      </c>
      <c r="AB44" s="42">
        <f t="shared" si="10"/>
        <v>7722.9916053228435</v>
      </c>
      <c r="AD44" s="40">
        <f t="shared" si="11"/>
        <v>22520451.536532711</v>
      </c>
      <c r="AE44" s="124"/>
      <c r="AF44" s="89" t="s">
        <v>44</v>
      </c>
      <c r="AG44" s="90"/>
      <c r="AH44" s="91"/>
    </row>
    <row r="45" spans="1:35" x14ac:dyDescent="0.3">
      <c r="A45" s="5">
        <f t="shared" si="12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8">
        <f>'[1]Szenario 3'!$K45</f>
        <v>1898.4136655</v>
      </c>
      <c r="H45" s="145"/>
      <c r="I45" s="86">
        <f>'[2]Szenario 1'!$F45</f>
        <v>7</v>
      </c>
      <c r="J45" s="87">
        <f>'[2]Szenario 2'!$F45</f>
        <v>16</v>
      </c>
      <c r="K45" s="88">
        <f>'[2]Szenario 3'!$F45</f>
        <v>25</v>
      </c>
      <c r="L45" s="145"/>
      <c r="M45" s="23">
        <f>'[3]E-Auto'!$E43*(1/100)</f>
        <v>0.928831935483871</v>
      </c>
      <c r="O45" s="31">
        <f t="shared" si="0"/>
        <v>16231.05</v>
      </c>
      <c r="P45" s="35">
        <f t="shared" si="1"/>
        <v>1705.5629169999997</v>
      </c>
      <c r="Q45" s="145"/>
      <c r="R45" s="28">
        <f t="shared" si="2"/>
        <v>1</v>
      </c>
      <c r="S45" s="33">
        <f t="shared" si="3"/>
        <v>1</v>
      </c>
      <c r="T45" s="145"/>
      <c r="U45" s="39">
        <f t="shared" si="4"/>
        <v>0.11936760706836183</v>
      </c>
      <c r="V45" s="33">
        <f t="shared" si="5"/>
        <v>2.6666666894519628E-3</v>
      </c>
      <c r="W45" s="145"/>
      <c r="X45" s="78">
        <f t="shared" si="13"/>
        <v>10100</v>
      </c>
      <c r="Y45" s="41">
        <f t="shared" si="7"/>
        <v>22322811.801495474</v>
      </c>
      <c r="Z45" s="41">
        <f t="shared" si="8"/>
        <v>339233.02757645998</v>
      </c>
      <c r="AA45" s="41">
        <f t="shared" si="9"/>
        <v>8225.4856274248923</v>
      </c>
      <c r="AB45" s="42">
        <f t="shared" si="10"/>
        <v>7780.1178348757139</v>
      </c>
      <c r="AD45" s="40">
        <f t="shared" si="11"/>
        <v>22688150.432534236</v>
      </c>
      <c r="AE45" s="124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2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8">
        <f>'[1]Szenario 3'!$K46</f>
        <v>1917.0865867999996</v>
      </c>
      <c r="H46" s="145"/>
      <c r="I46" s="86">
        <f>'[2]Szenario 1'!$F46</f>
        <v>7</v>
      </c>
      <c r="J46" s="87">
        <f>'[2]Szenario 2'!$F46</f>
        <v>16</v>
      </c>
      <c r="K46" s="88">
        <f>'[2]Szenario 3'!$F46</f>
        <v>25</v>
      </c>
      <c r="L46" s="145"/>
      <c r="M46" s="23">
        <f>'[3]E-Auto'!$E44*(1/100)</f>
        <v>0.95766387096774197</v>
      </c>
      <c r="O46" s="31">
        <f t="shared" si="0"/>
        <v>16351.279999999999</v>
      </c>
      <c r="P46" s="35">
        <f t="shared" si="1"/>
        <v>1718.0115311999998</v>
      </c>
      <c r="Q46" s="145"/>
      <c r="R46" s="28">
        <f t="shared" si="2"/>
        <v>1</v>
      </c>
      <c r="S46" s="33">
        <f t="shared" si="3"/>
        <v>1</v>
      </c>
      <c r="T46" s="145"/>
      <c r="U46" s="39">
        <f t="shared" si="4"/>
        <v>0.11936863392579526</v>
      </c>
      <c r="V46" s="33">
        <f t="shared" si="5"/>
        <v>2.6666666901245055E-3</v>
      </c>
      <c r="W46" s="145"/>
      <c r="X46" s="78">
        <f t="shared" si="13"/>
        <v>10100</v>
      </c>
      <c r="Y46" s="41">
        <f t="shared" si="7"/>
        <v>22488355.582710456</v>
      </c>
      <c r="Z46" s="41">
        <f t="shared" si="8"/>
        <v>341745.05370665598</v>
      </c>
      <c r="AA46" s="41">
        <f t="shared" si="9"/>
        <v>7811.4874515820065</v>
      </c>
      <c r="AB46" s="42">
        <f t="shared" si="10"/>
        <v>7837.2440644285844</v>
      </c>
      <c r="AD46" s="40">
        <f t="shared" si="11"/>
        <v>22855849.367933124</v>
      </c>
      <c r="AE46" s="124"/>
      <c r="AF46" s="49"/>
      <c r="AG46" s="50">
        <f>'[4]Risikoschätzung '!$U$22</f>
        <v>1.1170634920634921E-6</v>
      </c>
      <c r="AH46" s="48" t="s">
        <v>51</v>
      </c>
    </row>
    <row r="47" spans="1:35" x14ac:dyDescent="0.3">
      <c r="A47" s="5">
        <f t="shared" si="12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8">
        <f>'[1]Szenario 3'!$K47</f>
        <v>1935.7595080999997</v>
      </c>
      <c r="H47" s="145"/>
      <c r="I47" s="86">
        <f>'[2]Szenario 1'!$F47</f>
        <v>7</v>
      </c>
      <c r="J47" s="87">
        <f>'[2]Szenario 2'!$F47</f>
        <v>16</v>
      </c>
      <c r="K47" s="88">
        <f>'[2]Szenario 3'!$F47</f>
        <v>25</v>
      </c>
      <c r="L47" s="145"/>
      <c r="M47" s="23">
        <f>'[3]E-Auto'!$E45*(1/100)</f>
        <v>0.98649580645161294</v>
      </c>
      <c r="O47" s="31">
        <f t="shared" si="0"/>
        <v>16471.510000000002</v>
      </c>
      <c r="P47" s="35">
        <f t="shared" si="1"/>
        <v>1730.4601454000001</v>
      </c>
      <c r="Q47" s="145"/>
      <c r="R47" s="28">
        <f t="shared" si="2"/>
        <v>1</v>
      </c>
      <c r="S47" s="33">
        <f t="shared" si="3"/>
        <v>1</v>
      </c>
      <c r="T47" s="145"/>
      <c r="U47" s="39">
        <f t="shared" si="4"/>
        <v>0.11936968368606858</v>
      </c>
      <c r="V47" s="33">
        <f t="shared" si="5"/>
        <v>2.6666666908118277E-3</v>
      </c>
      <c r="W47" s="145"/>
      <c r="X47" s="78">
        <f t="shared" si="13"/>
        <v>10100</v>
      </c>
      <c r="Y47" s="41">
        <f t="shared" si="7"/>
        <v>22653906.544790417</v>
      </c>
      <c r="Z47" s="41">
        <f t="shared" si="8"/>
        <v>344257.07983685209</v>
      </c>
      <c r="AA47" s="41">
        <f t="shared" si="9"/>
        <v>7390.5050448713428</v>
      </c>
      <c r="AB47" s="42">
        <f t="shared" si="10"/>
        <v>7894.3702939814575</v>
      </c>
      <c r="AD47" s="40">
        <f t="shared" ref="AD47:AD54" si="14">SUM(X47:AB47)</f>
        <v>23023548.499966122</v>
      </c>
      <c r="AE47" s="124"/>
      <c r="AF47" s="49"/>
      <c r="AG47" s="50">
        <f>'[4]Risikoschätzung '!$U$26</f>
        <v>6.1080950170538259E-8</v>
      </c>
      <c r="AH47" s="48" t="s">
        <v>51</v>
      </c>
    </row>
    <row r="48" spans="1:35" x14ac:dyDescent="0.3">
      <c r="A48" s="5">
        <f t="shared" si="12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8">
        <f>'[1]Szenario 3'!$K48</f>
        <v>1954.4324293999998</v>
      </c>
      <c r="H48" s="145"/>
      <c r="I48" s="86">
        <f>'[2]Szenario 1'!$F48</f>
        <v>7</v>
      </c>
      <c r="J48" s="87">
        <f>'[2]Szenario 2'!$F48</f>
        <v>16</v>
      </c>
      <c r="K48" s="88">
        <f>'[2]Szenario 3'!$F48</f>
        <v>25</v>
      </c>
      <c r="L48" s="145"/>
      <c r="M48" s="23">
        <f>'[3]E-Auto'!$E46*(1/100)</f>
        <v>1</v>
      </c>
      <c r="O48" s="31">
        <f t="shared" si="0"/>
        <v>16591.739999999998</v>
      </c>
      <c r="P48" s="35">
        <f t="shared" si="1"/>
        <v>1742.9087595999997</v>
      </c>
      <c r="Q48" s="145"/>
      <c r="R48" s="28">
        <f t="shared" si="2"/>
        <v>1</v>
      </c>
      <c r="S48" s="33">
        <f t="shared" si="3"/>
        <v>1</v>
      </c>
      <c r="T48" s="145"/>
      <c r="U48" s="39">
        <f t="shared" si="4"/>
        <v>0.11937075668722347</v>
      </c>
      <c r="V48" s="33">
        <f t="shared" si="5"/>
        <v>2.666666691514144E-3</v>
      </c>
      <c r="W48" s="145"/>
      <c r="X48" s="78">
        <f t="shared" si="13"/>
        <v>10100</v>
      </c>
      <c r="Y48" s="41">
        <f t="shared" si="7"/>
        <v>22819464.847301453</v>
      </c>
      <c r="Z48" s="41">
        <f t="shared" si="8"/>
        <v>346769.10596704792</v>
      </c>
      <c r="AA48" s="41">
        <f t="shared" si="9"/>
        <v>7218.7342391999991</v>
      </c>
      <c r="AB48" s="42">
        <f t="shared" si="10"/>
        <v>7951.4965235343279</v>
      </c>
      <c r="AD48" s="40">
        <f t="shared" si="14"/>
        <v>23191504.184031233</v>
      </c>
      <c r="AE48" s="124"/>
      <c r="AF48" s="89" t="s">
        <v>45</v>
      </c>
      <c r="AG48" s="90"/>
      <c r="AH48" s="91"/>
    </row>
    <row r="49" spans="1:34" x14ac:dyDescent="0.3">
      <c r="A49" s="5">
        <f t="shared" si="12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8">
        <f>'[1]Szenario 3'!$K49</f>
        <v>1973.1053507000001</v>
      </c>
      <c r="H49" s="145"/>
      <c r="I49" s="86">
        <f>'[2]Szenario 1'!$F49</f>
        <v>7</v>
      </c>
      <c r="J49" s="87">
        <f>'[2]Szenario 2'!$F49</f>
        <v>16</v>
      </c>
      <c r="K49" s="88">
        <f>'[2]Szenario 3'!$F49</f>
        <v>25</v>
      </c>
      <c r="L49" s="145"/>
      <c r="M49" s="23">
        <f>'[3]E-Auto'!$E47*(1/100)</f>
        <v>1</v>
      </c>
      <c r="O49" s="31">
        <f t="shared" si="0"/>
        <v>16711.97</v>
      </c>
      <c r="P49" s="35">
        <f t="shared" si="1"/>
        <v>1755.3573738</v>
      </c>
      <c r="Q49" s="145"/>
      <c r="R49" s="28">
        <f t="shared" si="2"/>
        <v>1</v>
      </c>
      <c r="S49" s="33">
        <f t="shared" si="3"/>
        <v>1</v>
      </c>
      <c r="T49" s="145"/>
      <c r="U49" s="39">
        <f t="shared" si="4"/>
        <v>0.11937185326977812</v>
      </c>
      <c r="V49" s="33">
        <f t="shared" si="5"/>
        <v>2.666666692231672E-3</v>
      </c>
      <c r="W49" s="145"/>
      <c r="X49" s="78">
        <f t="shared" si="13"/>
        <v>10100</v>
      </c>
      <c r="Y49" s="41">
        <f t="shared" si="7"/>
        <v>22985030.652156215</v>
      </c>
      <c r="Z49" s="41">
        <f t="shared" si="8"/>
        <v>349281.13209724403</v>
      </c>
      <c r="AA49" s="41">
        <f t="shared" si="9"/>
        <v>7271.0439076000002</v>
      </c>
      <c r="AB49" s="42">
        <f t="shared" si="10"/>
        <v>8008.6227530872011</v>
      </c>
      <c r="AD49" s="40">
        <f t="shared" si="14"/>
        <v>23359691.450914148</v>
      </c>
      <c r="AE49" s="124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2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8">
        <f>'[1]Szenario 3'!$K50</f>
        <v>1991.7782719999998</v>
      </c>
      <c r="H50" s="145"/>
      <c r="I50" s="86">
        <f>'[2]Szenario 1'!$F50</f>
        <v>7</v>
      </c>
      <c r="J50" s="87">
        <f>'[2]Szenario 2'!$F50</f>
        <v>16</v>
      </c>
      <c r="K50" s="88">
        <f>'[2]Szenario 3'!$F50</f>
        <v>25</v>
      </c>
      <c r="L50" s="145"/>
      <c r="M50" s="23">
        <f>'[3]E-Auto'!$E48*(1/100)</f>
        <v>1</v>
      </c>
      <c r="O50" s="31">
        <f t="shared" si="0"/>
        <v>16832.2</v>
      </c>
      <c r="P50" s="35">
        <f t="shared" si="1"/>
        <v>1767.8059880000001</v>
      </c>
      <c r="Q50" s="145"/>
      <c r="R50" s="28">
        <f t="shared" si="2"/>
        <v>1</v>
      </c>
      <c r="S50" s="33">
        <f t="shared" si="3"/>
        <v>1</v>
      </c>
      <c r="T50" s="145"/>
      <c r="U50" s="39">
        <f t="shared" si="4"/>
        <v>0.11937297377672719</v>
      </c>
      <c r="V50" s="33">
        <f t="shared" si="5"/>
        <v>2.6666666929646291E-3</v>
      </c>
      <c r="W50" s="145"/>
      <c r="X50" s="78">
        <f t="shared" si="13"/>
        <v>10100</v>
      </c>
      <c r="Y50" s="41">
        <f t="shared" si="7"/>
        <v>23150604.123630919</v>
      </c>
      <c r="Z50" s="41">
        <f t="shared" si="8"/>
        <v>351793.15822743997</v>
      </c>
      <c r="AA50" s="41">
        <f t="shared" si="9"/>
        <v>7323.3535760000004</v>
      </c>
      <c r="AB50" s="42">
        <f t="shared" si="10"/>
        <v>8065.7489826400724</v>
      </c>
      <c r="AD50" s="40">
        <f t="shared" si="14"/>
        <v>23527886.384417001</v>
      </c>
      <c r="AE50" s="124"/>
      <c r="AF50" s="49"/>
      <c r="AG50" s="50">
        <f>'[4]Risikoschätzung '!$U$21</f>
        <v>3.4841269841269841E-7</v>
      </c>
      <c r="AH50" s="48" t="s">
        <v>52</v>
      </c>
    </row>
    <row r="51" spans="1:34" x14ac:dyDescent="0.3">
      <c r="A51" s="5">
        <f t="shared" si="12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8">
        <f>'[1]Szenario 3'!$K51</f>
        <v>2010.4511932999999</v>
      </c>
      <c r="H51" s="145"/>
      <c r="I51" s="86">
        <f>'[2]Szenario 1'!$F51</f>
        <v>7</v>
      </c>
      <c r="J51" s="87">
        <f>'[2]Szenario 2'!$F51</f>
        <v>16</v>
      </c>
      <c r="K51" s="88">
        <f>'[2]Szenario 3'!$F51</f>
        <v>25</v>
      </c>
      <c r="L51" s="145"/>
      <c r="M51" s="23">
        <f>'[3]E-Auto'!$E49*(1/100)</f>
        <v>1</v>
      </c>
      <c r="O51" s="31">
        <f t="shared" si="0"/>
        <v>16952.43</v>
      </c>
      <c r="P51" s="35">
        <f t="shared" si="1"/>
        <v>1780.2546021999999</v>
      </c>
      <c r="Q51" s="145"/>
      <c r="R51" s="28">
        <f t="shared" si="2"/>
        <v>1</v>
      </c>
      <c r="S51" s="33">
        <f t="shared" si="3"/>
        <v>1</v>
      </c>
      <c r="T51" s="145"/>
      <c r="U51" s="39">
        <f t="shared" si="4"/>
        <v>0.11937411855354187</v>
      </c>
      <c r="V51" s="33">
        <f t="shared" si="5"/>
        <v>2.6666666937132347E-3</v>
      </c>
      <c r="W51" s="145"/>
      <c r="X51" s="78">
        <f t="shared" si="13"/>
        <v>10100</v>
      </c>
      <c r="Y51" s="41">
        <f t="shared" si="7"/>
        <v>23316185.428382568</v>
      </c>
      <c r="Z51" s="41">
        <f t="shared" si="8"/>
        <v>354305.18435763603</v>
      </c>
      <c r="AA51" s="41">
        <f t="shared" si="9"/>
        <v>7375.6632443999997</v>
      </c>
      <c r="AB51" s="42">
        <f t="shared" si="10"/>
        <v>8122.8752121929419</v>
      </c>
      <c r="AD51" s="40">
        <f t="shared" si="14"/>
        <v>23696089.151196796</v>
      </c>
      <c r="AE51" s="124"/>
      <c r="AF51" s="49"/>
      <c r="AG51" s="50">
        <f>'[4]Risikoschätzung '!$U$25</f>
        <v>9.5763789380209491E-9</v>
      </c>
      <c r="AH51" s="48" t="s">
        <v>52</v>
      </c>
    </row>
    <row r="52" spans="1:34" x14ac:dyDescent="0.3">
      <c r="A52" s="5">
        <f t="shared" si="12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8">
        <f>'[1]Szenario 3'!$K52</f>
        <v>2029.1241145999998</v>
      </c>
      <c r="H52" s="145"/>
      <c r="I52" s="86">
        <f>'[2]Szenario 1'!$F52</f>
        <v>7</v>
      </c>
      <c r="J52" s="87">
        <f>'[2]Szenario 2'!$F52</f>
        <v>16</v>
      </c>
      <c r="K52" s="88">
        <f>'[2]Szenario 3'!$F52</f>
        <v>25</v>
      </c>
      <c r="L52" s="145"/>
      <c r="M52" s="23">
        <f>'[3]E-Auto'!$E50*(1/100)</f>
        <v>1</v>
      </c>
      <c r="O52" s="31">
        <f t="shared" si="0"/>
        <v>17072.66</v>
      </c>
      <c r="P52" s="35">
        <f t="shared" si="1"/>
        <v>1792.7032164</v>
      </c>
      <c r="Q52" s="145"/>
      <c r="R52" s="28">
        <f t="shared" si="2"/>
        <v>1</v>
      </c>
      <c r="S52" s="33">
        <f t="shared" si="3"/>
        <v>1</v>
      </c>
      <c r="T52" s="145"/>
      <c r="U52" s="39">
        <f t="shared" si="4"/>
        <v>0.11937528794816979</v>
      </c>
      <c r="V52" s="33">
        <f t="shared" si="5"/>
        <v>2.66666669447771E-3</v>
      </c>
      <c r="W52" s="145"/>
      <c r="X52" s="78">
        <f t="shared" si="13"/>
        <v>10100</v>
      </c>
      <c r="Y52" s="41">
        <f t="shared" si="7"/>
        <v>23481774.735466026</v>
      </c>
      <c r="Z52" s="41">
        <f t="shared" si="8"/>
        <v>356817.21048783197</v>
      </c>
      <c r="AA52" s="41">
        <f t="shared" si="9"/>
        <v>7427.9729127999999</v>
      </c>
      <c r="AB52" s="42">
        <f t="shared" si="10"/>
        <v>8180.0014417458142</v>
      </c>
      <c r="AD52" s="40">
        <f t="shared" si="14"/>
        <v>23864299.920308404</v>
      </c>
      <c r="AE52" s="124"/>
      <c r="AF52" s="89" t="s">
        <v>46</v>
      </c>
      <c r="AG52" s="90"/>
      <c r="AH52" s="91"/>
    </row>
    <row r="53" spans="1:34" x14ac:dyDescent="0.3">
      <c r="A53" s="5">
        <f t="shared" si="12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8">
        <f>'[1]Szenario 3'!$K53</f>
        <v>2047.7970358999999</v>
      </c>
      <c r="H53" s="145"/>
      <c r="I53" s="86">
        <f>'[2]Szenario 1'!$F53</f>
        <v>7</v>
      </c>
      <c r="J53" s="87">
        <f>'[2]Szenario 2'!$F53</f>
        <v>16</v>
      </c>
      <c r="K53" s="88">
        <f>'[2]Szenario 3'!$F53</f>
        <v>25</v>
      </c>
      <c r="L53" s="145"/>
      <c r="M53" s="23">
        <f>'[3]E-Auto'!$E51*(1/100)</f>
        <v>1</v>
      </c>
      <c r="O53" s="31">
        <f t="shared" si="0"/>
        <v>17192.89</v>
      </c>
      <c r="P53" s="35">
        <f t="shared" si="1"/>
        <v>1805.1518305999998</v>
      </c>
      <c r="Q53" s="145"/>
      <c r="R53" s="28">
        <f t="shared" si="2"/>
        <v>1</v>
      </c>
      <c r="S53" s="33">
        <f t="shared" si="3"/>
        <v>1</v>
      </c>
      <c r="T53" s="145"/>
      <c r="U53" s="39">
        <f t="shared" si="4"/>
        <v>0.11937648231103513</v>
      </c>
      <c r="V53" s="33">
        <f t="shared" si="5"/>
        <v>2.6666666952582787E-3</v>
      </c>
      <c r="W53" s="145"/>
      <c r="X53" s="78">
        <f t="shared" si="13"/>
        <v>10100</v>
      </c>
      <c r="Y53" s="41">
        <f t="shared" si="7"/>
        <v>23647372.216351192</v>
      </c>
      <c r="Z53" s="41">
        <f t="shared" si="8"/>
        <v>359329.23661802802</v>
      </c>
      <c r="AA53" s="41">
        <f t="shared" si="9"/>
        <v>7480.282581200001</v>
      </c>
      <c r="AB53" s="42">
        <f t="shared" si="10"/>
        <v>8237.1276712986855</v>
      </c>
      <c r="AD53" s="40">
        <f t="shared" si="14"/>
        <v>24032518.863221716</v>
      </c>
      <c r="AE53" s="124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8">
        <f>'[1]Szenario 3'!$K54</f>
        <v>2066.4699572</v>
      </c>
      <c r="H54" s="145"/>
      <c r="I54" s="86">
        <f>'[2]Szenario 1'!$F54</f>
        <v>7</v>
      </c>
      <c r="J54" s="87">
        <f>'[2]Szenario 2'!$F54</f>
        <v>16</v>
      </c>
      <c r="K54" s="88">
        <f>'[2]Szenario 3'!$F54</f>
        <v>25</v>
      </c>
      <c r="L54" s="145"/>
      <c r="M54" s="23">
        <f>'[3]E-Auto'!$E52*(1/100)</f>
        <v>1</v>
      </c>
      <c r="O54" s="31">
        <f t="shared" si="0"/>
        <v>17313.12</v>
      </c>
      <c r="P54" s="35">
        <f t="shared" si="1"/>
        <v>1817.6004447999999</v>
      </c>
      <c r="Q54" s="146"/>
      <c r="R54" s="28">
        <f t="shared" si="2"/>
        <v>1</v>
      </c>
      <c r="S54" s="33">
        <f t="shared" si="3"/>
        <v>1</v>
      </c>
      <c r="T54" s="146"/>
      <c r="U54" s="39">
        <f t="shared" si="4"/>
        <v>0.11937770199503857</v>
      </c>
      <c r="V54" s="33">
        <f t="shared" si="5"/>
        <v>2.6666666960551634E-3</v>
      </c>
      <c r="W54" s="146"/>
      <c r="X54" s="78">
        <f t="shared" si="13"/>
        <v>10100</v>
      </c>
      <c r="Y54" s="41">
        <f t="shared" si="7"/>
        <v>23812978.04494008</v>
      </c>
      <c r="Z54" s="41">
        <f t="shared" si="8"/>
        <v>361841.26274822396</v>
      </c>
      <c r="AA54" s="41">
        <f t="shared" si="9"/>
        <v>7532.5922496000003</v>
      </c>
      <c r="AB54" s="42">
        <f t="shared" si="10"/>
        <v>8294.253900851556</v>
      </c>
      <c r="AD54" s="40">
        <f t="shared" si="14"/>
        <v>24200746.153838754</v>
      </c>
      <c r="AE54" s="124"/>
      <c r="AF54" s="49"/>
      <c r="AG54" s="50">
        <f>'[4]Risikoschätzung '!$U$20</f>
        <v>1.0317460317460317E-8</v>
      </c>
      <c r="AH54" s="48" t="s">
        <v>52</v>
      </c>
    </row>
    <row r="55" spans="1:34" ht="15" thickBot="1" x14ac:dyDescent="0.35">
      <c r="AD55" s="40">
        <f>SUM(AD9:AD54)</f>
        <v>940981631.19981515</v>
      </c>
      <c r="AE55" s="124"/>
      <c r="AF55" s="51"/>
      <c r="AG55" s="52">
        <f>'[4]Risikoschätzung '!$U$24</f>
        <v>5.8527921855133306E-10</v>
      </c>
      <c r="AH55" s="53" t="s">
        <v>52</v>
      </c>
    </row>
    <row r="56" spans="1:34" ht="15" thickBot="1" x14ac:dyDescent="0.35">
      <c r="U56" s="92" t="s">
        <v>22</v>
      </c>
      <c r="V56" s="93"/>
      <c r="X56" s="9">
        <f>SUM(X9:X54)</f>
        <v>1933350</v>
      </c>
      <c r="Y56" s="65">
        <f>SUM(Y9:Y54)</f>
        <v>924096470.84733856</v>
      </c>
      <c r="Z56" s="66">
        <f>SUM(Z9:Z54)</f>
        <v>14044751.041665444</v>
      </c>
      <c r="AA56" s="66">
        <f>SUM(AA9:AA54)</f>
        <v>584649.27895867429</v>
      </c>
      <c r="AB56" s="71">
        <f>SUM(AB9:AB54)</f>
        <v>322410.03185194987</v>
      </c>
      <c r="AD56" s="67">
        <f>X56+Y56+Z56+AA56+AB56</f>
        <v>940981631.19981468</v>
      </c>
      <c r="AF56" s="94"/>
      <c r="AG56" s="95"/>
    </row>
    <row r="57" spans="1:34" ht="15" thickBot="1" x14ac:dyDescent="0.35">
      <c r="AF57" s="96"/>
      <c r="AG57" s="97"/>
    </row>
    <row r="58" spans="1:34" x14ac:dyDescent="0.3">
      <c r="AE58" s="25"/>
      <c r="AF58" s="94"/>
      <c r="AG58" s="95"/>
      <c r="AH58" s="43"/>
    </row>
    <row r="59" spans="1:34" ht="15" thickBot="1" x14ac:dyDescent="0.35">
      <c r="AF59" s="96"/>
      <c r="AG59" s="97"/>
    </row>
    <row r="60" spans="1:34" x14ac:dyDescent="0.3">
      <c r="AG60" s="42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I31" workbookViewId="0">
      <selection activeCell="P9" sqref="P9:P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145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4"/>
      <c r="L1" s="144"/>
      <c r="N1" s="144"/>
      <c r="Q1" s="144"/>
      <c r="R1" s="78"/>
      <c r="S1" s="78"/>
      <c r="T1" s="144"/>
      <c r="U1" s="78"/>
      <c r="V1" s="78"/>
      <c r="W1" s="144"/>
      <c r="AE1" s="124"/>
    </row>
    <row r="2" spans="1:36" ht="14.4" customHeight="1" thickBot="1" x14ac:dyDescent="0.35">
      <c r="B2" s="125" t="s">
        <v>0</v>
      </c>
      <c r="C2" s="126"/>
      <c r="D2" s="127"/>
      <c r="F2" s="124"/>
      <c r="G2" s="124"/>
      <c r="H2" s="145"/>
      <c r="K2" s="2"/>
      <c r="L2" s="145"/>
      <c r="O2" s="92" t="s">
        <v>55</v>
      </c>
      <c r="P2" s="93"/>
      <c r="Q2" s="145"/>
      <c r="R2" s="78"/>
      <c r="S2" s="78"/>
      <c r="T2" s="145"/>
      <c r="U2" s="78"/>
      <c r="V2" s="78"/>
      <c r="W2" s="145"/>
      <c r="Y2" s="148" t="s">
        <v>84</v>
      </c>
      <c r="Z2" s="149"/>
      <c r="AA2" s="150"/>
      <c r="AB2" s="8"/>
      <c r="AC2" s="8"/>
      <c r="AE2" s="124"/>
    </row>
    <row r="3" spans="1:36" ht="14.4" customHeight="1" thickBot="1" x14ac:dyDescent="0.35">
      <c r="B3" s="128"/>
      <c r="C3" s="129"/>
      <c r="D3" s="130"/>
      <c r="F3" s="124"/>
      <c r="G3" s="124"/>
      <c r="H3" s="145"/>
      <c r="K3" s="2"/>
      <c r="L3" s="145"/>
      <c r="O3" s="157" t="s">
        <v>83</v>
      </c>
      <c r="P3" s="158"/>
      <c r="Q3" s="145"/>
      <c r="R3" s="78"/>
      <c r="S3" s="78"/>
      <c r="T3" s="145"/>
      <c r="U3" s="78"/>
      <c r="V3" s="78"/>
      <c r="W3" s="145"/>
      <c r="Y3" s="151"/>
      <c r="Z3" s="152"/>
      <c r="AA3" s="153"/>
      <c r="AB3" s="8"/>
      <c r="AC3" s="8"/>
      <c r="AE3" s="124"/>
      <c r="AF3" s="102" t="s">
        <v>58</v>
      </c>
      <c r="AG3" s="103"/>
      <c r="AH3" s="104"/>
    </row>
    <row r="4" spans="1:36" ht="14.4" customHeight="1" thickBot="1" x14ac:dyDescent="0.35">
      <c r="H4" s="145"/>
      <c r="K4" s="2"/>
      <c r="L4" s="145"/>
      <c r="O4" s="159"/>
      <c r="P4" s="160"/>
      <c r="Q4" s="145"/>
      <c r="R4" s="78"/>
      <c r="S4" s="78"/>
      <c r="T4" s="145"/>
      <c r="U4" s="78"/>
      <c r="V4" s="78"/>
      <c r="W4" s="145"/>
      <c r="Y4" s="154"/>
      <c r="Z4" s="155"/>
      <c r="AA4" s="156"/>
      <c r="AB4" s="8"/>
      <c r="AC4" s="8"/>
      <c r="AE4" s="124"/>
      <c r="AF4" s="105"/>
      <c r="AG4" s="106"/>
      <c r="AH4" s="107"/>
    </row>
    <row r="5" spans="1:36" ht="14.4" customHeight="1" thickBot="1" x14ac:dyDescent="0.35">
      <c r="D5" s="108" t="s">
        <v>2</v>
      </c>
      <c r="E5" s="109"/>
      <c r="H5" s="145"/>
      <c r="I5" s="108" t="s">
        <v>7</v>
      </c>
      <c r="J5" s="112"/>
      <c r="K5" s="109"/>
      <c r="L5" s="145"/>
      <c r="M5" s="112" t="s">
        <v>3</v>
      </c>
      <c r="O5" s="114"/>
      <c r="P5" s="115"/>
      <c r="Q5" s="145"/>
      <c r="R5" s="112" t="s">
        <v>20</v>
      </c>
      <c r="S5" s="109"/>
      <c r="T5" s="145"/>
      <c r="U5" s="108" t="s">
        <v>29</v>
      </c>
      <c r="V5" s="109"/>
      <c r="W5" s="145"/>
      <c r="AE5" s="124"/>
    </row>
    <row r="6" spans="1:36" ht="14.4" customHeight="1" thickBot="1" x14ac:dyDescent="0.35">
      <c r="D6" s="110"/>
      <c r="E6" s="111"/>
      <c r="H6" s="145"/>
      <c r="I6" s="110"/>
      <c r="J6" s="113"/>
      <c r="K6" s="111"/>
      <c r="L6" s="145"/>
      <c r="M6" s="113"/>
      <c r="O6" s="116"/>
      <c r="P6" s="117"/>
      <c r="Q6" s="145"/>
      <c r="R6" s="113"/>
      <c r="S6" s="111"/>
      <c r="T6" s="145"/>
      <c r="U6" s="110"/>
      <c r="V6" s="111"/>
      <c r="W6" s="145"/>
      <c r="AE6" s="124"/>
      <c r="AF6" s="61" t="s">
        <v>30</v>
      </c>
      <c r="AG6" s="45"/>
      <c r="AH6" s="45"/>
      <c r="AI6" s="45"/>
      <c r="AJ6" s="58"/>
    </row>
    <row r="7" spans="1:36" ht="15" customHeight="1" thickBot="1" x14ac:dyDescent="0.35">
      <c r="B7" s="147" t="s">
        <v>5</v>
      </c>
      <c r="C7" s="147"/>
      <c r="D7" s="120" t="s">
        <v>4</v>
      </c>
      <c r="E7" s="120"/>
      <c r="F7" s="121" t="s">
        <v>6</v>
      </c>
      <c r="G7" s="121"/>
      <c r="H7" s="145"/>
      <c r="I7" s="69" t="s">
        <v>70</v>
      </c>
      <c r="J7" s="14" t="s">
        <v>69</v>
      </c>
      <c r="K7" s="20" t="s">
        <v>68</v>
      </c>
      <c r="L7" s="145"/>
      <c r="M7" s="1" t="s">
        <v>8</v>
      </c>
      <c r="O7" s="118"/>
      <c r="P7" s="119"/>
      <c r="Q7" s="145"/>
      <c r="R7" s="78"/>
      <c r="S7" s="78"/>
      <c r="T7" s="145"/>
      <c r="U7" s="78"/>
      <c r="V7" s="78"/>
      <c r="W7" s="145"/>
      <c r="X7" s="3" t="s">
        <v>9</v>
      </c>
      <c r="Y7" s="79" t="s">
        <v>10</v>
      </c>
      <c r="Z7" s="3" t="s">
        <v>11</v>
      </c>
      <c r="AA7" s="3" t="s">
        <v>12</v>
      </c>
      <c r="AB7" s="3" t="s">
        <v>13</v>
      </c>
      <c r="AD7" s="122" t="s">
        <v>56</v>
      </c>
      <c r="AE7" s="124"/>
      <c r="AF7" s="64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145"/>
      <c r="I8" s="70"/>
      <c r="J8" s="7"/>
      <c r="K8" s="18"/>
      <c r="L8" s="145"/>
      <c r="M8" s="21"/>
      <c r="O8" s="30"/>
      <c r="P8" s="34"/>
      <c r="Q8" s="145"/>
      <c r="R8" s="80"/>
      <c r="S8" s="79"/>
      <c r="T8" s="145"/>
      <c r="U8" s="80"/>
      <c r="V8" s="79"/>
      <c r="W8" s="145"/>
      <c r="X8" s="37"/>
      <c r="Y8" s="10"/>
      <c r="Z8" s="36"/>
      <c r="AA8" s="36"/>
      <c r="AB8" s="36"/>
      <c r="AD8" s="123"/>
      <c r="AE8" s="124"/>
      <c r="AF8" s="59" t="s">
        <v>14</v>
      </c>
      <c r="AG8" s="26">
        <v>4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8">
        <f>'[1]Szenario 3'!$K9</f>
        <v>1226.1884987000001</v>
      </c>
      <c r="H9" s="145"/>
      <c r="I9" s="83">
        <f>'[2]Szenario 1'!$F9</f>
        <v>7</v>
      </c>
      <c r="J9" s="84">
        <f>'[2]Szenario 2'!$F9</f>
        <v>16</v>
      </c>
      <c r="K9" s="85">
        <f>'[2]Szenario 3'!$F9</f>
        <v>25</v>
      </c>
      <c r="L9" s="145"/>
      <c r="M9" s="22">
        <f>'[3]E-Auto'!$E7*(1/100)</f>
        <v>1.6900000000000001E-3</v>
      </c>
      <c r="O9" s="31">
        <f>F9</f>
        <v>11842.655000000001</v>
      </c>
      <c r="P9" s="35">
        <f>G9+(I9)</f>
        <v>1233.1884987000001</v>
      </c>
      <c r="Q9" s="145"/>
      <c r="R9" s="28">
        <f>IF(O9&lt;$AG$18,1,2)</f>
        <v>1</v>
      </c>
      <c r="S9" s="33">
        <f>IF(P9&lt;$AG$10,1,2)</f>
        <v>1</v>
      </c>
      <c r="T9" s="145"/>
      <c r="U9" s="39">
        <f>($AI$15/$AG$20)*(1+0.15*(O9/$AG$18)^4)+$AH$33</f>
        <v>0.11934304673354408</v>
      </c>
      <c r="V9" s="33">
        <f>($AI$7/$AG$12)*(1+0.15*(P9/$AG$10)^4)+$AH$32</f>
        <v>2.6666666728939921E-3</v>
      </c>
      <c r="W9" s="145"/>
      <c r="X9" s="78">
        <f>($AG$7*$AG$8*S9*$AG$24+$AG$15*$AG$16*R9*$AG$24)</f>
        <v>3600</v>
      </c>
      <c r="Y9" s="41">
        <f>(O9*U9*$AG$30+P9*V9*$AG$29)*365</f>
        <v>16283823.088208461</v>
      </c>
      <c r="Z9" s="41">
        <f>(O9*$AI$15*$AG$37+P9*$AI$7*$AG$36)*365</f>
        <v>247465.23382430599</v>
      </c>
      <c r="AA9" s="41">
        <f>O9*$AI$15*($AG$41+$AG$40*(1-M9))*365</f>
        <v>17062.630793206572</v>
      </c>
      <c r="AB9" s="42">
        <f>365*((P9*$AI$7*($AG$53*$AG$54+$AG$49*$AG$50+$AG$45*$AG$46))+(O9*1.6*$AI$15*($AG$53*$AG$55+$AG$49*$AG$51+$AG$45*$AG$47)))</f>
        <v>5645.9951276244856</v>
      </c>
      <c r="AD9" s="40">
        <f>SUM(X9:AB9)</f>
        <v>16557596.947953597</v>
      </c>
      <c r="AE9" s="124"/>
      <c r="AF9" s="98" t="s">
        <v>15</v>
      </c>
      <c r="AG9" s="15"/>
      <c r="AH9" s="101"/>
      <c r="AI9" s="72" t="s">
        <v>59</v>
      </c>
      <c r="AJ9" s="73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8">
        <f>'[1]Szenario 3'!$K10</f>
        <v>1244.86142</v>
      </c>
      <c r="H10" s="145"/>
      <c r="I10" s="86">
        <f>'[2]Szenario 1'!$F10</f>
        <v>7</v>
      </c>
      <c r="J10" s="87">
        <f>'[2]Szenario 2'!$F10</f>
        <v>16</v>
      </c>
      <c r="K10" s="88">
        <f>'[2]Szenario 3'!$F10</f>
        <v>25</v>
      </c>
      <c r="L10" s="145"/>
      <c r="M10" s="23">
        <f>'[3]E-Auto'!$E8*(1/100)</f>
        <v>2.3700000000000001E-3</v>
      </c>
      <c r="O10" s="31">
        <f t="shared" ref="O10:O54" si="0">F10</f>
        <v>12023</v>
      </c>
      <c r="P10" s="35">
        <f t="shared" ref="P10:P54" si="1">G10+(I10)</f>
        <v>1251.86142</v>
      </c>
      <c r="Q10" s="145"/>
      <c r="R10" s="28">
        <f t="shared" ref="R10:R54" si="2">IF(O10&lt;$AG$18,1,2)</f>
        <v>1</v>
      </c>
      <c r="S10" s="33">
        <f t="shared" ref="S10:S54" si="3">IF(P10&lt;$AG$10,1,2)</f>
        <v>1</v>
      </c>
      <c r="T10" s="145"/>
      <c r="U10" s="39">
        <f t="shared" ref="U10:U54" si="4">($AI$15/$AG$20)*(1+0.15*(O10/$AG$18)^4)+$AH$33</f>
        <v>0.1193436520659952</v>
      </c>
      <c r="V10" s="33">
        <f t="shared" ref="V10:V54" si="5">($AI$7/$AG$12)*(1+0.15*(P10/$AG$10)^4)+$AH$32</f>
        <v>2.6666666732798215E-3</v>
      </c>
      <c r="W10" s="145"/>
      <c r="X10" s="78">
        <f t="shared" ref="X10:X12" si="6">($AG$7*$AG$8*S10*$AG$24+$AG$15*$AG$16*R10*$AG$24)</f>
        <v>3600</v>
      </c>
      <c r="Y10" s="41">
        <f t="shared" ref="Y10:Y54" si="7">(O10*U10*$AG$30+P10*V10*$AG$29)*365</f>
        <v>16531881.776477873</v>
      </c>
      <c r="Z10" s="41">
        <f t="shared" ref="Z10:Z54" si="8">(O10*$AI$15*$AG$37+P10*$AI$7*$AG$36)*365</f>
        <v>251233.27301960002</v>
      </c>
      <c r="AA10" s="41">
        <f t="shared" ref="AA10:AA54" si="9">O10*$AI$15*($AG$41+$AG$40*(1-M10))*365</f>
        <v>17314.231670626003</v>
      </c>
      <c r="AB10" s="42">
        <f t="shared" ref="AB10:AB54" si="10">365*((P10*$AI$7*($AG$53*$AG$54+$AG$49*$AG$50+$AG$45*$AG$46))+(O10*1.6*$AI$15*($AG$53*$AG$55+$AG$49*$AG$51+$AG$45*$AG$47)))</f>
        <v>5731.6844719537921</v>
      </c>
      <c r="AD10" s="40">
        <f t="shared" ref="AD10:AD46" si="11">SUM(X10:AB10)</f>
        <v>16809760.965640053</v>
      </c>
      <c r="AE10" s="124"/>
      <c r="AF10" s="99"/>
      <c r="AG10" s="16">
        <v>110400</v>
      </c>
      <c r="AH10" s="101"/>
      <c r="AI10" s="72"/>
      <c r="AJ10" s="48"/>
    </row>
    <row r="11" spans="1:36" x14ac:dyDescent="0.3">
      <c r="A11" s="5">
        <f t="shared" ref="A11:A54" si="12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8">
        <f>'[1]Szenario 3'!$K11</f>
        <v>1263.5343412999998</v>
      </c>
      <c r="H11" s="145"/>
      <c r="I11" s="86">
        <f>'[2]Szenario 1'!$F11</f>
        <v>7</v>
      </c>
      <c r="J11" s="87">
        <f>'[2]Szenario 2'!$F11</f>
        <v>16</v>
      </c>
      <c r="K11" s="88">
        <f>'[2]Szenario 3'!$F11</f>
        <v>25</v>
      </c>
      <c r="L11" s="145"/>
      <c r="M11" s="23">
        <f>'[3]E-Auto'!$E9*(1/100)</f>
        <v>3.1800000000000001E-3</v>
      </c>
      <c r="O11" s="31">
        <f t="shared" si="0"/>
        <v>12203.344999999999</v>
      </c>
      <c r="P11" s="35">
        <f t="shared" si="1"/>
        <v>1270.5343412999998</v>
      </c>
      <c r="Q11" s="145"/>
      <c r="R11" s="28">
        <f t="shared" si="2"/>
        <v>1</v>
      </c>
      <c r="S11" s="33">
        <f t="shared" si="3"/>
        <v>1</v>
      </c>
      <c r="T11" s="145"/>
      <c r="U11" s="39">
        <f t="shared" si="4"/>
        <v>0.11934428526006929</v>
      </c>
      <c r="V11" s="33">
        <f t="shared" si="5"/>
        <v>2.6666666736833086E-3</v>
      </c>
      <c r="W11" s="145"/>
      <c r="X11" s="78">
        <f t="shared" si="6"/>
        <v>3600</v>
      </c>
      <c r="Y11" s="41">
        <f t="shared" si="7"/>
        <v>16779946.888364717</v>
      </c>
      <c r="Z11" s="41">
        <f t="shared" si="8"/>
        <v>255001.31221489399</v>
      </c>
      <c r="AA11" s="41">
        <f t="shared" si="9"/>
        <v>17563.987289385459</v>
      </c>
      <c r="AB11" s="42">
        <f t="shared" si="10"/>
        <v>5817.3738162830987</v>
      </c>
      <c r="AD11" s="40">
        <f t="shared" si="11"/>
        <v>17061929.561685275</v>
      </c>
      <c r="AE11" s="124"/>
      <c r="AF11" s="100"/>
      <c r="AG11" s="15"/>
      <c r="AH11" s="101"/>
      <c r="AI11" s="72" t="s">
        <v>60</v>
      </c>
      <c r="AJ11" s="73">
        <v>65</v>
      </c>
    </row>
    <row r="12" spans="1:36" ht="15" thickBot="1" x14ac:dyDescent="0.35">
      <c r="A12" s="5">
        <f t="shared" si="12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8">
        <f>'[1]Szenario 3'!$K12</f>
        <v>1282.2072625999999</v>
      </c>
      <c r="H12" s="145"/>
      <c r="I12" s="86">
        <f>'[2]Szenario 1'!$F12</f>
        <v>7</v>
      </c>
      <c r="J12" s="87">
        <f>'[2]Szenario 2'!$F12</f>
        <v>16</v>
      </c>
      <c r="K12" s="88">
        <f>'[2]Szenario 3'!$F12</f>
        <v>25</v>
      </c>
      <c r="L12" s="145"/>
      <c r="M12" s="23">
        <f>'[3]E-Auto'!$E10*(1/100)</f>
        <v>4.1700000000000001E-3</v>
      </c>
      <c r="O12" s="31">
        <f>F12</f>
        <v>12383.69</v>
      </c>
      <c r="P12" s="35">
        <f t="shared" si="1"/>
        <v>1289.2072625999999</v>
      </c>
      <c r="Q12" s="145"/>
      <c r="R12" s="28">
        <f t="shared" si="2"/>
        <v>1</v>
      </c>
      <c r="S12" s="33">
        <f t="shared" si="3"/>
        <v>1</v>
      </c>
      <c r="T12" s="145"/>
      <c r="U12" s="39">
        <f t="shared" si="4"/>
        <v>0.11934494715785231</v>
      </c>
      <c r="V12" s="33">
        <f t="shared" si="5"/>
        <v>2.666666674104983E-3</v>
      </c>
      <c r="W12" s="145"/>
      <c r="X12" s="78">
        <f t="shared" si="6"/>
        <v>3600</v>
      </c>
      <c r="Y12" s="41">
        <f t="shared" si="7"/>
        <v>17028018.717267245</v>
      </c>
      <c r="Z12" s="41">
        <f t="shared" si="8"/>
        <v>258769.35141018804</v>
      </c>
      <c r="AA12" s="41">
        <f t="shared" si="9"/>
        <v>17811.203027993986</v>
      </c>
      <c r="AB12" s="42">
        <f t="shared" si="10"/>
        <v>5903.063160612407</v>
      </c>
      <c r="AD12" s="40">
        <f t="shared" si="11"/>
        <v>17314102.334866039</v>
      </c>
      <c r="AE12" s="124"/>
      <c r="AF12" s="63" t="s">
        <v>32</v>
      </c>
      <c r="AG12" s="57">
        <v>30</v>
      </c>
      <c r="AH12" s="38" t="s">
        <v>33</v>
      </c>
      <c r="AI12" s="38"/>
      <c r="AJ12" s="53"/>
    </row>
    <row r="13" spans="1:36" ht="15" thickBot="1" x14ac:dyDescent="0.35">
      <c r="A13" s="5">
        <f t="shared" si="12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8">
        <f>'[1]Szenario 3'!$K13</f>
        <v>1300.8801838999998</v>
      </c>
      <c r="H13" s="145"/>
      <c r="I13" s="86">
        <f>'[2]Szenario 1'!$F13</f>
        <v>7</v>
      </c>
      <c r="J13" s="87">
        <f>'[2]Szenario 2'!$F13</f>
        <v>16</v>
      </c>
      <c r="K13" s="88">
        <f>'[2]Szenario 3'!$F13</f>
        <v>25</v>
      </c>
      <c r="L13" s="145"/>
      <c r="M13" s="23">
        <f>'[3]E-Auto'!$E11*(1/100)</f>
        <v>6.2100000000000002E-3</v>
      </c>
      <c r="O13" s="31">
        <f t="shared" si="0"/>
        <v>12564.035</v>
      </c>
      <c r="P13" s="35">
        <f t="shared" si="1"/>
        <v>1307.8801838999998</v>
      </c>
      <c r="Q13" s="145"/>
      <c r="R13" s="28">
        <f t="shared" si="2"/>
        <v>1</v>
      </c>
      <c r="S13" s="33">
        <f t="shared" si="3"/>
        <v>1</v>
      </c>
      <c r="T13" s="145"/>
      <c r="U13" s="39">
        <f t="shared" si="4"/>
        <v>0.11934563861396749</v>
      </c>
      <c r="V13" s="33">
        <f t="shared" si="5"/>
        <v>2.6666666745453842E-3</v>
      </c>
      <c r="W13" s="145"/>
      <c r="X13" s="78">
        <f>($AG$7*$AG$8*S13*$AG$24+$AG$15*$AG$16*R13*$AG$24)</f>
        <v>3600</v>
      </c>
      <c r="Y13" s="41">
        <f t="shared" si="7"/>
        <v>17276097.565384652</v>
      </c>
      <c r="Z13" s="41">
        <f t="shared" si="8"/>
        <v>262537.39060548198</v>
      </c>
      <c r="AA13" s="41">
        <f t="shared" si="9"/>
        <v>18044.76918178561</v>
      </c>
      <c r="AB13" s="42">
        <f t="shared" si="10"/>
        <v>5988.7525049417136</v>
      </c>
      <c r="AD13" s="40">
        <f t="shared" si="11"/>
        <v>17566268.477676861</v>
      </c>
      <c r="AE13" s="124"/>
    </row>
    <row r="14" spans="1:36" ht="15" thickBot="1" x14ac:dyDescent="0.35">
      <c r="A14" s="17">
        <f t="shared" si="12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8">
        <f>'[1]Szenario 3'!$K14</f>
        <v>1319.5531051999999</v>
      </c>
      <c r="H14" s="145"/>
      <c r="I14" s="86">
        <f>'[2]Szenario 1'!$F14</f>
        <v>7</v>
      </c>
      <c r="J14" s="87">
        <f>'[2]Szenario 2'!$F14</f>
        <v>16</v>
      </c>
      <c r="K14" s="88">
        <f>'[2]Szenario 3'!$F14</f>
        <v>25</v>
      </c>
      <c r="L14" s="145"/>
      <c r="M14" s="23">
        <f>'[3]E-Auto'!$E12*(1/100)</f>
        <v>3.5041935483870967E-2</v>
      </c>
      <c r="O14" s="31">
        <f t="shared" si="0"/>
        <v>12744.38</v>
      </c>
      <c r="P14" s="35">
        <f t="shared" si="1"/>
        <v>1326.5531051999999</v>
      </c>
      <c r="Q14" s="145"/>
      <c r="R14" s="28">
        <f t="shared" si="2"/>
        <v>1</v>
      </c>
      <c r="S14" s="33">
        <f t="shared" si="3"/>
        <v>1</v>
      </c>
      <c r="T14" s="145"/>
      <c r="U14" s="39">
        <f t="shared" si="4"/>
        <v>0.11934636049557536</v>
      </c>
      <c r="V14" s="33">
        <f t="shared" si="5"/>
        <v>2.6666666750050578E-3</v>
      </c>
      <c r="W14" s="145"/>
      <c r="X14" s="78">
        <f>($AG$7*$AG$8*S14*$AG$24+$AG$15*$AG$16*R14*$AG$24)+AG26</f>
        <v>1511350</v>
      </c>
      <c r="Y14" s="41">
        <f t="shared" si="7"/>
        <v>17524183.743847191</v>
      </c>
      <c r="Z14" s="41">
        <f t="shared" si="8"/>
        <v>266305.42980077595</v>
      </c>
      <c r="AA14" s="41">
        <f t="shared" si="9"/>
        <v>17933.620771369177</v>
      </c>
      <c r="AB14" s="42">
        <f t="shared" si="10"/>
        <v>6074.4418492710192</v>
      </c>
      <c r="AD14" s="40">
        <f t="shared" si="11"/>
        <v>19325847.23626861</v>
      </c>
      <c r="AE14" s="124"/>
      <c r="AF14" s="61" t="s">
        <v>31</v>
      </c>
      <c r="AG14" s="45"/>
      <c r="AH14" s="45"/>
      <c r="AI14" s="45"/>
      <c r="AJ14" s="58"/>
    </row>
    <row r="15" spans="1:36" x14ac:dyDescent="0.3">
      <c r="A15" s="5">
        <f t="shared" si="12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8">
        <f>'[1]Szenario 3'!$K15</f>
        <v>1338.2260265</v>
      </c>
      <c r="H15" s="145"/>
      <c r="I15" s="86">
        <f>'[2]Szenario 1'!$F15</f>
        <v>7</v>
      </c>
      <c r="J15" s="87">
        <f>'[2]Szenario 2'!$F15</f>
        <v>16</v>
      </c>
      <c r="K15" s="88">
        <f>'[2]Szenario 3'!$F15</f>
        <v>25</v>
      </c>
      <c r="L15" s="145"/>
      <c r="M15" s="23">
        <f>'[3]E-Auto'!$E13*(1/100)</f>
        <v>6.3873870967741941E-2</v>
      </c>
      <c r="O15" s="31">
        <f t="shared" si="0"/>
        <v>12924.725</v>
      </c>
      <c r="P15" s="35">
        <f t="shared" si="1"/>
        <v>1345.2260265</v>
      </c>
      <c r="Q15" s="145"/>
      <c r="R15" s="28">
        <f t="shared" si="2"/>
        <v>1</v>
      </c>
      <c r="S15" s="33">
        <f t="shared" si="3"/>
        <v>1</v>
      </c>
      <c r="T15" s="145"/>
      <c r="U15" s="39">
        <f t="shared" si="4"/>
        <v>0.11934711368237363</v>
      </c>
      <c r="V15" s="33">
        <f t="shared" si="5"/>
        <v>2.6666666754845583E-3</v>
      </c>
      <c r="W15" s="145"/>
      <c r="X15" s="78">
        <f>($AJ$11*$AG$8*S15*$AG$25+$AJ$9*$AG$8*S15*$AG$24+$AG$15*$AG$16*R15*$AG$24)</f>
        <v>10100</v>
      </c>
      <c r="Y15" s="41">
        <f t="shared" si="7"/>
        <v>17772277.572846208</v>
      </c>
      <c r="Z15" s="41">
        <f t="shared" si="8"/>
        <v>270073.46899606998</v>
      </c>
      <c r="AA15" s="41">
        <f t="shared" si="9"/>
        <v>17811.996014651068</v>
      </c>
      <c r="AB15" s="42">
        <f t="shared" si="10"/>
        <v>6160.1311936003267</v>
      </c>
      <c r="AD15" s="40">
        <f t="shared" si="11"/>
        <v>18076423.16905053</v>
      </c>
      <c r="AE15" s="124"/>
      <c r="AF15" s="62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2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8">
        <f>'[1]Szenario 3'!$K16</f>
        <v>1356.8989477999999</v>
      </c>
      <c r="H16" s="145"/>
      <c r="I16" s="86">
        <f>'[2]Szenario 1'!$F16</f>
        <v>7</v>
      </c>
      <c r="J16" s="87">
        <f>'[2]Szenario 2'!$F16</f>
        <v>16</v>
      </c>
      <c r="K16" s="88">
        <f>'[2]Szenario 3'!$F16</f>
        <v>25</v>
      </c>
      <c r="L16" s="145"/>
      <c r="M16" s="23">
        <f>'[3]E-Auto'!$E14*(1/100)</f>
        <v>9.2705806451612929E-2</v>
      </c>
      <c r="O16" s="31">
        <f t="shared" si="0"/>
        <v>13105.07</v>
      </c>
      <c r="P16" s="35">
        <f t="shared" si="1"/>
        <v>1363.8989477999999</v>
      </c>
      <c r="Q16" s="145"/>
      <c r="R16" s="28">
        <f t="shared" si="2"/>
        <v>1</v>
      </c>
      <c r="S16" s="33">
        <f t="shared" si="3"/>
        <v>1</v>
      </c>
      <c r="T16" s="145"/>
      <c r="U16" s="39">
        <f t="shared" si="4"/>
        <v>0.11934789906659735</v>
      </c>
      <c r="V16" s="33">
        <f t="shared" si="5"/>
        <v>2.6666666759844471E-3</v>
      </c>
      <c r="W16" s="145"/>
      <c r="X16" s="78">
        <f t="shared" ref="X16:X54" si="13">($AJ$11*$AG$8*S16*$AG$25+$AJ$9*$AG$8*S16*$AG$24+$AG$15*$AG$16*R16*$AG$24)</f>
        <v>10100</v>
      </c>
      <c r="Y16" s="41">
        <f t="shared" si="7"/>
        <v>18020379.381764211</v>
      </c>
      <c r="Z16" s="41">
        <f t="shared" si="8"/>
        <v>273841.508191364</v>
      </c>
      <c r="AA16" s="41">
        <f t="shared" si="9"/>
        <v>17679.894911631298</v>
      </c>
      <c r="AB16" s="42">
        <f t="shared" si="10"/>
        <v>6245.8205379296332</v>
      </c>
      <c r="AD16" s="40">
        <f t="shared" si="11"/>
        <v>18328246.605405137</v>
      </c>
      <c r="AE16" s="124"/>
      <c r="AF16" s="59" t="s">
        <v>17</v>
      </c>
      <c r="AG16" s="26">
        <v>5</v>
      </c>
      <c r="AH16" s="25" t="s">
        <v>18</v>
      </c>
      <c r="AI16" s="25"/>
      <c r="AJ16" s="48"/>
    </row>
    <row r="17" spans="1:36" x14ac:dyDescent="0.3">
      <c r="A17" s="5">
        <f t="shared" si="12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8">
        <f>'[1]Szenario 3'!$K17</f>
        <v>1375.5718691</v>
      </c>
      <c r="H17" s="145"/>
      <c r="I17" s="86">
        <f>'[2]Szenario 1'!$F17</f>
        <v>7</v>
      </c>
      <c r="J17" s="87">
        <f>'[2]Szenario 2'!$F17</f>
        <v>16</v>
      </c>
      <c r="K17" s="88">
        <f>'[2]Szenario 3'!$F17</f>
        <v>25</v>
      </c>
      <c r="L17" s="145"/>
      <c r="M17" s="23">
        <f>'[3]E-Auto'!$E15*(1/100)</f>
        <v>0.1215377419354839</v>
      </c>
      <c r="O17" s="31">
        <f>F17</f>
        <v>13285.415000000001</v>
      </c>
      <c r="P17" s="35">
        <f t="shared" si="1"/>
        <v>1382.5718691</v>
      </c>
      <c r="Q17" s="145"/>
      <c r="R17" s="28">
        <f t="shared" si="2"/>
        <v>1</v>
      </c>
      <c r="S17" s="33">
        <f t="shared" si="3"/>
        <v>1</v>
      </c>
      <c r="T17" s="145"/>
      <c r="U17" s="39">
        <f t="shared" si="4"/>
        <v>0.11934871755301878</v>
      </c>
      <c r="V17" s="33">
        <f t="shared" si="5"/>
        <v>2.6666666765052948E-3</v>
      </c>
      <c r="W17" s="145"/>
      <c r="X17" s="78">
        <f t="shared" si="13"/>
        <v>10100</v>
      </c>
      <c r="Y17" s="41">
        <f t="shared" si="7"/>
        <v>18268489.509304926</v>
      </c>
      <c r="Z17" s="41">
        <f t="shared" si="8"/>
        <v>277609.54738665803</v>
      </c>
      <c r="AA17" s="41">
        <f t="shared" si="9"/>
        <v>17537.317462309857</v>
      </c>
      <c r="AB17" s="42">
        <f t="shared" si="10"/>
        <v>6331.5098822589416</v>
      </c>
      <c r="AD17" s="40">
        <f t="shared" si="11"/>
        <v>18580067.884036154</v>
      </c>
      <c r="AE17" s="124"/>
      <c r="AF17" s="98" t="s">
        <v>16</v>
      </c>
      <c r="AG17" s="15"/>
      <c r="AH17" s="101"/>
      <c r="AI17" s="25"/>
      <c r="AJ17" s="48"/>
    </row>
    <row r="18" spans="1:36" x14ac:dyDescent="0.3">
      <c r="A18" s="5">
        <f t="shared" si="12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8">
        <f>'[1]Szenario 3'!$K18</f>
        <v>1394.2447903999998</v>
      </c>
      <c r="H18" s="145"/>
      <c r="I18" s="86">
        <f>'[2]Szenario 1'!$F18</f>
        <v>7</v>
      </c>
      <c r="J18" s="87">
        <f>'[2]Szenario 2'!$F18</f>
        <v>16</v>
      </c>
      <c r="K18" s="88">
        <f>'[2]Szenario 3'!$F18</f>
        <v>25</v>
      </c>
      <c r="L18" s="145"/>
      <c r="M18" s="23">
        <f>'[3]E-Auto'!$E16*(1/100)</f>
        <v>0.15036967741935489</v>
      </c>
      <c r="O18" s="31">
        <f t="shared" si="0"/>
        <v>13465.76</v>
      </c>
      <c r="P18" s="35">
        <f t="shared" si="1"/>
        <v>1401.2447903999998</v>
      </c>
      <c r="Q18" s="145"/>
      <c r="R18" s="28">
        <f t="shared" si="2"/>
        <v>1</v>
      </c>
      <c r="S18" s="33">
        <f t="shared" si="3"/>
        <v>1</v>
      </c>
      <c r="T18" s="145"/>
      <c r="U18" s="39">
        <f t="shared" si="4"/>
        <v>0.11934957005894746</v>
      </c>
      <c r="V18" s="33">
        <f t="shared" si="5"/>
        <v>2.6666666770476799E-3</v>
      </c>
      <c r="W18" s="145"/>
      <c r="X18" s="78">
        <f t="shared" si="13"/>
        <v>10100</v>
      </c>
      <c r="Y18" s="41">
        <f t="shared" si="7"/>
        <v>18516608.303623382</v>
      </c>
      <c r="Z18" s="41">
        <f t="shared" si="8"/>
        <v>281377.586581952</v>
      </c>
      <c r="AA18" s="41">
        <f t="shared" si="9"/>
        <v>17384.26366668674</v>
      </c>
      <c r="AB18" s="42">
        <f t="shared" si="10"/>
        <v>6417.1992265882473</v>
      </c>
      <c r="AD18" s="40">
        <f t="shared" si="11"/>
        <v>18831887.353098609</v>
      </c>
      <c r="AE18" s="124"/>
      <c r="AF18" s="99"/>
      <c r="AG18" s="16">
        <v>30000</v>
      </c>
      <c r="AH18" s="101"/>
      <c r="AI18" s="25"/>
      <c r="AJ18" s="48"/>
    </row>
    <row r="19" spans="1:36" x14ac:dyDescent="0.3">
      <c r="A19" s="5">
        <f t="shared" si="12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8">
        <f>'[1]Szenario 3'!$K19</f>
        <v>1412.9177116999999</v>
      </c>
      <c r="H19" s="145"/>
      <c r="I19" s="86">
        <f>'[2]Szenario 1'!$F19</f>
        <v>7</v>
      </c>
      <c r="J19" s="87">
        <f>'[2]Szenario 2'!$F19</f>
        <v>16</v>
      </c>
      <c r="K19" s="88">
        <f>'[2]Szenario 3'!$F19</f>
        <v>25</v>
      </c>
      <c r="L19" s="145"/>
      <c r="M19" s="23">
        <f>'[3]E-Auto'!$E17*(1/100)</f>
        <v>0.17920161290322587</v>
      </c>
      <c r="O19" s="31">
        <f t="shared" si="0"/>
        <v>13646.105</v>
      </c>
      <c r="P19" s="35">
        <f t="shared" si="1"/>
        <v>1419.9177116999999</v>
      </c>
      <c r="Q19" s="145"/>
      <c r="R19" s="28">
        <f t="shared" si="2"/>
        <v>1</v>
      </c>
      <c r="S19" s="33">
        <f t="shared" si="3"/>
        <v>1</v>
      </c>
      <c r="T19" s="145"/>
      <c r="U19" s="39">
        <f t="shared" si="4"/>
        <v>0.11935045751423019</v>
      </c>
      <c r="V19" s="33">
        <f t="shared" si="5"/>
        <v>2.6666666776121867E-3</v>
      </c>
      <c r="W19" s="145"/>
      <c r="X19" s="78">
        <f t="shared" si="13"/>
        <v>10100</v>
      </c>
      <c r="Y19" s="41">
        <f t="shared" si="7"/>
        <v>18764736.122455955</v>
      </c>
      <c r="Z19" s="41">
        <f t="shared" si="8"/>
        <v>285145.62577724596</v>
      </c>
      <c r="AA19" s="41">
        <f t="shared" si="9"/>
        <v>17220.733524761959</v>
      </c>
      <c r="AB19" s="42">
        <f t="shared" si="10"/>
        <v>6502.8885709175547</v>
      </c>
      <c r="AD19" s="40">
        <f t="shared" si="11"/>
        <v>19083705.370328877</v>
      </c>
      <c r="AE19" s="124"/>
      <c r="AF19" s="100"/>
      <c r="AG19" s="15"/>
      <c r="AH19" s="101"/>
      <c r="AI19" s="25"/>
      <c r="AJ19" s="48"/>
    </row>
    <row r="20" spans="1:36" ht="15" thickBot="1" x14ac:dyDescent="0.35">
      <c r="A20" s="5">
        <f t="shared" si="12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8">
        <f>'[1]Szenario 3'!$K20</f>
        <v>1431.590633</v>
      </c>
      <c r="H20" s="145"/>
      <c r="I20" s="86">
        <f>'[2]Szenario 1'!$F20</f>
        <v>7</v>
      </c>
      <c r="J20" s="87">
        <f>'[2]Szenario 2'!$F20</f>
        <v>16</v>
      </c>
      <c r="K20" s="88">
        <f>'[2]Szenario 3'!$F20</f>
        <v>25</v>
      </c>
      <c r="L20" s="145"/>
      <c r="M20" s="23">
        <f>'[3]E-Auto'!$E18*(1/100)</f>
        <v>0.20803354838709684</v>
      </c>
      <c r="O20" s="31">
        <f t="shared" si="0"/>
        <v>13826.45</v>
      </c>
      <c r="P20" s="35">
        <f t="shared" si="1"/>
        <v>1438.590633</v>
      </c>
      <c r="Q20" s="145"/>
      <c r="R20" s="28">
        <f t="shared" si="2"/>
        <v>1</v>
      </c>
      <c r="S20" s="33">
        <f t="shared" si="3"/>
        <v>1</v>
      </c>
      <c r="T20" s="145"/>
      <c r="U20" s="39">
        <f t="shared" si="4"/>
        <v>0.11935138086125104</v>
      </c>
      <c r="V20" s="33">
        <f t="shared" si="5"/>
        <v>2.6666666781994092E-3</v>
      </c>
      <c r="W20" s="145"/>
      <c r="X20" s="78">
        <f t="shared" si="13"/>
        <v>10100</v>
      </c>
      <c r="Y20" s="41">
        <f t="shared" si="7"/>
        <v>19012873.333250437</v>
      </c>
      <c r="Z20" s="41">
        <f t="shared" si="8"/>
        <v>288913.66497253993</v>
      </c>
      <c r="AA20" s="41">
        <f t="shared" si="9"/>
        <v>17046.727036535511</v>
      </c>
      <c r="AB20" s="42">
        <f t="shared" si="10"/>
        <v>6588.5779152468631</v>
      </c>
      <c r="AD20" s="40">
        <f t="shared" si="11"/>
        <v>19335522.30317476</v>
      </c>
      <c r="AE20" s="124"/>
      <c r="AF20" s="63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2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8">
        <f>'[1]Szenario 3'!$K21</f>
        <v>1450.2635542999999</v>
      </c>
      <c r="H21" s="145"/>
      <c r="I21" s="86">
        <f>'[2]Szenario 1'!$F21</f>
        <v>7</v>
      </c>
      <c r="J21" s="87">
        <f>'[2]Szenario 2'!$F21</f>
        <v>16</v>
      </c>
      <c r="K21" s="88">
        <f>'[2]Szenario 3'!$F21</f>
        <v>25</v>
      </c>
      <c r="L21" s="145"/>
      <c r="M21" s="23">
        <f>'[3]E-Auto'!$E19*(1/100)</f>
        <v>0.23686548387096781</v>
      </c>
      <c r="O21" s="31">
        <f t="shared" si="0"/>
        <v>14006.795</v>
      </c>
      <c r="P21" s="35">
        <f t="shared" si="1"/>
        <v>1457.2635542999999</v>
      </c>
      <c r="Q21" s="145"/>
      <c r="R21" s="28">
        <f t="shared" si="2"/>
        <v>1</v>
      </c>
      <c r="S21" s="33">
        <f t="shared" si="3"/>
        <v>1</v>
      </c>
      <c r="T21" s="145"/>
      <c r="U21" s="39">
        <f t="shared" si="4"/>
        <v>0.1193523410549313</v>
      </c>
      <c r="V21" s="33">
        <f t="shared" si="5"/>
        <v>2.6666666788099495E-3</v>
      </c>
      <c r="W21" s="145"/>
      <c r="X21" s="78">
        <f t="shared" si="13"/>
        <v>10100</v>
      </c>
      <c r="Y21" s="41">
        <f t="shared" si="7"/>
        <v>19261020.313296098</v>
      </c>
      <c r="Z21" s="41">
        <f t="shared" si="8"/>
        <v>292681.70416783396</v>
      </c>
      <c r="AA21" s="41">
        <f t="shared" si="9"/>
        <v>16862.24420200739</v>
      </c>
      <c r="AB21" s="42">
        <f t="shared" si="10"/>
        <v>6674.2672595761687</v>
      </c>
      <c r="AD21" s="40">
        <f t="shared" si="11"/>
        <v>19587338.528925516</v>
      </c>
      <c r="AE21" s="124"/>
    </row>
    <row r="22" spans="1:36" ht="15" thickBot="1" x14ac:dyDescent="0.35">
      <c r="A22" s="5">
        <f t="shared" si="12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8">
        <f>'[1]Szenario 3'!$K22</f>
        <v>1468.9364755999998</v>
      </c>
      <c r="H22" s="145"/>
      <c r="I22" s="86">
        <f>'[2]Szenario 1'!$F22</f>
        <v>7</v>
      </c>
      <c r="J22" s="87">
        <f>'[2]Szenario 2'!$F22</f>
        <v>16</v>
      </c>
      <c r="K22" s="88">
        <f>'[2]Szenario 3'!$F22</f>
        <v>25</v>
      </c>
      <c r="L22" s="145"/>
      <c r="M22" s="23">
        <f>'[3]E-Auto'!$E20*(1/100)</f>
        <v>0.26569741935483882</v>
      </c>
      <c r="O22" s="31">
        <f t="shared" si="0"/>
        <v>14187.14</v>
      </c>
      <c r="P22" s="35">
        <f t="shared" si="1"/>
        <v>1475.9364755999998</v>
      </c>
      <c r="Q22" s="145"/>
      <c r="R22" s="28">
        <f t="shared" si="2"/>
        <v>1</v>
      </c>
      <c r="S22" s="33">
        <f t="shared" si="3"/>
        <v>1</v>
      </c>
      <c r="T22" s="145"/>
      <c r="U22" s="39">
        <f t="shared" si="4"/>
        <v>0.11935333906272956</v>
      </c>
      <c r="V22" s="33">
        <f t="shared" si="5"/>
        <v>2.6666666794444159E-3</v>
      </c>
      <c r="W22" s="145"/>
      <c r="X22" s="78">
        <f t="shared" si="13"/>
        <v>10100</v>
      </c>
      <c r="Y22" s="41">
        <f t="shared" si="7"/>
        <v>19509177.449853759</v>
      </c>
      <c r="Z22" s="41">
        <f t="shared" si="8"/>
        <v>296449.74336312799</v>
      </c>
      <c r="AA22" s="41">
        <f t="shared" si="9"/>
        <v>16667.285021177602</v>
      </c>
      <c r="AB22" s="42">
        <f t="shared" si="10"/>
        <v>6759.9566039054753</v>
      </c>
      <c r="AD22" s="40">
        <f t="shared" si="11"/>
        <v>19839154.434841972</v>
      </c>
      <c r="AE22" s="124"/>
      <c r="AF22" s="54" t="s">
        <v>25</v>
      </c>
      <c r="AG22" s="45"/>
      <c r="AH22" s="45"/>
      <c r="AI22" s="74" t="s">
        <v>61</v>
      </c>
      <c r="AJ22" s="75"/>
    </row>
    <row r="23" spans="1:36" ht="15" thickTop="1" x14ac:dyDescent="0.3">
      <c r="A23" s="5">
        <f t="shared" si="12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8">
        <f>'[1]Szenario 3'!$K23</f>
        <v>1487.6093968999999</v>
      </c>
      <c r="H23" s="145"/>
      <c r="I23" s="86">
        <f>'[2]Szenario 1'!$F23</f>
        <v>7</v>
      </c>
      <c r="J23" s="87">
        <f>'[2]Szenario 2'!$F23</f>
        <v>16</v>
      </c>
      <c r="K23" s="88">
        <f>'[2]Szenario 3'!$F23</f>
        <v>25</v>
      </c>
      <c r="L23" s="145"/>
      <c r="M23" s="23">
        <f>'[3]E-Auto'!$E21*(1/100)</f>
        <v>0.29452935483870979</v>
      </c>
      <c r="O23" s="31">
        <f t="shared" si="0"/>
        <v>14367.485000000001</v>
      </c>
      <c r="P23" s="35">
        <f t="shared" si="1"/>
        <v>1494.6093968999999</v>
      </c>
      <c r="Q23" s="145"/>
      <c r="R23" s="28">
        <f t="shared" si="2"/>
        <v>1</v>
      </c>
      <c r="S23" s="33">
        <f t="shared" si="3"/>
        <v>1</v>
      </c>
      <c r="T23" s="145"/>
      <c r="U23" s="39">
        <f t="shared" si="4"/>
        <v>0.11935437586464166</v>
      </c>
      <c r="V23" s="33">
        <f t="shared" si="5"/>
        <v>2.6666666801034257E-3</v>
      </c>
      <c r="W23" s="145"/>
      <c r="X23" s="78">
        <f t="shared" si="13"/>
        <v>10100</v>
      </c>
      <c r="Y23" s="41">
        <f t="shared" si="7"/>
        <v>19757345.140285857</v>
      </c>
      <c r="Z23" s="41">
        <f t="shared" si="8"/>
        <v>300217.78255842201</v>
      </c>
      <c r="AA23" s="41">
        <f t="shared" si="9"/>
        <v>16461.849494046146</v>
      </c>
      <c r="AB23" s="42">
        <f t="shared" si="10"/>
        <v>6845.6459482347827</v>
      </c>
      <c r="AD23" s="40">
        <f t="shared" si="11"/>
        <v>20090970.418286562</v>
      </c>
      <c r="AE23" s="124"/>
      <c r="AF23" s="55" t="s">
        <v>34</v>
      </c>
      <c r="AG23" s="25"/>
      <c r="AH23" s="25"/>
      <c r="AI23" s="72" t="s">
        <v>62</v>
      </c>
      <c r="AJ23" s="76" t="s">
        <v>63</v>
      </c>
    </row>
    <row r="24" spans="1:36" x14ac:dyDescent="0.3">
      <c r="A24" s="5">
        <f t="shared" si="12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8">
        <f>'[1]Szenario 3'!$K24</f>
        <v>1506.2823182</v>
      </c>
      <c r="H24" s="145"/>
      <c r="I24" s="86">
        <f>'[2]Szenario 1'!$F24</f>
        <v>7</v>
      </c>
      <c r="J24" s="87">
        <f>'[2]Szenario 2'!$F24</f>
        <v>16</v>
      </c>
      <c r="K24" s="88">
        <f>'[2]Szenario 3'!$F24</f>
        <v>25</v>
      </c>
      <c r="L24" s="145"/>
      <c r="M24" s="23">
        <f>'[3]E-Auto'!$E22*(1/100)</f>
        <v>0.32336129032258071</v>
      </c>
      <c r="O24" s="31">
        <f t="shared" si="0"/>
        <v>14547.83</v>
      </c>
      <c r="P24" s="35">
        <f t="shared" si="1"/>
        <v>1513.2823182</v>
      </c>
      <c r="Q24" s="145"/>
      <c r="R24" s="28">
        <f t="shared" si="2"/>
        <v>1</v>
      </c>
      <c r="S24" s="33">
        <f t="shared" si="3"/>
        <v>1</v>
      </c>
      <c r="T24" s="145"/>
      <c r="U24" s="39">
        <f t="shared" si="4"/>
        <v>0.11935545245320071</v>
      </c>
      <c r="V24" s="33">
        <f t="shared" si="5"/>
        <v>2.6666666807876041E-3</v>
      </c>
      <c r="W24" s="145"/>
      <c r="X24" s="78">
        <f t="shared" si="13"/>
        <v>10100</v>
      </c>
      <c r="Y24" s="41">
        <f t="shared" si="7"/>
        <v>20005523.792186476</v>
      </c>
      <c r="Z24" s="41">
        <f t="shared" si="8"/>
        <v>303985.82175371598</v>
      </c>
      <c r="AA24" s="41">
        <f t="shared" si="9"/>
        <v>16245.937620613016</v>
      </c>
      <c r="AB24" s="42">
        <f t="shared" si="10"/>
        <v>6931.3352925640893</v>
      </c>
      <c r="AD24" s="40">
        <f t="shared" si="11"/>
        <v>20342786.886853367</v>
      </c>
      <c r="AE24" s="124"/>
      <c r="AF24" s="47" t="s">
        <v>35</v>
      </c>
      <c r="AG24" s="26">
        <v>5</v>
      </c>
      <c r="AH24" s="25" t="s">
        <v>28</v>
      </c>
      <c r="AI24" s="72" t="s">
        <v>65</v>
      </c>
      <c r="AJ24" s="76" t="s">
        <v>64</v>
      </c>
    </row>
    <row r="25" spans="1:36" x14ac:dyDescent="0.3">
      <c r="A25" s="5">
        <f t="shared" si="12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8">
        <f>'[1]Szenario 3'!$K25</f>
        <v>1524.9552394999998</v>
      </c>
      <c r="H25" s="145"/>
      <c r="I25" s="86">
        <f>'[2]Szenario 1'!$F25</f>
        <v>7</v>
      </c>
      <c r="J25" s="87">
        <f>'[2]Szenario 2'!$F25</f>
        <v>16</v>
      </c>
      <c r="K25" s="88">
        <f>'[2]Szenario 3'!$F25</f>
        <v>25</v>
      </c>
      <c r="L25" s="145"/>
      <c r="M25" s="23">
        <f>'[3]E-Auto'!$E23*(1/100)</f>
        <v>0.35219322580645168</v>
      </c>
      <c r="O25" s="31">
        <f t="shared" si="0"/>
        <v>14728.174999999999</v>
      </c>
      <c r="P25" s="35">
        <f t="shared" si="1"/>
        <v>1531.9552394999998</v>
      </c>
      <c r="Q25" s="145"/>
      <c r="R25" s="28">
        <f t="shared" si="2"/>
        <v>1</v>
      </c>
      <c r="S25" s="33">
        <f t="shared" si="3"/>
        <v>1</v>
      </c>
      <c r="T25" s="145"/>
      <c r="U25" s="39">
        <f t="shared" si="4"/>
        <v>0.11935656983347705</v>
      </c>
      <c r="V25" s="33">
        <f t="shared" si="5"/>
        <v>2.6666666814975835E-3</v>
      </c>
      <c r="W25" s="145"/>
      <c r="X25" s="78">
        <f t="shared" si="13"/>
        <v>10100</v>
      </c>
      <c r="Y25" s="41">
        <f t="shared" si="7"/>
        <v>20253713.823511451</v>
      </c>
      <c r="Z25" s="41">
        <f t="shared" si="8"/>
        <v>307753.86094900995</v>
      </c>
      <c r="AA25" s="41">
        <f t="shared" si="9"/>
        <v>16019.549400878221</v>
      </c>
      <c r="AB25" s="42">
        <f t="shared" si="10"/>
        <v>7017.0246368933949</v>
      </c>
      <c r="AD25" s="40">
        <f t="shared" si="11"/>
        <v>20594604.258498233</v>
      </c>
      <c r="AE25" s="124"/>
      <c r="AF25" s="47" t="s">
        <v>36</v>
      </c>
      <c r="AG25" s="26">
        <v>30</v>
      </c>
      <c r="AH25" s="25" t="s">
        <v>28</v>
      </c>
      <c r="AI25" s="72" t="s">
        <v>67</v>
      </c>
      <c r="AJ25" s="76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8">
        <f>'[1]Szenario 3'!$K26</f>
        <v>1543.6281607999999</v>
      </c>
      <c r="H26" s="145"/>
      <c r="I26" s="86">
        <f>'[2]Szenario 1'!$F26</f>
        <v>7</v>
      </c>
      <c r="J26" s="87">
        <f>'[2]Szenario 2'!$F26</f>
        <v>16</v>
      </c>
      <c r="K26" s="88">
        <f>'[2]Szenario 3'!$F26</f>
        <v>25</v>
      </c>
      <c r="L26" s="145"/>
      <c r="M26" s="23">
        <f>'[3]E-Auto'!$E24*(1/100)</f>
        <v>0.38102516129032266</v>
      </c>
      <c r="O26" s="31">
        <f t="shared" si="0"/>
        <v>14908.52</v>
      </c>
      <c r="P26" s="35">
        <f t="shared" si="1"/>
        <v>1550.6281607999999</v>
      </c>
      <c r="Q26" s="145"/>
      <c r="R26" s="28">
        <f t="shared" si="2"/>
        <v>1</v>
      </c>
      <c r="S26" s="33">
        <f t="shared" si="3"/>
        <v>1</v>
      </c>
      <c r="T26" s="145"/>
      <c r="U26" s="39">
        <f t="shared" si="4"/>
        <v>0.1193577290230783</v>
      </c>
      <c r="V26" s="33">
        <f t="shared" si="5"/>
        <v>2.6666666822340048E-3</v>
      </c>
      <c r="W26" s="145"/>
      <c r="X26" s="78">
        <f t="shared" si="13"/>
        <v>10100</v>
      </c>
      <c r="Y26" s="41">
        <f t="shared" si="7"/>
        <v>20501915.662708424</v>
      </c>
      <c r="Z26" s="41">
        <f t="shared" si="8"/>
        <v>311521.90014430397</v>
      </c>
      <c r="AA26" s="41">
        <f t="shared" si="9"/>
        <v>15782.684834841761</v>
      </c>
      <c r="AB26" s="42">
        <f t="shared" si="10"/>
        <v>7102.7139812227033</v>
      </c>
      <c r="AD26" s="40">
        <f t="shared" si="11"/>
        <v>20846422.961668793</v>
      </c>
      <c r="AE26" s="124"/>
      <c r="AF26" s="56" t="s">
        <v>27</v>
      </c>
      <c r="AG26" s="57">
        <f>(3750*AJ11*AG8)+(850*AJ9)+(4*130000)</f>
        <v>1507750</v>
      </c>
      <c r="AH26" s="38" t="s">
        <v>21</v>
      </c>
      <c r="AI26" s="77"/>
      <c r="AJ26" s="37"/>
    </row>
    <row r="27" spans="1:36" ht="15" thickBot="1" x14ac:dyDescent="0.35">
      <c r="A27" s="5">
        <f t="shared" si="12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8">
        <f>'[1]Szenario 3'!$K27</f>
        <v>1562.3010820999998</v>
      </c>
      <c r="H27" s="145"/>
      <c r="I27" s="86">
        <f>'[2]Szenario 1'!$F27</f>
        <v>7</v>
      </c>
      <c r="J27" s="87">
        <f>'[2]Szenario 2'!$F27</f>
        <v>16</v>
      </c>
      <c r="K27" s="88">
        <f>'[2]Szenario 3'!$F27</f>
        <v>25</v>
      </c>
      <c r="L27" s="145"/>
      <c r="M27" s="23">
        <f>'[3]E-Auto'!$E25*(1/100)</f>
        <v>0.40985709677419369</v>
      </c>
      <c r="O27" s="31">
        <f t="shared" si="0"/>
        <v>15088.865</v>
      </c>
      <c r="P27" s="35">
        <f t="shared" si="1"/>
        <v>1569.3010820999998</v>
      </c>
      <c r="Q27" s="145"/>
      <c r="R27" s="28">
        <f t="shared" si="2"/>
        <v>1</v>
      </c>
      <c r="S27" s="33">
        <f t="shared" si="3"/>
        <v>1</v>
      </c>
      <c r="T27" s="145"/>
      <c r="U27" s="39">
        <f t="shared" si="4"/>
        <v>0.11935893105214934</v>
      </c>
      <c r="V27" s="33">
        <f t="shared" si="5"/>
        <v>2.6666666829975169E-3</v>
      </c>
      <c r="W27" s="145"/>
      <c r="X27" s="78">
        <f t="shared" si="13"/>
        <v>10100</v>
      </c>
      <c r="Y27" s="41">
        <f t="shared" si="7"/>
        <v>20750129.748846874</v>
      </c>
      <c r="Z27" s="41">
        <f t="shared" si="8"/>
        <v>315289.939339598</v>
      </c>
      <c r="AA27" s="41">
        <f t="shared" si="9"/>
        <v>15535.343922503629</v>
      </c>
      <c r="AB27" s="42">
        <f t="shared" si="10"/>
        <v>7188.4033255520089</v>
      </c>
      <c r="AD27" s="40">
        <f t="shared" si="11"/>
        <v>21098243.435434524</v>
      </c>
      <c r="AE27" s="124"/>
    </row>
    <row r="28" spans="1:36" ht="15" thickBot="1" x14ac:dyDescent="0.35">
      <c r="A28" s="5">
        <f t="shared" si="12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8">
        <f>'[1]Szenario 3'!$K28</f>
        <v>1580.9740033999999</v>
      </c>
      <c r="H28" s="145"/>
      <c r="I28" s="86">
        <f>'[2]Szenario 1'!$F28</f>
        <v>7</v>
      </c>
      <c r="J28" s="87">
        <f>'[2]Szenario 2'!$F28</f>
        <v>16</v>
      </c>
      <c r="K28" s="88">
        <f>'[2]Szenario 3'!$F28</f>
        <v>25</v>
      </c>
      <c r="L28" s="145"/>
      <c r="M28" s="23">
        <f>'[3]E-Auto'!$E26*(1/100)</f>
        <v>0.43868903225806466</v>
      </c>
      <c r="O28" s="31">
        <f t="shared" si="0"/>
        <v>15269.21</v>
      </c>
      <c r="P28" s="35">
        <f t="shared" si="1"/>
        <v>1587.9740033999999</v>
      </c>
      <c r="Q28" s="145"/>
      <c r="R28" s="28">
        <f t="shared" si="2"/>
        <v>1</v>
      </c>
      <c r="S28" s="33">
        <f t="shared" si="3"/>
        <v>1</v>
      </c>
      <c r="T28" s="145"/>
      <c r="U28" s="39">
        <f t="shared" si="4"/>
        <v>0.11936017696337231</v>
      </c>
      <c r="V28" s="33">
        <f t="shared" si="5"/>
        <v>2.6666666837887754E-3</v>
      </c>
      <c r="W28" s="145"/>
      <c r="X28" s="78">
        <f t="shared" si="13"/>
        <v>10100</v>
      </c>
      <c r="Y28" s="41">
        <f t="shared" si="7"/>
        <v>20998356.531748232</v>
      </c>
      <c r="Z28" s="41">
        <f t="shared" si="8"/>
        <v>319057.97853489191</v>
      </c>
      <c r="AA28" s="41">
        <f t="shared" si="9"/>
        <v>15277.526663863819</v>
      </c>
      <c r="AB28" s="42">
        <f t="shared" si="10"/>
        <v>7274.0926698813173</v>
      </c>
      <c r="AD28" s="40">
        <f t="shared" si="11"/>
        <v>21350066.129616868</v>
      </c>
      <c r="AE28" s="124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2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8">
        <f>'[1]Szenario 3'!$K29</f>
        <v>1599.6469247</v>
      </c>
      <c r="H29" s="145"/>
      <c r="I29" s="86">
        <f>'[2]Szenario 1'!$F29</f>
        <v>7</v>
      </c>
      <c r="J29" s="87">
        <f>'[2]Szenario 2'!$F29</f>
        <v>16</v>
      </c>
      <c r="K29" s="88">
        <f>'[2]Szenario 3'!$F29</f>
        <v>25</v>
      </c>
      <c r="L29" s="145"/>
      <c r="M29" s="23">
        <f>'[3]E-Auto'!$E27*(1/100)</f>
        <v>0.46752096774193563</v>
      </c>
      <c r="O29" s="31">
        <f t="shared" si="0"/>
        <v>15449.555</v>
      </c>
      <c r="P29" s="35">
        <f t="shared" si="1"/>
        <v>1606.6469247</v>
      </c>
      <c r="Q29" s="145"/>
      <c r="R29" s="28">
        <f t="shared" si="2"/>
        <v>1</v>
      </c>
      <c r="S29" s="33">
        <f t="shared" si="3"/>
        <v>1</v>
      </c>
      <c r="T29" s="145"/>
      <c r="U29" s="39">
        <f t="shared" si="4"/>
        <v>0.11936146781196662</v>
      </c>
      <c r="V29" s="33">
        <f t="shared" si="5"/>
        <v>2.6666666846084448E-3</v>
      </c>
      <c r="W29" s="145"/>
      <c r="X29" s="78">
        <f t="shared" si="13"/>
        <v>10100</v>
      </c>
      <c r="Y29" s="41">
        <f t="shared" si="7"/>
        <v>21246596.472115904</v>
      </c>
      <c r="Z29" s="41">
        <f t="shared" si="8"/>
        <v>322826.01773018599</v>
      </c>
      <c r="AA29" s="41">
        <f t="shared" si="9"/>
        <v>15009.233058922351</v>
      </c>
      <c r="AB29" s="42">
        <f t="shared" si="10"/>
        <v>7359.7820142106229</v>
      </c>
      <c r="AD29" s="40">
        <f t="shared" si="11"/>
        <v>21601891.504919223</v>
      </c>
      <c r="AE29" s="124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2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8">
        <f>'[1]Szenario 3'!$K30</f>
        <v>1618.3198459999999</v>
      </c>
      <c r="H30" s="145"/>
      <c r="I30" s="86">
        <f>'[2]Szenario 1'!$F30</f>
        <v>7</v>
      </c>
      <c r="J30" s="87">
        <f>'[2]Szenario 2'!$F30</f>
        <v>16</v>
      </c>
      <c r="K30" s="88">
        <f>'[2]Szenario 3'!$F30</f>
        <v>25</v>
      </c>
      <c r="L30" s="145"/>
      <c r="M30" s="23">
        <f>'[3]E-Auto'!$E28*(1/100)</f>
        <v>0.49635290322580661</v>
      </c>
      <c r="O30" s="31">
        <f t="shared" si="0"/>
        <v>15629.9</v>
      </c>
      <c r="P30" s="35">
        <f t="shared" si="1"/>
        <v>1625.3198459999999</v>
      </c>
      <c r="Q30" s="145"/>
      <c r="R30" s="28">
        <f t="shared" si="2"/>
        <v>1</v>
      </c>
      <c r="S30" s="33">
        <f t="shared" si="3"/>
        <v>1</v>
      </c>
      <c r="T30" s="145"/>
      <c r="U30" s="39">
        <f t="shared" si="4"/>
        <v>0.11936280466568891</v>
      </c>
      <c r="V30" s="33">
        <f t="shared" si="5"/>
        <v>2.6666666854571978E-3</v>
      </c>
      <c r="W30" s="145"/>
      <c r="X30" s="78">
        <f t="shared" si="13"/>
        <v>10100</v>
      </c>
      <c r="Y30" s="41">
        <f t="shared" si="7"/>
        <v>21494850.041665349</v>
      </c>
      <c r="Z30" s="41">
        <f t="shared" si="8"/>
        <v>326594.05692547996</v>
      </c>
      <c r="AA30" s="41">
        <f t="shared" si="9"/>
        <v>14730.463107679212</v>
      </c>
      <c r="AB30" s="42">
        <f t="shared" si="10"/>
        <v>7445.4713585399295</v>
      </c>
      <c r="AD30" s="40">
        <f t="shared" si="11"/>
        <v>21853720.033057049</v>
      </c>
      <c r="AE30" s="124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2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8">
        <f>'[1]Szenario 3'!$K31</f>
        <v>1636.9927672999997</v>
      </c>
      <c r="H31" s="145"/>
      <c r="I31" s="86">
        <f>'[2]Szenario 1'!$F31</f>
        <v>7</v>
      </c>
      <c r="J31" s="87">
        <f>'[2]Szenario 2'!$F31</f>
        <v>16</v>
      </c>
      <c r="K31" s="88">
        <f>'[2]Szenario 3'!$F31</f>
        <v>25</v>
      </c>
      <c r="L31" s="145"/>
      <c r="M31" s="23">
        <f>'[3]E-Auto'!$E29*(1/100)</f>
        <v>0.52518483870967758</v>
      </c>
      <c r="O31" s="31">
        <f t="shared" si="0"/>
        <v>15810.244999999999</v>
      </c>
      <c r="P31" s="35">
        <f t="shared" si="1"/>
        <v>1643.9927672999997</v>
      </c>
      <c r="Q31" s="145"/>
      <c r="R31" s="28">
        <f t="shared" si="2"/>
        <v>1</v>
      </c>
      <c r="S31" s="33">
        <f t="shared" si="3"/>
        <v>1</v>
      </c>
      <c r="T31" s="145"/>
      <c r="U31" s="39">
        <f t="shared" si="4"/>
        <v>0.11936418860483311</v>
      </c>
      <c r="V31" s="33">
        <f t="shared" si="5"/>
        <v>2.6666666863357129E-3</v>
      </c>
      <c r="W31" s="145"/>
      <c r="X31" s="78">
        <f t="shared" si="13"/>
        <v>10100</v>
      </c>
      <c r="Y31" s="41">
        <f t="shared" si="7"/>
        <v>21743117.723254152</v>
      </c>
      <c r="Z31" s="41">
        <f t="shared" si="8"/>
        <v>330362.09612077393</v>
      </c>
      <c r="AA31" s="41">
        <f t="shared" si="9"/>
        <v>14441.216810134401</v>
      </c>
      <c r="AB31" s="42">
        <f t="shared" si="10"/>
        <v>7531.1607028692351</v>
      </c>
      <c r="AD31" s="40">
        <f t="shared" si="11"/>
        <v>22105552.196887929</v>
      </c>
      <c r="AE31" s="124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2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8">
        <f>'[1]Szenario 3'!$K32</f>
        <v>1655.6656885999998</v>
      </c>
      <c r="H32" s="145"/>
      <c r="I32" s="86">
        <f>'[2]Szenario 1'!$F32</f>
        <v>7</v>
      </c>
      <c r="J32" s="87">
        <f>'[2]Szenario 2'!$F32</f>
        <v>16</v>
      </c>
      <c r="K32" s="88">
        <f>'[2]Szenario 3'!$F32</f>
        <v>25</v>
      </c>
      <c r="L32" s="145"/>
      <c r="M32" s="23">
        <f>'[3]E-Auto'!$E30*(1/100)</f>
        <v>0.55401677419354856</v>
      </c>
      <c r="O32" s="31">
        <f t="shared" si="0"/>
        <v>15990.59</v>
      </c>
      <c r="P32" s="35">
        <f t="shared" si="1"/>
        <v>1662.6656885999998</v>
      </c>
      <c r="Q32" s="145"/>
      <c r="R32" s="28">
        <f t="shared" si="2"/>
        <v>1</v>
      </c>
      <c r="S32" s="33">
        <f t="shared" si="3"/>
        <v>1</v>
      </c>
      <c r="T32" s="145"/>
      <c r="U32" s="39">
        <f t="shared" si="4"/>
        <v>0.11936562072223041</v>
      </c>
      <c r="V32" s="33">
        <f t="shared" si="5"/>
        <v>2.6666666872446794E-3</v>
      </c>
      <c r="W32" s="145"/>
      <c r="X32" s="78">
        <f t="shared" si="13"/>
        <v>10100</v>
      </c>
      <c r="Y32" s="41">
        <f t="shared" si="7"/>
        <v>21991400.011012077</v>
      </c>
      <c r="Z32" s="41">
        <f t="shared" si="8"/>
        <v>334130.13531606796</v>
      </c>
      <c r="AA32" s="41">
        <f t="shared" si="9"/>
        <v>14141.494166287925</v>
      </c>
      <c r="AB32" s="42">
        <f t="shared" si="10"/>
        <v>7616.8500471985453</v>
      </c>
      <c r="AD32" s="40">
        <f t="shared" si="11"/>
        <v>22357388.490541629</v>
      </c>
      <c r="AE32" s="124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8">
        <f>'[1]Szenario 3'!$K33</f>
        <v>1674.3386098999999</v>
      </c>
      <c r="H33" s="145"/>
      <c r="I33" s="86">
        <f>'[2]Szenario 1'!$F33</f>
        <v>7</v>
      </c>
      <c r="J33" s="87">
        <f>'[2]Szenario 2'!$F33</f>
        <v>16</v>
      </c>
      <c r="K33" s="88">
        <f>'[2]Szenario 3'!$F33</f>
        <v>25</v>
      </c>
      <c r="L33" s="145"/>
      <c r="M33" s="23">
        <f>'[3]E-Auto'!$E31*(1/100)</f>
        <v>0.58284870967741953</v>
      </c>
      <c r="O33" s="31">
        <f t="shared" si="0"/>
        <v>16170.934999999999</v>
      </c>
      <c r="P33" s="35">
        <f t="shared" si="1"/>
        <v>1681.3386098999999</v>
      </c>
      <c r="Q33" s="145"/>
      <c r="R33" s="28">
        <f t="shared" si="2"/>
        <v>1</v>
      </c>
      <c r="S33" s="33">
        <f t="shared" si="3"/>
        <v>1</v>
      </c>
      <c r="T33" s="145"/>
      <c r="U33" s="39">
        <f t="shared" si="4"/>
        <v>0.11936710212324922</v>
      </c>
      <c r="V33" s="33">
        <f t="shared" si="5"/>
        <v>2.6666666881847924E-3</v>
      </c>
      <c r="W33" s="145"/>
      <c r="X33" s="78">
        <f t="shared" si="13"/>
        <v>10100</v>
      </c>
      <c r="Y33" s="41">
        <f t="shared" si="7"/>
        <v>22239697.410471115</v>
      </c>
      <c r="Z33" s="41">
        <f t="shared" si="8"/>
        <v>337898.17451136193</v>
      </c>
      <c r="AA33" s="41">
        <f t="shared" si="9"/>
        <v>13831.295176139774</v>
      </c>
      <c r="AB33" s="42">
        <f t="shared" si="10"/>
        <v>7702.539391527851</v>
      </c>
      <c r="AD33" s="40">
        <f t="shared" si="11"/>
        <v>22609229.419550147</v>
      </c>
      <c r="AE33" s="124"/>
      <c r="AF33" s="82" t="s">
        <v>24</v>
      </c>
      <c r="AG33" s="38"/>
      <c r="AH33" s="57">
        <f>7/60</f>
        <v>0.11666666666666667</v>
      </c>
      <c r="AI33" s="53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8">
        <f>'[1]Szenario 3'!$K34</f>
        <v>1693.0115311999998</v>
      </c>
      <c r="H34" s="145"/>
      <c r="I34" s="86">
        <f>'[2]Szenario 1'!$F34</f>
        <v>7</v>
      </c>
      <c r="J34" s="87">
        <f>'[2]Szenario 2'!$F34</f>
        <v>16</v>
      </c>
      <c r="K34" s="88">
        <f>'[2]Szenario 3'!$F34</f>
        <v>25</v>
      </c>
      <c r="L34" s="145"/>
      <c r="M34" s="23">
        <f>'[3]E-Auto'!$E32*(1/100)</f>
        <v>0.6116806451612905</v>
      </c>
      <c r="O34" s="31">
        <f t="shared" si="0"/>
        <v>16351.279999999999</v>
      </c>
      <c r="P34" s="35">
        <f t="shared" si="1"/>
        <v>1700.0115311999998</v>
      </c>
      <c r="Q34" s="145"/>
      <c r="R34" s="28">
        <f t="shared" si="2"/>
        <v>1</v>
      </c>
      <c r="S34" s="33">
        <f t="shared" si="3"/>
        <v>1</v>
      </c>
      <c r="T34" s="145"/>
      <c r="U34" s="39">
        <f t="shared" si="4"/>
        <v>0.11936863392579526</v>
      </c>
      <c r="V34" s="33">
        <f t="shared" si="5"/>
        <v>2.6666666891567554E-3</v>
      </c>
      <c r="W34" s="145"/>
      <c r="X34" s="78">
        <f t="shared" si="13"/>
        <v>10100</v>
      </c>
      <c r="Y34" s="41">
        <f t="shared" si="7"/>
        <v>22488010.438695591</v>
      </c>
      <c r="Z34" s="41">
        <f t="shared" si="8"/>
        <v>341666.21370665595</v>
      </c>
      <c r="AA34" s="41">
        <f t="shared" si="9"/>
        <v>13510.619839689958</v>
      </c>
      <c r="AB34" s="42">
        <f t="shared" si="10"/>
        <v>7788.2287358571566</v>
      </c>
      <c r="AD34" s="40">
        <f t="shared" si="11"/>
        <v>22861075.500977796</v>
      </c>
      <c r="AE34" s="124"/>
    </row>
    <row r="35" spans="1:35" ht="15" thickBot="1" x14ac:dyDescent="0.35">
      <c r="A35" s="5">
        <f t="shared" si="12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8">
        <f>'[1]Szenario 3'!$K35</f>
        <v>1711.6844524999999</v>
      </c>
      <c r="H35" s="145"/>
      <c r="I35" s="86">
        <f>'[2]Szenario 1'!$F35</f>
        <v>7</v>
      </c>
      <c r="J35" s="87">
        <f>'[2]Szenario 2'!$F35</f>
        <v>16</v>
      </c>
      <c r="K35" s="88">
        <f>'[2]Szenario 3'!$F35</f>
        <v>25</v>
      </c>
      <c r="L35" s="145"/>
      <c r="M35" s="23">
        <f>'[3]E-Auto'!$E33*(1/100)</f>
        <v>0.64051258064516148</v>
      </c>
      <c r="O35" s="31">
        <f t="shared" si="0"/>
        <v>16531.625</v>
      </c>
      <c r="P35" s="35">
        <f t="shared" si="1"/>
        <v>1718.6844524999999</v>
      </c>
      <c r="Q35" s="145"/>
      <c r="R35" s="28">
        <f t="shared" si="2"/>
        <v>1</v>
      </c>
      <c r="S35" s="33">
        <f t="shared" si="3"/>
        <v>1</v>
      </c>
      <c r="T35" s="145"/>
      <c r="U35" s="39">
        <f t="shared" si="4"/>
        <v>0.11937021726031148</v>
      </c>
      <c r="V35" s="33">
        <f t="shared" si="5"/>
        <v>2.6666666901612791E-3</v>
      </c>
      <c r="W35" s="145"/>
      <c r="X35" s="78">
        <f t="shared" si="13"/>
        <v>10100</v>
      </c>
      <c r="Y35" s="41">
        <f t="shared" si="7"/>
        <v>22736339.624412179</v>
      </c>
      <c r="Z35" s="41">
        <f t="shared" si="8"/>
        <v>345434.25290194998</v>
      </c>
      <c r="AA35" s="41">
        <f t="shared" si="9"/>
        <v>13179.468156938474</v>
      </c>
      <c r="AB35" s="42">
        <f t="shared" si="10"/>
        <v>7873.918080186465</v>
      </c>
      <c r="AD35" s="40">
        <f t="shared" si="11"/>
        <v>23112927.26355125</v>
      </c>
      <c r="AE35" s="124"/>
      <c r="AF35" s="54" t="s">
        <v>37</v>
      </c>
      <c r="AG35" s="45"/>
      <c r="AH35" s="58"/>
    </row>
    <row r="36" spans="1:35" ht="15" thickTop="1" x14ac:dyDescent="0.3">
      <c r="A36" s="5">
        <f t="shared" si="12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8">
        <f>'[1]Szenario 3'!$K36</f>
        <v>1730.3573738</v>
      </c>
      <c r="H36" s="145"/>
      <c r="I36" s="86">
        <f>'[2]Szenario 1'!$F36</f>
        <v>7</v>
      </c>
      <c r="J36" s="87">
        <f>'[2]Szenario 2'!$F36</f>
        <v>16</v>
      </c>
      <c r="K36" s="88">
        <f>'[2]Szenario 3'!$F36</f>
        <v>25</v>
      </c>
      <c r="L36" s="145"/>
      <c r="M36" s="23">
        <f>'[3]E-Auto'!$E34*(1/100)</f>
        <v>0.66934451612903245</v>
      </c>
      <c r="O36" s="31">
        <f t="shared" si="0"/>
        <v>16711.97</v>
      </c>
      <c r="P36" s="35">
        <f t="shared" si="1"/>
        <v>1737.3573738</v>
      </c>
      <c r="Q36" s="145"/>
      <c r="R36" s="28">
        <f t="shared" si="2"/>
        <v>1</v>
      </c>
      <c r="S36" s="33">
        <f t="shared" si="3"/>
        <v>1</v>
      </c>
      <c r="T36" s="145"/>
      <c r="U36" s="39">
        <f t="shared" si="4"/>
        <v>0.11937185326977812</v>
      </c>
      <c r="V36" s="33">
        <f t="shared" si="5"/>
        <v>2.6666666911990843E-3</v>
      </c>
      <c r="W36" s="145"/>
      <c r="X36" s="78">
        <f t="shared" si="13"/>
        <v>10100</v>
      </c>
      <c r="Y36" s="41">
        <f t="shared" si="7"/>
        <v>22984685.508140005</v>
      </c>
      <c r="Z36" s="41">
        <f t="shared" si="8"/>
        <v>349202.29209724406</v>
      </c>
      <c r="AA36" s="41">
        <f t="shared" si="9"/>
        <v>12837.84012788532</v>
      </c>
      <c r="AB36" s="42">
        <f t="shared" si="10"/>
        <v>7959.6074245157715</v>
      </c>
      <c r="AD36" s="40">
        <f t="shared" si="11"/>
        <v>23364785.247789651</v>
      </c>
      <c r="AE36" s="124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8">
        <f>'[1]Szenario 3'!$K37</f>
        <v>1749.0302950999996</v>
      </c>
      <c r="H37" s="145"/>
      <c r="I37" s="86">
        <f>'[2]Szenario 1'!$F37</f>
        <v>7</v>
      </c>
      <c r="J37" s="87">
        <f>'[2]Szenario 2'!$F37</f>
        <v>16</v>
      </c>
      <c r="K37" s="88">
        <f>'[2]Szenario 3'!$F37</f>
        <v>25</v>
      </c>
      <c r="L37" s="145"/>
      <c r="M37" s="23">
        <f>'[3]E-Auto'!$E35*(1/100)</f>
        <v>0.69817645161290343</v>
      </c>
      <c r="O37" s="31">
        <f t="shared" si="0"/>
        <v>16892.314999999999</v>
      </c>
      <c r="P37" s="35">
        <f t="shared" si="1"/>
        <v>1756.0302950999996</v>
      </c>
      <c r="Q37" s="145"/>
      <c r="R37" s="28">
        <f t="shared" si="2"/>
        <v>1</v>
      </c>
      <c r="S37" s="33">
        <f t="shared" si="3"/>
        <v>1</v>
      </c>
      <c r="T37" s="145"/>
      <c r="U37" s="39">
        <f t="shared" si="4"/>
        <v>0.11937354310971264</v>
      </c>
      <c r="V37" s="33">
        <f t="shared" si="5"/>
        <v>2.6666666922708963E-3</v>
      </c>
      <c r="W37" s="145"/>
      <c r="X37" s="78">
        <f t="shared" si="13"/>
        <v>10100</v>
      </c>
      <c r="Y37" s="41">
        <f t="shared" si="7"/>
        <v>23233048.642320681</v>
      </c>
      <c r="Z37" s="41">
        <f t="shared" si="8"/>
        <v>352970.33129253797</v>
      </c>
      <c r="AA37" s="41">
        <f t="shared" si="9"/>
        <v>12485.735752530494</v>
      </c>
      <c r="AB37" s="42">
        <f t="shared" si="10"/>
        <v>8045.2967688450772</v>
      </c>
      <c r="AD37" s="40">
        <f t="shared" si="11"/>
        <v>23616650.006134592</v>
      </c>
      <c r="AE37" s="124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8">
        <f>'[1]Szenario 3'!$K38</f>
        <v>1767.7032164</v>
      </c>
      <c r="H38" s="145"/>
      <c r="I38" s="86">
        <f>'[2]Szenario 1'!$F38</f>
        <v>7</v>
      </c>
      <c r="J38" s="87">
        <f>'[2]Szenario 2'!$F38</f>
        <v>16</v>
      </c>
      <c r="K38" s="88">
        <f>'[2]Szenario 3'!$F38</f>
        <v>25</v>
      </c>
      <c r="L38" s="145"/>
      <c r="M38" s="23">
        <f>'[3]E-Auto'!$E36*(1/100)</f>
        <v>0.7270083870967744</v>
      </c>
      <c r="O38" s="31">
        <f t="shared" si="0"/>
        <v>17072.66</v>
      </c>
      <c r="P38" s="35">
        <f t="shared" si="1"/>
        <v>1774.7032164</v>
      </c>
      <c r="Q38" s="145"/>
      <c r="R38" s="28">
        <f t="shared" si="2"/>
        <v>1</v>
      </c>
      <c r="S38" s="33">
        <f t="shared" si="3"/>
        <v>1</v>
      </c>
      <c r="T38" s="145"/>
      <c r="U38" s="39">
        <f t="shared" si="4"/>
        <v>0.11937528794816979</v>
      </c>
      <c r="V38" s="33">
        <f t="shared" si="5"/>
        <v>2.6666666933774512E-3</v>
      </c>
      <c r="W38" s="145"/>
      <c r="X38" s="78">
        <f t="shared" si="13"/>
        <v>10100</v>
      </c>
      <c r="Y38" s="41">
        <f t="shared" si="7"/>
        <v>23481429.591448389</v>
      </c>
      <c r="Z38" s="41">
        <f t="shared" si="8"/>
        <v>356738.37048783194</v>
      </c>
      <c r="AA38" s="41">
        <f t="shared" si="9"/>
        <v>12123.155030874002</v>
      </c>
      <c r="AB38" s="42">
        <f t="shared" si="10"/>
        <v>8130.9861131743855</v>
      </c>
      <c r="AD38" s="40">
        <f t="shared" si="11"/>
        <v>23868522.103080269</v>
      </c>
      <c r="AE38" s="124"/>
    </row>
    <row r="39" spans="1:35" ht="15" thickBot="1" x14ac:dyDescent="0.35">
      <c r="A39" s="5">
        <f t="shared" si="12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8">
        <f>'[1]Szenario 3'!$K39</f>
        <v>1786.3761377000001</v>
      </c>
      <c r="H39" s="145"/>
      <c r="I39" s="86">
        <f>'[2]Szenario 1'!$F39</f>
        <v>7</v>
      </c>
      <c r="J39" s="87">
        <f>'[2]Szenario 2'!$F39</f>
        <v>16</v>
      </c>
      <c r="K39" s="88">
        <f>'[2]Szenario 3'!$F39</f>
        <v>25</v>
      </c>
      <c r="L39" s="145"/>
      <c r="M39" s="23">
        <f>'[3]E-Auto'!$E37*(1/100)</f>
        <v>0.75584032258064537</v>
      </c>
      <c r="O39" s="31">
        <f t="shared" si="0"/>
        <v>17253.005000000001</v>
      </c>
      <c r="P39" s="35">
        <f t="shared" si="1"/>
        <v>1793.3761377000001</v>
      </c>
      <c r="Q39" s="145"/>
      <c r="R39" s="28">
        <f t="shared" si="2"/>
        <v>1</v>
      </c>
      <c r="S39" s="33">
        <f t="shared" si="3"/>
        <v>1</v>
      </c>
      <c r="T39" s="145"/>
      <c r="U39" s="39">
        <f t="shared" si="4"/>
        <v>0.11937708896574156</v>
      </c>
      <c r="V39" s="33">
        <f t="shared" si="5"/>
        <v>2.6666666945194912E-3</v>
      </c>
      <c r="W39" s="145"/>
      <c r="X39" s="78">
        <f t="shared" si="13"/>
        <v>10100</v>
      </c>
      <c r="Y39" s="41">
        <f t="shared" si="7"/>
        <v>23729828.932199933</v>
      </c>
      <c r="Z39" s="41">
        <f t="shared" si="8"/>
        <v>360506.40968312602</v>
      </c>
      <c r="AA39" s="41">
        <f t="shared" si="9"/>
        <v>11750.097962915843</v>
      </c>
      <c r="AB39" s="42">
        <f t="shared" si="10"/>
        <v>8216.6754575036921</v>
      </c>
      <c r="AD39" s="40">
        <f t="shared" si="11"/>
        <v>24120402.115303479</v>
      </c>
      <c r="AE39" s="124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8">
        <f>'[1]Szenario 3'!$K40</f>
        <v>1805.0490589999997</v>
      </c>
      <c r="H40" s="145"/>
      <c r="I40" s="86">
        <f>'[2]Szenario 1'!$F40</f>
        <v>7</v>
      </c>
      <c r="J40" s="87">
        <f>'[2]Szenario 2'!$F40</f>
        <v>16</v>
      </c>
      <c r="K40" s="88">
        <f>'[2]Szenario 3'!$F40</f>
        <v>25</v>
      </c>
      <c r="L40" s="145"/>
      <c r="M40" s="23">
        <f>'[3]E-Auto'!$E38*(1/100)</f>
        <v>0.78467225806451635</v>
      </c>
      <c r="O40" s="31">
        <f t="shared" si="0"/>
        <v>17433.349999999999</v>
      </c>
      <c r="P40" s="35">
        <f t="shared" si="1"/>
        <v>1812.0490589999997</v>
      </c>
      <c r="Q40" s="145"/>
      <c r="R40" s="28">
        <f t="shared" si="2"/>
        <v>1</v>
      </c>
      <c r="S40" s="33">
        <f t="shared" si="3"/>
        <v>1</v>
      </c>
      <c r="T40" s="145"/>
      <c r="U40" s="39">
        <f t="shared" si="4"/>
        <v>0.11937894735555724</v>
      </c>
      <c r="V40" s="33">
        <f t="shared" si="5"/>
        <v>2.6666666956977675E-3</v>
      </c>
      <c r="W40" s="145"/>
      <c r="X40" s="78">
        <f t="shared" si="13"/>
        <v>10100</v>
      </c>
      <c r="Y40" s="41">
        <f t="shared" si="7"/>
        <v>23978247.253564801</v>
      </c>
      <c r="Z40" s="41">
        <f t="shared" si="8"/>
        <v>364274.44887841999</v>
      </c>
      <c r="AA40" s="41">
        <f t="shared" si="9"/>
        <v>11366.564548656008</v>
      </c>
      <c r="AB40" s="42">
        <f t="shared" si="10"/>
        <v>8302.3648018329986</v>
      </c>
      <c r="AD40" s="40">
        <f t="shared" si="11"/>
        <v>24372290.631793708</v>
      </c>
      <c r="AE40" s="124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8">
        <f>'[1]Szenario 3'!$K41</f>
        <v>1823.7219802999998</v>
      </c>
      <c r="H41" s="145"/>
      <c r="I41" s="86">
        <f>'[2]Szenario 1'!$F41</f>
        <v>7</v>
      </c>
      <c r="J41" s="87">
        <f>'[2]Szenario 2'!$F41</f>
        <v>16</v>
      </c>
      <c r="K41" s="88">
        <f>'[2]Szenario 3'!$F41</f>
        <v>25</v>
      </c>
      <c r="L41" s="145"/>
      <c r="M41" s="23">
        <f>'[3]E-Auto'!$E39*(1/100)</f>
        <v>0.81350419354838732</v>
      </c>
      <c r="O41" s="31">
        <f t="shared" si="0"/>
        <v>17613.695</v>
      </c>
      <c r="P41" s="35">
        <f t="shared" si="1"/>
        <v>1830.7219802999998</v>
      </c>
      <c r="Q41" s="145"/>
      <c r="R41" s="28">
        <f t="shared" si="2"/>
        <v>1</v>
      </c>
      <c r="S41" s="33">
        <f t="shared" si="3"/>
        <v>1</v>
      </c>
      <c r="T41" s="145"/>
      <c r="U41" s="39">
        <f t="shared" si="4"/>
        <v>0.11938086432328331</v>
      </c>
      <c r="V41" s="33">
        <f t="shared" si="5"/>
        <v>2.666666696913038E-3</v>
      </c>
      <c r="W41" s="145"/>
      <c r="X41" s="78">
        <f t="shared" si="13"/>
        <v>10100</v>
      </c>
      <c r="Y41" s="41">
        <f t="shared" si="7"/>
        <v>24226685.156975254</v>
      </c>
      <c r="Z41" s="41">
        <f t="shared" si="8"/>
        <v>368042.48807371402</v>
      </c>
      <c r="AA41" s="41">
        <f t="shared" si="9"/>
        <v>10972.554788094511</v>
      </c>
      <c r="AB41" s="42">
        <f t="shared" si="10"/>
        <v>8388.054146162307</v>
      </c>
      <c r="AD41" s="40">
        <f t="shared" si="11"/>
        <v>24624188.253983226</v>
      </c>
      <c r="AE41" s="124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8">
        <f>'[1]Szenario 3'!$K42</f>
        <v>1842.3949015999999</v>
      </c>
      <c r="H42" s="145"/>
      <c r="I42" s="86">
        <f>'[2]Szenario 1'!$F42</f>
        <v>7</v>
      </c>
      <c r="J42" s="87">
        <f>'[2]Szenario 2'!$F42</f>
        <v>16</v>
      </c>
      <c r="K42" s="88">
        <f>'[2]Szenario 3'!$F42</f>
        <v>25</v>
      </c>
      <c r="L42" s="145"/>
      <c r="M42" s="23">
        <f>'[3]E-Auto'!$E40*(1/100)</f>
        <v>0.8423361290322583</v>
      </c>
      <c r="O42" s="31">
        <f t="shared" si="0"/>
        <v>17794.04</v>
      </c>
      <c r="P42" s="35">
        <f t="shared" si="1"/>
        <v>1849.3949015999999</v>
      </c>
      <c r="Q42" s="145"/>
      <c r="R42" s="28">
        <f t="shared" si="2"/>
        <v>1</v>
      </c>
      <c r="S42" s="33">
        <f t="shared" si="3"/>
        <v>1</v>
      </c>
      <c r="T42" s="145"/>
      <c r="U42" s="39">
        <f t="shared" si="4"/>
        <v>0.11938284108712358</v>
      </c>
      <c r="V42" s="33">
        <f t="shared" si="5"/>
        <v>2.6666666981660695E-3</v>
      </c>
      <c r="W42" s="145"/>
      <c r="X42" s="78">
        <f t="shared" si="13"/>
        <v>10100</v>
      </c>
      <c r="Y42" s="41">
        <f t="shared" si="7"/>
        <v>24475143.256436341</v>
      </c>
      <c r="Z42" s="41">
        <f t="shared" si="8"/>
        <v>371810.52726900799</v>
      </c>
      <c r="AA42" s="41">
        <f t="shared" si="9"/>
        <v>10568.068681231342</v>
      </c>
      <c r="AB42" s="42">
        <f t="shared" si="10"/>
        <v>8473.7434904916117</v>
      </c>
      <c r="AD42" s="40">
        <f t="shared" si="11"/>
        <v>24876095.595877074</v>
      </c>
      <c r="AE42" s="124"/>
    </row>
    <row r="43" spans="1:35" x14ac:dyDescent="0.3">
      <c r="A43" s="5">
        <f t="shared" si="12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8">
        <f>'[1]Szenario 3'!$K43</f>
        <v>1861.0678229</v>
      </c>
      <c r="H43" s="145"/>
      <c r="I43" s="86">
        <f>'[2]Szenario 1'!$F43</f>
        <v>7</v>
      </c>
      <c r="J43" s="87">
        <f>'[2]Szenario 2'!$F43</f>
        <v>16</v>
      </c>
      <c r="K43" s="88">
        <f>'[2]Szenario 3'!$F43</f>
        <v>25</v>
      </c>
      <c r="L43" s="145"/>
      <c r="M43" s="23">
        <f>'[3]E-Auto'!$E41*(1/100)</f>
        <v>0.87116806451612927</v>
      </c>
      <c r="O43" s="31">
        <f t="shared" si="0"/>
        <v>17974.385000000002</v>
      </c>
      <c r="P43" s="35">
        <f t="shared" si="1"/>
        <v>1868.0678229</v>
      </c>
      <c r="Q43" s="145"/>
      <c r="R43" s="28">
        <f t="shared" si="2"/>
        <v>1</v>
      </c>
      <c r="S43" s="33">
        <f t="shared" si="3"/>
        <v>1</v>
      </c>
      <c r="T43" s="145"/>
      <c r="U43" s="39">
        <f t="shared" si="4"/>
        <v>0.11938487887781907</v>
      </c>
      <c r="V43" s="33">
        <f t="shared" si="5"/>
        <v>2.6666666994576357E-3</v>
      </c>
      <c r="W43" s="145"/>
      <c r="X43" s="78">
        <f t="shared" si="13"/>
        <v>10100</v>
      </c>
      <c r="Y43" s="41">
        <f t="shared" si="7"/>
        <v>24723622.178656023</v>
      </c>
      <c r="Z43" s="41">
        <f t="shared" si="8"/>
        <v>375578.56646430201</v>
      </c>
      <c r="AA43" s="41">
        <f t="shared" si="9"/>
        <v>10153.106228066506</v>
      </c>
      <c r="AB43" s="42">
        <f t="shared" si="10"/>
        <v>8559.4328348209201</v>
      </c>
      <c r="AD43" s="40">
        <f t="shared" si="11"/>
        <v>25128013.284183212</v>
      </c>
      <c r="AE43" s="124"/>
      <c r="AF43" s="44" t="s">
        <v>42</v>
      </c>
      <c r="AG43" s="45"/>
      <c r="AH43" s="46"/>
    </row>
    <row r="44" spans="1:35" x14ac:dyDescent="0.3">
      <c r="A44" s="5">
        <f t="shared" si="12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8">
        <f>'[1]Szenario 3'!$K44</f>
        <v>1879.7407441999999</v>
      </c>
      <c r="H44" s="145"/>
      <c r="I44" s="86">
        <f>'[2]Szenario 1'!$F44</f>
        <v>7</v>
      </c>
      <c r="J44" s="87">
        <f>'[2]Szenario 2'!$F44</f>
        <v>16</v>
      </c>
      <c r="K44" s="88">
        <f>'[2]Szenario 3'!$F44</f>
        <v>25</v>
      </c>
      <c r="L44" s="145"/>
      <c r="M44" s="23">
        <f>'[3]E-Auto'!$E42*(1/100)</f>
        <v>0.9</v>
      </c>
      <c r="O44" s="31">
        <f t="shared" si="0"/>
        <v>18154.73</v>
      </c>
      <c r="P44" s="35">
        <f t="shared" si="1"/>
        <v>1886.7407441999999</v>
      </c>
      <c r="Q44" s="145"/>
      <c r="R44" s="28">
        <f t="shared" si="2"/>
        <v>1</v>
      </c>
      <c r="S44" s="33">
        <f t="shared" si="3"/>
        <v>1</v>
      </c>
      <c r="T44" s="145"/>
      <c r="U44" s="39">
        <f t="shared" si="4"/>
        <v>0.11938697893864811</v>
      </c>
      <c r="V44" s="33">
        <f t="shared" si="5"/>
        <v>2.6666667007885199E-3</v>
      </c>
      <c r="W44" s="145"/>
      <c r="X44" s="78">
        <f t="shared" si="13"/>
        <v>10100</v>
      </c>
      <c r="Y44" s="41">
        <f t="shared" si="7"/>
        <v>24972122.563175172</v>
      </c>
      <c r="Z44" s="41">
        <f t="shared" si="8"/>
        <v>379346.60565959592</v>
      </c>
      <c r="AA44" s="41">
        <f t="shared" si="9"/>
        <v>9727.6674285999998</v>
      </c>
      <c r="AB44" s="42">
        <f t="shared" si="10"/>
        <v>8645.1221791502267</v>
      </c>
      <c r="AD44" s="40">
        <f t="shared" si="11"/>
        <v>25379941.95844252</v>
      </c>
      <c r="AE44" s="124"/>
      <c r="AF44" s="89" t="s">
        <v>44</v>
      </c>
      <c r="AG44" s="90"/>
      <c r="AH44" s="91"/>
    </row>
    <row r="45" spans="1:35" x14ac:dyDescent="0.3">
      <c r="A45" s="5">
        <f t="shared" si="12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8">
        <f>'[1]Szenario 3'!$K45</f>
        <v>1898.4136655</v>
      </c>
      <c r="H45" s="145"/>
      <c r="I45" s="86">
        <f>'[2]Szenario 1'!$F45</f>
        <v>7</v>
      </c>
      <c r="J45" s="87">
        <f>'[2]Szenario 2'!$F45</f>
        <v>16</v>
      </c>
      <c r="K45" s="88">
        <f>'[2]Szenario 3'!$F45</f>
        <v>25</v>
      </c>
      <c r="L45" s="145"/>
      <c r="M45" s="23">
        <f>'[3]E-Auto'!$E43*(1/100)</f>
        <v>0.928831935483871</v>
      </c>
      <c r="O45" s="31">
        <f t="shared" si="0"/>
        <v>18335.075000000001</v>
      </c>
      <c r="P45" s="35">
        <f t="shared" si="1"/>
        <v>1905.4136655</v>
      </c>
      <c r="Q45" s="145"/>
      <c r="R45" s="28">
        <f t="shared" si="2"/>
        <v>1</v>
      </c>
      <c r="S45" s="33">
        <f t="shared" si="3"/>
        <v>1</v>
      </c>
      <c r="T45" s="145"/>
      <c r="U45" s="39">
        <f t="shared" si="4"/>
        <v>0.11938914252542623</v>
      </c>
      <c r="V45" s="33">
        <f t="shared" si="5"/>
        <v>2.6666667021595109E-3</v>
      </c>
      <c r="W45" s="145"/>
      <c r="X45" s="78">
        <f t="shared" si="13"/>
        <v>10100</v>
      </c>
      <c r="Y45" s="41">
        <f t="shared" si="7"/>
        <v>25220645.062497687</v>
      </c>
      <c r="Z45" s="41">
        <f t="shared" si="8"/>
        <v>383114.64485489001</v>
      </c>
      <c r="AA45" s="41">
        <f t="shared" si="9"/>
        <v>9291.7522828318233</v>
      </c>
      <c r="AB45" s="42">
        <f t="shared" si="10"/>
        <v>8730.811523479535</v>
      </c>
      <c r="AD45" s="40">
        <f t="shared" si="11"/>
        <v>25631882.271158885</v>
      </c>
      <c r="AE45" s="124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2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8">
        <f>'[1]Szenario 3'!$K46</f>
        <v>1917.0865867999996</v>
      </c>
      <c r="H46" s="145"/>
      <c r="I46" s="86">
        <f>'[2]Szenario 1'!$F46</f>
        <v>7</v>
      </c>
      <c r="J46" s="87">
        <f>'[2]Szenario 2'!$F46</f>
        <v>16</v>
      </c>
      <c r="K46" s="88">
        <f>'[2]Szenario 3'!$F46</f>
        <v>25</v>
      </c>
      <c r="L46" s="145"/>
      <c r="M46" s="23">
        <f>'[3]E-Auto'!$E44*(1/100)</f>
        <v>0.95766387096774197</v>
      </c>
      <c r="O46" s="31">
        <f t="shared" si="0"/>
        <v>18515.419999999998</v>
      </c>
      <c r="P46" s="35">
        <f t="shared" si="1"/>
        <v>1924.0865867999996</v>
      </c>
      <c r="Q46" s="145"/>
      <c r="R46" s="28">
        <f t="shared" si="2"/>
        <v>1</v>
      </c>
      <c r="S46" s="33">
        <f t="shared" si="3"/>
        <v>1</v>
      </c>
      <c r="T46" s="145"/>
      <c r="U46" s="39">
        <f t="shared" si="4"/>
        <v>0.11939137090650628</v>
      </c>
      <c r="V46" s="33">
        <f t="shared" si="5"/>
        <v>2.6666667035714058E-3</v>
      </c>
      <c r="W46" s="145"/>
      <c r="X46" s="78">
        <f t="shared" si="13"/>
        <v>10100</v>
      </c>
      <c r="Y46" s="41">
        <f t="shared" si="7"/>
        <v>25469190.342220541</v>
      </c>
      <c r="Z46" s="41">
        <f t="shared" si="8"/>
        <v>386882.68405018398</v>
      </c>
      <c r="AA46" s="41">
        <f t="shared" si="9"/>
        <v>8845.3607907619771</v>
      </c>
      <c r="AB46" s="42">
        <f t="shared" si="10"/>
        <v>8816.5008678088398</v>
      </c>
      <c r="AD46" s="40">
        <f t="shared" si="11"/>
        <v>25883834.887929298</v>
      </c>
      <c r="AE46" s="124"/>
      <c r="AF46" s="49"/>
      <c r="AG46" s="50">
        <f>'[4]Risikoschätzung '!$U$22</f>
        <v>1.1170634920634921E-6</v>
      </c>
      <c r="AH46" s="48" t="s">
        <v>51</v>
      </c>
    </row>
    <row r="47" spans="1:35" x14ac:dyDescent="0.3">
      <c r="A47" s="5">
        <f t="shared" si="12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8">
        <f>'[1]Szenario 3'!$K47</f>
        <v>1935.7595080999997</v>
      </c>
      <c r="H47" s="145"/>
      <c r="I47" s="86">
        <f>'[2]Szenario 1'!$F47</f>
        <v>7</v>
      </c>
      <c r="J47" s="87">
        <f>'[2]Szenario 2'!$F47</f>
        <v>16</v>
      </c>
      <c r="K47" s="88">
        <f>'[2]Szenario 3'!$F47</f>
        <v>25</v>
      </c>
      <c r="L47" s="145"/>
      <c r="M47" s="23">
        <f>'[3]E-Auto'!$E45*(1/100)</f>
        <v>0.98649580645161294</v>
      </c>
      <c r="O47" s="31">
        <f t="shared" si="0"/>
        <v>18695.764999999999</v>
      </c>
      <c r="P47" s="35">
        <f t="shared" si="1"/>
        <v>1942.7595080999997</v>
      </c>
      <c r="Q47" s="145"/>
      <c r="R47" s="28">
        <f t="shared" si="2"/>
        <v>1</v>
      </c>
      <c r="S47" s="33">
        <f t="shared" si="3"/>
        <v>1</v>
      </c>
      <c r="T47" s="145"/>
      <c r="U47" s="39">
        <f t="shared" si="4"/>
        <v>0.11939366536277833</v>
      </c>
      <c r="V47" s="33">
        <f t="shared" si="5"/>
        <v>2.6666667050250126E-3</v>
      </c>
      <c r="W47" s="145"/>
      <c r="X47" s="78">
        <f t="shared" si="13"/>
        <v>10100</v>
      </c>
      <c r="Y47" s="41">
        <f t="shared" si="7"/>
        <v>25717759.081163842</v>
      </c>
      <c r="Z47" s="41">
        <f t="shared" si="8"/>
        <v>390650.723245478</v>
      </c>
      <c r="AA47" s="41">
        <f t="shared" si="9"/>
        <v>8388.4929523904648</v>
      </c>
      <c r="AB47" s="42">
        <f t="shared" si="10"/>
        <v>8902.1902121381463</v>
      </c>
      <c r="AD47" s="40">
        <f t="shared" ref="AD47:AD54" si="14">SUM(X47:AB47)</f>
        <v>26135800.487573851</v>
      </c>
      <c r="AE47" s="124"/>
      <c r="AF47" s="49"/>
      <c r="AG47" s="50">
        <f>'[4]Risikoschätzung '!$U$26</f>
        <v>6.1080950170538259E-8</v>
      </c>
      <c r="AH47" s="48" t="s">
        <v>51</v>
      </c>
    </row>
    <row r="48" spans="1:35" x14ac:dyDescent="0.3">
      <c r="A48" s="5">
        <f t="shared" si="12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8">
        <f>'[1]Szenario 3'!$K48</f>
        <v>1954.4324293999998</v>
      </c>
      <c r="H48" s="145"/>
      <c r="I48" s="86">
        <f>'[2]Szenario 1'!$F48</f>
        <v>7</v>
      </c>
      <c r="J48" s="87">
        <f>'[2]Szenario 2'!$F48</f>
        <v>16</v>
      </c>
      <c r="K48" s="88">
        <f>'[2]Szenario 3'!$F48</f>
        <v>25</v>
      </c>
      <c r="L48" s="145"/>
      <c r="M48" s="23">
        <f>'[3]E-Auto'!$E46*(1/100)</f>
        <v>1</v>
      </c>
      <c r="O48" s="31">
        <f t="shared" si="0"/>
        <v>18876.11</v>
      </c>
      <c r="P48" s="35">
        <f t="shared" si="1"/>
        <v>1961.4324293999998</v>
      </c>
      <c r="Q48" s="145"/>
      <c r="R48" s="28">
        <f t="shared" si="2"/>
        <v>1</v>
      </c>
      <c r="S48" s="33">
        <f t="shared" si="3"/>
        <v>1</v>
      </c>
      <c r="T48" s="145"/>
      <c r="U48" s="39">
        <f t="shared" si="4"/>
        <v>0.11939602718766971</v>
      </c>
      <c r="V48" s="33">
        <f t="shared" si="5"/>
        <v>2.6666667065211426E-3</v>
      </c>
      <c r="W48" s="145"/>
      <c r="X48" s="78">
        <f t="shared" si="13"/>
        <v>10100</v>
      </c>
      <c r="Y48" s="41">
        <f t="shared" si="7"/>
        <v>25966351.971500874</v>
      </c>
      <c r="Z48" s="41">
        <f t="shared" si="8"/>
        <v>394418.76244077197</v>
      </c>
      <c r="AA48" s="41">
        <f t="shared" si="9"/>
        <v>8212.6179388</v>
      </c>
      <c r="AB48" s="42">
        <f t="shared" si="10"/>
        <v>8987.8795564674547</v>
      </c>
      <c r="AD48" s="40">
        <f t="shared" si="14"/>
        <v>26388071.231436912</v>
      </c>
      <c r="AE48" s="124"/>
      <c r="AF48" s="89" t="s">
        <v>45</v>
      </c>
      <c r="AG48" s="90"/>
      <c r="AH48" s="91"/>
    </row>
    <row r="49" spans="1:34" x14ac:dyDescent="0.3">
      <c r="A49" s="5">
        <f t="shared" si="12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8">
        <f>'[1]Szenario 3'!$K49</f>
        <v>1973.1053507000001</v>
      </c>
      <c r="H49" s="145"/>
      <c r="I49" s="86">
        <f>'[2]Szenario 1'!$F49</f>
        <v>7</v>
      </c>
      <c r="J49" s="87">
        <f>'[2]Szenario 2'!$F49</f>
        <v>16</v>
      </c>
      <c r="K49" s="88">
        <f>'[2]Szenario 3'!$F49</f>
        <v>25</v>
      </c>
      <c r="L49" s="145"/>
      <c r="M49" s="23">
        <f>'[3]E-Auto'!$E47*(1/100)</f>
        <v>1</v>
      </c>
      <c r="O49" s="31">
        <f t="shared" si="0"/>
        <v>19056.455000000002</v>
      </c>
      <c r="P49" s="35">
        <f t="shared" si="1"/>
        <v>1980.1053507000001</v>
      </c>
      <c r="Q49" s="145"/>
      <c r="R49" s="28">
        <f t="shared" si="2"/>
        <v>1</v>
      </c>
      <c r="S49" s="33">
        <f t="shared" si="3"/>
        <v>1</v>
      </c>
      <c r="T49" s="145"/>
      <c r="U49" s="39">
        <f t="shared" si="4"/>
        <v>0.11939845768714505</v>
      </c>
      <c r="V49" s="33">
        <f t="shared" si="5"/>
        <v>2.6666667080606178E-3</v>
      </c>
      <c r="W49" s="145"/>
      <c r="X49" s="78">
        <f t="shared" si="13"/>
        <v>10100</v>
      </c>
      <c r="Y49" s="41">
        <f t="shared" si="7"/>
        <v>26214969.718888208</v>
      </c>
      <c r="Z49" s="41">
        <f t="shared" si="8"/>
        <v>398186.801636066</v>
      </c>
      <c r="AA49" s="41">
        <f t="shared" si="9"/>
        <v>8291.0824413999999</v>
      </c>
      <c r="AB49" s="42">
        <f t="shared" si="10"/>
        <v>9073.568900796763</v>
      </c>
      <c r="AD49" s="40">
        <f t="shared" si="14"/>
        <v>26640621.171866473</v>
      </c>
      <c r="AE49" s="124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2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8">
        <f>'[1]Szenario 3'!$K50</f>
        <v>1991.7782719999998</v>
      </c>
      <c r="H50" s="145"/>
      <c r="I50" s="86">
        <f>'[2]Szenario 1'!$F50</f>
        <v>7</v>
      </c>
      <c r="J50" s="87">
        <f>'[2]Szenario 2'!$F50</f>
        <v>16</v>
      </c>
      <c r="K50" s="88">
        <f>'[2]Szenario 3'!$F50</f>
        <v>25</v>
      </c>
      <c r="L50" s="145"/>
      <c r="M50" s="23">
        <f>'[3]E-Auto'!$E48*(1/100)</f>
        <v>1</v>
      </c>
      <c r="O50" s="31">
        <f t="shared" si="0"/>
        <v>19236.8</v>
      </c>
      <c r="P50" s="35">
        <f t="shared" si="1"/>
        <v>1998.7782719999998</v>
      </c>
      <c r="Q50" s="145"/>
      <c r="R50" s="28">
        <f t="shared" si="2"/>
        <v>1</v>
      </c>
      <c r="S50" s="33">
        <f t="shared" si="3"/>
        <v>1</v>
      </c>
      <c r="T50" s="145"/>
      <c r="U50" s="39">
        <f t="shared" si="4"/>
        <v>0.1194009581797062</v>
      </c>
      <c r="V50" s="33">
        <f t="shared" si="5"/>
        <v>2.6666667096442685E-3</v>
      </c>
      <c r="W50" s="145"/>
      <c r="X50" s="78">
        <f t="shared" si="13"/>
        <v>10100</v>
      </c>
      <c r="Y50" s="41">
        <f t="shared" si="7"/>
        <v>26463613.042595733</v>
      </c>
      <c r="Z50" s="41">
        <f t="shared" si="8"/>
        <v>401954.84083135991</v>
      </c>
      <c r="AA50" s="41">
        <f t="shared" si="9"/>
        <v>8369.5469439999997</v>
      </c>
      <c r="AB50" s="42">
        <f t="shared" si="10"/>
        <v>9159.2582451260678</v>
      </c>
      <c r="AD50" s="40">
        <f t="shared" si="14"/>
        <v>26893196.68861622</v>
      </c>
      <c r="AE50" s="124"/>
      <c r="AF50" s="49"/>
      <c r="AG50" s="50">
        <f>'[4]Risikoschätzung '!$U$21</f>
        <v>3.4841269841269841E-7</v>
      </c>
      <c r="AH50" s="48" t="s">
        <v>52</v>
      </c>
    </row>
    <row r="51" spans="1:34" x14ac:dyDescent="0.3">
      <c r="A51" s="5">
        <f t="shared" si="12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8">
        <f>'[1]Szenario 3'!$K51</f>
        <v>2010.4511932999999</v>
      </c>
      <c r="H51" s="145"/>
      <c r="I51" s="86">
        <f>'[2]Szenario 1'!$F51</f>
        <v>7</v>
      </c>
      <c r="J51" s="87">
        <f>'[2]Szenario 2'!$F51</f>
        <v>16</v>
      </c>
      <c r="K51" s="88">
        <f>'[2]Szenario 3'!$F51</f>
        <v>25</v>
      </c>
      <c r="L51" s="145"/>
      <c r="M51" s="23">
        <f>'[3]E-Auto'!$E49*(1/100)</f>
        <v>1</v>
      </c>
      <c r="O51" s="31">
        <f t="shared" si="0"/>
        <v>19417.145</v>
      </c>
      <c r="P51" s="35">
        <f t="shared" si="1"/>
        <v>2017.4511932999999</v>
      </c>
      <c r="Q51" s="145"/>
      <c r="R51" s="28">
        <f t="shared" si="2"/>
        <v>1</v>
      </c>
      <c r="S51" s="33">
        <f t="shared" si="3"/>
        <v>1</v>
      </c>
      <c r="T51" s="145"/>
      <c r="U51" s="39">
        <f t="shared" si="4"/>
        <v>0.11940352999639227</v>
      </c>
      <c r="V51" s="33">
        <f t="shared" si="5"/>
        <v>2.6666667112729301E-3</v>
      </c>
      <c r="W51" s="145"/>
      <c r="X51" s="78">
        <f t="shared" si="13"/>
        <v>10100</v>
      </c>
      <c r="Y51" s="41">
        <f t="shared" si="7"/>
        <v>26712282.675636724</v>
      </c>
      <c r="Z51" s="41">
        <f t="shared" si="8"/>
        <v>405722.88002665399</v>
      </c>
      <c r="AA51" s="41">
        <f t="shared" si="9"/>
        <v>8448.0114466000014</v>
      </c>
      <c r="AB51" s="42">
        <f t="shared" si="10"/>
        <v>9244.9475894553743</v>
      </c>
      <c r="AD51" s="40">
        <f t="shared" si="14"/>
        <v>27145798.514699433</v>
      </c>
      <c r="AE51" s="124"/>
      <c r="AF51" s="49"/>
      <c r="AG51" s="50">
        <f>'[4]Risikoschätzung '!$U$25</f>
        <v>9.5763789380209491E-9</v>
      </c>
      <c r="AH51" s="48" t="s">
        <v>52</v>
      </c>
    </row>
    <row r="52" spans="1:34" x14ac:dyDescent="0.3">
      <c r="A52" s="5">
        <f t="shared" si="12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8">
        <f>'[1]Szenario 3'!$K52</f>
        <v>2029.1241145999998</v>
      </c>
      <c r="H52" s="145"/>
      <c r="I52" s="86">
        <f>'[2]Szenario 1'!$F52</f>
        <v>7</v>
      </c>
      <c r="J52" s="87">
        <f>'[2]Szenario 2'!$F52</f>
        <v>16</v>
      </c>
      <c r="K52" s="88">
        <f>'[2]Szenario 3'!$F52</f>
        <v>25</v>
      </c>
      <c r="L52" s="145"/>
      <c r="M52" s="23">
        <f>'[3]E-Auto'!$E50*(1/100)</f>
        <v>1</v>
      </c>
      <c r="O52" s="31">
        <f t="shared" si="0"/>
        <v>19597.489999999998</v>
      </c>
      <c r="P52" s="35">
        <f t="shared" si="1"/>
        <v>2036.1241145999998</v>
      </c>
      <c r="Q52" s="145"/>
      <c r="R52" s="28">
        <f t="shared" si="2"/>
        <v>1</v>
      </c>
      <c r="S52" s="33">
        <f t="shared" si="3"/>
        <v>1</v>
      </c>
      <c r="T52" s="145"/>
      <c r="U52" s="39">
        <f t="shared" si="4"/>
        <v>0.11940617448077966</v>
      </c>
      <c r="V52" s="33">
        <f t="shared" si="5"/>
        <v>2.6666667129474483E-3</v>
      </c>
      <c r="W52" s="145"/>
      <c r="X52" s="78">
        <f t="shared" si="13"/>
        <v>10100</v>
      </c>
      <c r="Y52" s="41">
        <f t="shared" si="7"/>
        <v>26960979.364897907</v>
      </c>
      <c r="Z52" s="41">
        <f t="shared" si="8"/>
        <v>409490.91922194796</v>
      </c>
      <c r="AA52" s="41">
        <f t="shared" si="9"/>
        <v>8526.4759491999994</v>
      </c>
      <c r="AB52" s="42">
        <f t="shared" si="10"/>
        <v>9330.6369337846809</v>
      </c>
      <c r="AD52" s="40">
        <f t="shared" si="14"/>
        <v>27398427.397002842</v>
      </c>
      <c r="AE52" s="124"/>
      <c r="AF52" s="89" t="s">
        <v>46</v>
      </c>
      <c r="AG52" s="90"/>
      <c r="AH52" s="91"/>
    </row>
    <row r="53" spans="1:34" x14ac:dyDescent="0.3">
      <c r="A53" s="5">
        <f t="shared" si="12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8">
        <f>'[1]Szenario 3'!$K53</f>
        <v>2047.7970358999999</v>
      </c>
      <c r="H53" s="145"/>
      <c r="I53" s="86">
        <f>'[2]Szenario 1'!$F53</f>
        <v>7</v>
      </c>
      <c r="J53" s="87">
        <f>'[2]Szenario 2'!$F53</f>
        <v>16</v>
      </c>
      <c r="K53" s="88">
        <f>'[2]Szenario 3'!$F53</f>
        <v>25</v>
      </c>
      <c r="L53" s="145"/>
      <c r="M53" s="23">
        <f>'[3]E-Auto'!$E51*(1/100)</f>
        <v>1</v>
      </c>
      <c r="O53" s="31">
        <f t="shared" si="0"/>
        <v>19777.834999999999</v>
      </c>
      <c r="P53" s="35">
        <f t="shared" si="1"/>
        <v>2054.7970359000001</v>
      </c>
      <c r="Q53" s="145"/>
      <c r="R53" s="28">
        <f t="shared" si="2"/>
        <v>1</v>
      </c>
      <c r="S53" s="33">
        <f t="shared" si="3"/>
        <v>1</v>
      </c>
      <c r="T53" s="145"/>
      <c r="U53" s="39">
        <f t="shared" si="4"/>
        <v>0.119408892988982</v>
      </c>
      <c r="V53" s="33">
        <f t="shared" si="5"/>
        <v>2.6666667146686761E-3</v>
      </c>
      <c r="W53" s="145"/>
      <c r="X53" s="78">
        <f t="shared" si="13"/>
        <v>10100</v>
      </c>
      <c r="Y53" s="41">
        <f t="shared" si="7"/>
        <v>27209703.871269535</v>
      </c>
      <c r="Z53" s="41">
        <f t="shared" si="8"/>
        <v>413258.95841724199</v>
      </c>
      <c r="AA53" s="41">
        <f t="shared" si="9"/>
        <v>8604.9404517999992</v>
      </c>
      <c r="AB53" s="42">
        <f t="shared" si="10"/>
        <v>9416.3262781139892</v>
      </c>
      <c r="AD53" s="40">
        <f t="shared" si="14"/>
        <v>27651084.096416689</v>
      </c>
      <c r="AE53" s="124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8">
        <f>'[1]Szenario 3'!$K54</f>
        <v>2066.4699572</v>
      </c>
      <c r="H54" s="145"/>
      <c r="I54" s="86">
        <f>'[2]Szenario 1'!$F54</f>
        <v>7</v>
      </c>
      <c r="J54" s="87">
        <f>'[2]Szenario 2'!$F54</f>
        <v>16</v>
      </c>
      <c r="K54" s="88">
        <f>'[2]Szenario 3'!$F54</f>
        <v>25</v>
      </c>
      <c r="L54" s="145"/>
      <c r="M54" s="23">
        <f>'[3]E-Auto'!$E52*(1/100)</f>
        <v>1</v>
      </c>
      <c r="O54" s="31">
        <f t="shared" si="0"/>
        <v>19958.18</v>
      </c>
      <c r="P54" s="35">
        <f t="shared" si="1"/>
        <v>2073.4699572</v>
      </c>
      <c r="Q54" s="146"/>
      <c r="R54" s="28">
        <f t="shared" si="2"/>
        <v>1</v>
      </c>
      <c r="S54" s="33">
        <f t="shared" si="3"/>
        <v>1</v>
      </c>
      <c r="T54" s="146"/>
      <c r="U54" s="39">
        <f t="shared" si="4"/>
        <v>0.1194116868896502</v>
      </c>
      <c r="V54" s="33">
        <f t="shared" si="5"/>
        <v>2.6666667164374738E-3</v>
      </c>
      <c r="W54" s="146"/>
      <c r="X54" s="78">
        <f t="shared" si="13"/>
        <v>10100</v>
      </c>
      <c r="Y54" s="41">
        <f t="shared" si="7"/>
        <v>27458456.969775438</v>
      </c>
      <c r="Z54" s="41">
        <f t="shared" si="8"/>
        <v>417026.99761253595</v>
      </c>
      <c r="AA54" s="41">
        <f t="shared" si="9"/>
        <v>8683.4049544000009</v>
      </c>
      <c r="AB54" s="42">
        <f t="shared" si="10"/>
        <v>9502.0156224432958</v>
      </c>
      <c r="AD54" s="40">
        <f t="shared" si="14"/>
        <v>27903769.387964819</v>
      </c>
      <c r="AE54" s="124"/>
      <c r="AF54" s="49"/>
      <c r="AG54" s="50">
        <f>'[4]Risikoschätzung '!$U$20</f>
        <v>1.0317460317460317E-8</v>
      </c>
      <c r="AH54" s="48" t="s">
        <v>52</v>
      </c>
    </row>
    <row r="55" spans="1:34" ht="15" thickBot="1" x14ac:dyDescent="0.35">
      <c r="AD55" s="40">
        <f>SUM(AD9:AD54)</f>
        <v>1024146105.0040488</v>
      </c>
      <c r="AE55" s="124"/>
      <c r="AF55" s="51"/>
      <c r="AG55" s="52">
        <f>'[4]Risikoschätzung '!$U$24</f>
        <v>5.8527921855133306E-10</v>
      </c>
      <c r="AH55" s="53" t="s">
        <v>52</v>
      </c>
    </row>
    <row r="56" spans="1:34" ht="15" thickBot="1" x14ac:dyDescent="0.35">
      <c r="U56" s="92" t="s">
        <v>22</v>
      </c>
      <c r="V56" s="93"/>
      <c r="X56" s="9">
        <f>SUM(X9:X54)</f>
        <v>1933350</v>
      </c>
      <c r="Y56" s="65">
        <f>SUM(Y9:Y54)</f>
        <v>1005955275.3702222</v>
      </c>
      <c r="Z56" s="66">
        <f>SUM(Z9:Z54)</f>
        <v>15283321.323047368</v>
      </c>
      <c r="AA56" s="66">
        <f>SUM(AA9:AA54)</f>
        <v>625754.06352770538</v>
      </c>
      <c r="AB56" s="71">
        <f>SUM(AB9:AB54)</f>
        <v>348404.24725155893</v>
      </c>
      <c r="AD56" s="67">
        <f>X56+Y56+Z56+AA56+AB56</f>
        <v>1024146105.0040488</v>
      </c>
      <c r="AF56" s="94"/>
      <c r="AG56" s="95"/>
    </row>
    <row r="57" spans="1:34" ht="15" thickBot="1" x14ac:dyDescent="0.35">
      <c r="AF57" s="96"/>
      <c r="AG57" s="97"/>
    </row>
    <row r="58" spans="1:34" x14ac:dyDescent="0.3">
      <c r="AE58" s="25"/>
      <c r="AF58" s="94"/>
      <c r="AG58" s="95"/>
      <c r="AH58" s="43"/>
    </row>
    <row r="59" spans="1:34" ht="15" thickBot="1" x14ac:dyDescent="0.35">
      <c r="AF59" s="96"/>
      <c r="AG59" s="97"/>
    </row>
    <row r="60" spans="1:34" x14ac:dyDescent="0.3">
      <c r="AG60" s="42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G27" workbookViewId="0">
      <selection activeCell="P9" sqref="P9:P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145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4"/>
      <c r="L1" s="144"/>
      <c r="N1" s="144"/>
      <c r="Q1" s="144"/>
      <c r="R1" s="78"/>
      <c r="S1" s="78"/>
      <c r="T1" s="144"/>
      <c r="U1" s="78"/>
      <c r="V1" s="78"/>
      <c r="W1" s="144"/>
      <c r="AE1" s="124"/>
    </row>
    <row r="2" spans="1:36" ht="14.4" customHeight="1" thickBot="1" x14ac:dyDescent="0.35">
      <c r="B2" s="125" t="s">
        <v>0</v>
      </c>
      <c r="C2" s="126"/>
      <c r="D2" s="127"/>
      <c r="F2" s="124"/>
      <c r="G2" s="124"/>
      <c r="H2" s="145"/>
      <c r="K2" s="2"/>
      <c r="L2" s="145"/>
      <c r="O2" s="92" t="s">
        <v>55</v>
      </c>
      <c r="P2" s="93"/>
      <c r="Q2" s="145"/>
      <c r="R2" s="78"/>
      <c r="S2" s="78"/>
      <c r="T2" s="145"/>
      <c r="U2" s="78"/>
      <c r="V2" s="78"/>
      <c r="W2" s="145"/>
      <c r="Y2" s="148" t="s">
        <v>86</v>
      </c>
      <c r="Z2" s="149"/>
      <c r="AA2" s="150"/>
      <c r="AB2" s="8"/>
      <c r="AC2" s="8"/>
      <c r="AE2" s="124"/>
    </row>
    <row r="3" spans="1:36" ht="14.4" customHeight="1" thickBot="1" x14ac:dyDescent="0.35">
      <c r="B3" s="128"/>
      <c r="C3" s="129"/>
      <c r="D3" s="130"/>
      <c r="F3" s="124"/>
      <c r="G3" s="124"/>
      <c r="H3" s="145"/>
      <c r="K3" s="2"/>
      <c r="L3" s="145"/>
      <c r="O3" s="157" t="s">
        <v>85</v>
      </c>
      <c r="P3" s="158"/>
      <c r="Q3" s="145"/>
      <c r="R3" s="78"/>
      <c r="S3" s="78"/>
      <c r="T3" s="145"/>
      <c r="U3" s="78"/>
      <c r="V3" s="78"/>
      <c r="W3" s="145"/>
      <c r="Y3" s="151"/>
      <c r="Z3" s="152"/>
      <c r="AA3" s="153"/>
      <c r="AB3" s="8"/>
      <c r="AC3" s="8"/>
      <c r="AE3" s="124"/>
      <c r="AF3" s="102" t="s">
        <v>58</v>
      </c>
      <c r="AG3" s="103"/>
      <c r="AH3" s="104"/>
    </row>
    <row r="4" spans="1:36" ht="14.4" customHeight="1" thickBot="1" x14ac:dyDescent="0.35">
      <c r="H4" s="145"/>
      <c r="K4" s="2"/>
      <c r="L4" s="145"/>
      <c r="O4" s="159"/>
      <c r="P4" s="160"/>
      <c r="Q4" s="145"/>
      <c r="R4" s="78"/>
      <c r="S4" s="78"/>
      <c r="T4" s="145"/>
      <c r="U4" s="78"/>
      <c r="V4" s="78"/>
      <c r="W4" s="145"/>
      <c r="Y4" s="154"/>
      <c r="Z4" s="155"/>
      <c r="AA4" s="156"/>
      <c r="AB4" s="8"/>
      <c r="AC4" s="8"/>
      <c r="AE4" s="124"/>
      <c r="AF4" s="105"/>
      <c r="AG4" s="106"/>
      <c r="AH4" s="107"/>
    </row>
    <row r="5" spans="1:36" ht="14.4" customHeight="1" thickBot="1" x14ac:dyDescent="0.35">
      <c r="D5" s="108" t="s">
        <v>2</v>
      </c>
      <c r="E5" s="109"/>
      <c r="H5" s="145"/>
      <c r="I5" s="108" t="s">
        <v>7</v>
      </c>
      <c r="J5" s="112"/>
      <c r="K5" s="109"/>
      <c r="L5" s="145"/>
      <c r="M5" s="112" t="s">
        <v>3</v>
      </c>
      <c r="O5" s="114"/>
      <c r="P5" s="115"/>
      <c r="Q5" s="145"/>
      <c r="R5" s="112" t="s">
        <v>20</v>
      </c>
      <c r="S5" s="109"/>
      <c r="T5" s="145"/>
      <c r="U5" s="108" t="s">
        <v>29</v>
      </c>
      <c r="V5" s="109"/>
      <c r="W5" s="145"/>
      <c r="AE5" s="124"/>
    </row>
    <row r="6" spans="1:36" ht="14.4" customHeight="1" thickBot="1" x14ac:dyDescent="0.35">
      <c r="D6" s="110"/>
      <c r="E6" s="111"/>
      <c r="H6" s="145"/>
      <c r="I6" s="110"/>
      <c r="J6" s="113"/>
      <c r="K6" s="111"/>
      <c r="L6" s="145"/>
      <c r="M6" s="113"/>
      <c r="O6" s="116"/>
      <c r="P6" s="117"/>
      <c r="Q6" s="145"/>
      <c r="R6" s="113"/>
      <c r="S6" s="111"/>
      <c r="T6" s="145"/>
      <c r="U6" s="110"/>
      <c r="V6" s="111"/>
      <c r="W6" s="145"/>
      <c r="AE6" s="124"/>
      <c r="AF6" s="61" t="s">
        <v>30</v>
      </c>
      <c r="AG6" s="45"/>
      <c r="AH6" s="45"/>
      <c r="AI6" s="45"/>
      <c r="AJ6" s="58"/>
    </row>
    <row r="7" spans="1:36" ht="15" customHeight="1" thickBot="1" x14ac:dyDescent="0.35">
      <c r="B7" s="147" t="s">
        <v>5</v>
      </c>
      <c r="C7" s="147"/>
      <c r="D7" s="120" t="s">
        <v>4</v>
      </c>
      <c r="E7" s="120"/>
      <c r="F7" s="121" t="s">
        <v>6</v>
      </c>
      <c r="G7" s="121"/>
      <c r="H7" s="145"/>
      <c r="I7" s="69" t="s">
        <v>70</v>
      </c>
      <c r="J7" s="14" t="s">
        <v>69</v>
      </c>
      <c r="K7" s="20" t="s">
        <v>68</v>
      </c>
      <c r="L7" s="145"/>
      <c r="M7" s="1" t="s">
        <v>8</v>
      </c>
      <c r="O7" s="118"/>
      <c r="P7" s="119"/>
      <c r="Q7" s="145"/>
      <c r="R7" s="78"/>
      <c r="S7" s="78"/>
      <c r="T7" s="145"/>
      <c r="U7" s="78"/>
      <c r="V7" s="78"/>
      <c r="W7" s="145"/>
      <c r="X7" s="3" t="s">
        <v>9</v>
      </c>
      <c r="Y7" s="79" t="s">
        <v>10</v>
      </c>
      <c r="Z7" s="3" t="s">
        <v>11</v>
      </c>
      <c r="AA7" s="3" t="s">
        <v>12</v>
      </c>
      <c r="AB7" s="3" t="s">
        <v>13</v>
      </c>
      <c r="AD7" s="122" t="s">
        <v>56</v>
      </c>
      <c r="AE7" s="124"/>
      <c r="AF7" s="64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145"/>
      <c r="I8" s="70"/>
      <c r="J8" s="7"/>
      <c r="K8" s="18"/>
      <c r="L8" s="145"/>
      <c r="M8" s="21"/>
      <c r="O8" s="30"/>
      <c r="P8" s="34"/>
      <c r="Q8" s="145"/>
      <c r="R8" s="80"/>
      <c r="S8" s="79"/>
      <c r="T8" s="145"/>
      <c r="U8" s="80"/>
      <c r="V8" s="79"/>
      <c r="W8" s="145"/>
      <c r="X8" s="37"/>
      <c r="Y8" s="10"/>
      <c r="Z8" s="36"/>
      <c r="AA8" s="36"/>
      <c r="AB8" s="36"/>
      <c r="AD8" s="123"/>
      <c r="AE8" s="124"/>
      <c r="AF8" s="59" t="s">
        <v>14</v>
      </c>
      <c r="AG8" s="26">
        <v>4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8">
        <f>'[1]Szenario 3'!$K9</f>
        <v>1226.1884987000001</v>
      </c>
      <c r="H9" s="145"/>
      <c r="I9" s="83">
        <f>'[2]Szenario 1'!$F9</f>
        <v>7</v>
      </c>
      <c r="J9" s="84">
        <f>'[2]Szenario 2'!$F9</f>
        <v>16</v>
      </c>
      <c r="K9" s="85">
        <f>'[2]Szenario 3'!$F9</f>
        <v>25</v>
      </c>
      <c r="L9" s="145"/>
      <c r="M9" s="22">
        <f>'[3]E-Auto'!$E7*(1/100)</f>
        <v>1.6900000000000001E-3</v>
      </c>
      <c r="O9" s="31">
        <f>F9</f>
        <v>11842.655000000001</v>
      </c>
      <c r="P9" s="35">
        <f>G9+(J9)</f>
        <v>1242.1884987000001</v>
      </c>
      <c r="Q9" s="145"/>
      <c r="R9" s="28">
        <f>IF(O9&lt;$AG$18,1,2)</f>
        <v>1</v>
      </c>
      <c r="S9" s="33">
        <f>IF(P9&lt;$AG$10,1,2)</f>
        <v>1</v>
      </c>
      <c r="T9" s="145"/>
      <c r="U9" s="39">
        <f>($AI$15/$AG$20)*(1+0.15*(O9/$AG$18)^4)+$AH$33</f>
        <v>0.11934304673354408</v>
      </c>
      <c r="V9" s="33">
        <f>($AI$7/$AG$12)*(1+0.15*(P9/$AG$10)^4)+$AH$32</f>
        <v>2.6666666730777834E-3</v>
      </c>
      <c r="W9" s="145"/>
      <c r="X9" s="78">
        <f>($AG$7*$AG$8*S9*$AG$24+$AG$15*$AG$16*R9*$AG$24)</f>
        <v>3600</v>
      </c>
      <c r="Y9" s="41">
        <f>(O9*U9*$AG$30+P9*V9*$AG$29)*365</f>
        <v>16283995.660210507</v>
      </c>
      <c r="Z9" s="41">
        <f>(O9*$AI$15*$AG$37+P9*$AI$7*$AG$36)*365</f>
        <v>247504.65382430598</v>
      </c>
      <c r="AA9" s="41">
        <f>O9*$AI$15*($AG$41+$AG$40*(1-M9))*365</f>
        <v>17062.630793206572</v>
      </c>
      <c r="AB9" s="42">
        <f>365*((P9*$AI$7*($AG$53*$AG$54+$AG$49*$AG$50+$AG$45*$AG$46))+(O9*1.6*$AI$15*($AG$53*$AG$55+$AG$49*$AG$51+$AG$45*$AG$47)))</f>
        <v>5670.5027919101994</v>
      </c>
      <c r="AD9" s="40">
        <f>SUM(X9:AB9)</f>
        <v>16557833.447619928</v>
      </c>
      <c r="AE9" s="124"/>
      <c r="AF9" s="98" t="s">
        <v>15</v>
      </c>
      <c r="AG9" s="15"/>
      <c r="AH9" s="101"/>
      <c r="AI9" s="72" t="s">
        <v>59</v>
      </c>
      <c r="AJ9" s="73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8">
        <f>'[1]Szenario 3'!$K10</f>
        <v>1244.86142</v>
      </c>
      <c r="H10" s="145"/>
      <c r="I10" s="86">
        <f>'[2]Szenario 1'!$F10</f>
        <v>7</v>
      </c>
      <c r="J10" s="87">
        <f>'[2]Szenario 2'!$F10</f>
        <v>16</v>
      </c>
      <c r="K10" s="88">
        <f>'[2]Szenario 3'!$F10</f>
        <v>25</v>
      </c>
      <c r="L10" s="145"/>
      <c r="M10" s="23">
        <f>'[3]E-Auto'!$E8*(1/100)</f>
        <v>2.3700000000000001E-3</v>
      </c>
      <c r="O10" s="31">
        <f t="shared" ref="O10:O54" si="0">F10</f>
        <v>12023</v>
      </c>
      <c r="P10" s="35">
        <f t="shared" ref="P10:P54" si="1">G10+(J10)</f>
        <v>1260.86142</v>
      </c>
      <c r="Q10" s="145"/>
      <c r="R10" s="28">
        <f t="shared" ref="R10:R54" si="2">IF(O10&lt;$AG$18,1,2)</f>
        <v>1</v>
      </c>
      <c r="S10" s="33">
        <f t="shared" ref="S10:S54" si="3">IF(P10&lt;$AG$10,1,2)</f>
        <v>1</v>
      </c>
      <c r="T10" s="145"/>
      <c r="U10" s="39">
        <f t="shared" ref="U10:U54" si="4">($AI$15/$AG$20)*(1+0.15*(O10/$AG$18)^4)+$AH$33</f>
        <v>0.1193436520659952</v>
      </c>
      <c r="V10" s="33">
        <f t="shared" ref="V10:V54" si="5">($AI$7/$AG$12)*(1+0.15*(P10/$AG$10)^4)+$AH$32</f>
        <v>2.6666666734720583E-3</v>
      </c>
      <c r="W10" s="145"/>
      <c r="X10" s="78">
        <f t="shared" ref="X10:X12" si="6">($AG$7*$AG$8*S10*$AG$24+$AG$15*$AG$16*R10*$AG$24)</f>
        <v>3600</v>
      </c>
      <c r="Y10" s="41">
        <f t="shared" ref="Y10:Y54" si="7">(O10*U10*$AG$30+P10*V10*$AG$29)*365</f>
        <v>16532054.348480044</v>
      </c>
      <c r="Z10" s="41">
        <f t="shared" ref="Z10:Z54" si="8">(O10*$AI$15*$AG$37+P10*$AI$7*$AG$36)*365</f>
        <v>251272.6930196</v>
      </c>
      <c r="AA10" s="41">
        <f t="shared" ref="AA10:AA54" si="9">O10*$AI$15*($AG$41+$AG$40*(1-M10))*365</f>
        <v>17314.231670626003</v>
      </c>
      <c r="AB10" s="42">
        <f t="shared" ref="AB10:AB54" si="10">365*((P10*$AI$7*($AG$53*$AG$54+$AG$49*$AG$50+$AG$45*$AG$46))+(O10*1.6*$AI$15*($AG$53*$AG$55+$AG$49*$AG$51+$AG$45*$AG$47)))</f>
        <v>5756.192136239506</v>
      </c>
      <c r="AD10" s="40">
        <f t="shared" ref="AD10:AD46" si="11">SUM(X10:AB10)</f>
        <v>16809997.465306509</v>
      </c>
      <c r="AE10" s="124"/>
      <c r="AF10" s="99"/>
      <c r="AG10" s="16">
        <v>110400</v>
      </c>
      <c r="AH10" s="101"/>
      <c r="AI10" s="72"/>
      <c r="AJ10" s="48"/>
    </row>
    <row r="11" spans="1:36" x14ac:dyDescent="0.3">
      <c r="A11" s="5">
        <f t="shared" ref="A11:A54" si="12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8">
        <f>'[1]Szenario 3'!$K11</f>
        <v>1263.5343412999998</v>
      </c>
      <c r="H11" s="145"/>
      <c r="I11" s="86">
        <f>'[2]Szenario 1'!$F11</f>
        <v>7</v>
      </c>
      <c r="J11" s="87">
        <f>'[2]Szenario 2'!$F11</f>
        <v>16</v>
      </c>
      <c r="K11" s="88">
        <f>'[2]Szenario 3'!$F11</f>
        <v>25</v>
      </c>
      <c r="L11" s="145"/>
      <c r="M11" s="23">
        <f>'[3]E-Auto'!$E9*(1/100)</f>
        <v>3.1800000000000001E-3</v>
      </c>
      <c r="O11" s="31">
        <f t="shared" si="0"/>
        <v>12203.344999999999</v>
      </c>
      <c r="P11" s="35">
        <f t="shared" si="1"/>
        <v>1279.5343412999998</v>
      </c>
      <c r="Q11" s="145"/>
      <c r="R11" s="28">
        <f t="shared" si="2"/>
        <v>1</v>
      </c>
      <c r="S11" s="33">
        <f t="shared" si="3"/>
        <v>1</v>
      </c>
      <c r="T11" s="145"/>
      <c r="U11" s="39">
        <f t="shared" si="4"/>
        <v>0.11934428526006929</v>
      </c>
      <c r="V11" s="33">
        <f t="shared" si="5"/>
        <v>2.6666666738842447E-3</v>
      </c>
      <c r="W11" s="145"/>
      <c r="X11" s="78">
        <f t="shared" si="6"/>
        <v>3600</v>
      </c>
      <c r="Y11" s="41">
        <f t="shared" si="7"/>
        <v>16780119.46036702</v>
      </c>
      <c r="Z11" s="41">
        <f t="shared" si="8"/>
        <v>255040.73221489397</v>
      </c>
      <c r="AA11" s="41">
        <f t="shared" si="9"/>
        <v>17563.987289385459</v>
      </c>
      <c r="AB11" s="42">
        <f t="shared" si="10"/>
        <v>5841.8814805688125</v>
      </c>
      <c r="AD11" s="40">
        <f t="shared" si="11"/>
        <v>17062166.061351866</v>
      </c>
      <c r="AE11" s="124"/>
      <c r="AF11" s="100"/>
      <c r="AG11" s="15"/>
      <c r="AH11" s="101"/>
      <c r="AI11" s="72" t="s">
        <v>60</v>
      </c>
      <c r="AJ11" s="73">
        <v>65</v>
      </c>
    </row>
    <row r="12" spans="1:36" ht="15" thickBot="1" x14ac:dyDescent="0.35">
      <c r="A12" s="5">
        <f t="shared" si="12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8">
        <f>'[1]Szenario 3'!$K12</f>
        <v>1282.2072625999999</v>
      </c>
      <c r="H12" s="145"/>
      <c r="I12" s="86">
        <f>'[2]Szenario 1'!$F12</f>
        <v>7</v>
      </c>
      <c r="J12" s="87">
        <f>'[2]Szenario 2'!$F12</f>
        <v>16</v>
      </c>
      <c r="K12" s="88">
        <f>'[2]Szenario 3'!$F12</f>
        <v>25</v>
      </c>
      <c r="L12" s="145"/>
      <c r="M12" s="23">
        <f>'[3]E-Auto'!$E10*(1/100)</f>
        <v>4.1700000000000001E-3</v>
      </c>
      <c r="O12" s="31">
        <f>F12</f>
        <v>12383.69</v>
      </c>
      <c r="P12" s="35">
        <f t="shared" si="1"/>
        <v>1298.2072625999999</v>
      </c>
      <c r="Q12" s="145"/>
      <c r="R12" s="28">
        <f t="shared" si="2"/>
        <v>1</v>
      </c>
      <c r="S12" s="33">
        <f t="shared" si="3"/>
        <v>1</v>
      </c>
      <c r="T12" s="145"/>
      <c r="U12" s="39">
        <f t="shared" si="4"/>
        <v>0.11934494715785231</v>
      </c>
      <c r="V12" s="33">
        <f t="shared" si="5"/>
        <v>2.6666666743148768E-3</v>
      </c>
      <c r="W12" s="145"/>
      <c r="X12" s="78">
        <f t="shared" si="6"/>
        <v>3600</v>
      </c>
      <c r="Y12" s="41">
        <f t="shared" si="7"/>
        <v>17028191.289269686</v>
      </c>
      <c r="Z12" s="41">
        <f t="shared" si="8"/>
        <v>258808.77141018803</v>
      </c>
      <c r="AA12" s="41">
        <f t="shared" si="9"/>
        <v>17811.203027993986</v>
      </c>
      <c r="AB12" s="42">
        <f t="shared" si="10"/>
        <v>5927.5708248981209</v>
      </c>
      <c r="AD12" s="40">
        <f t="shared" si="11"/>
        <v>17314338.834532768</v>
      </c>
      <c r="AE12" s="124"/>
      <c r="AF12" s="63" t="s">
        <v>32</v>
      </c>
      <c r="AG12" s="57">
        <v>30</v>
      </c>
      <c r="AH12" s="38" t="s">
        <v>33</v>
      </c>
      <c r="AI12" s="38"/>
      <c r="AJ12" s="53"/>
    </row>
    <row r="13" spans="1:36" ht="15" thickBot="1" x14ac:dyDescent="0.35">
      <c r="A13" s="5">
        <f t="shared" si="12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8">
        <f>'[1]Szenario 3'!$K13</f>
        <v>1300.8801838999998</v>
      </c>
      <c r="H13" s="145"/>
      <c r="I13" s="86">
        <f>'[2]Szenario 1'!$F13</f>
        <v>7</v>
      </c>
      <c r="J13" s="87">
        <f>'[2]Szenario 2'!$F13</f>
        <v>16</v>
      </c>
      <c r="K13" s="88">
        <f>'[2]Szenario 3'!$F13</f>
        <v>25</v>
      </c>
      <c r="L13" s="145"/>
      <c r="M13" s="23">
        <f>'[3]E-Auto'!$E11*(1/100)</f>
        <v>6.2100000000000002E-3</v>
      </c>
      <c r="O13" s="31">
        <f t="shared" si="0"/>
        <v>12564.035</v>
      </c>
      <c r="P13" s="35">
        <f t="shared" si="1"/>
        <v>1316.8801838999998</v>
      </c>
      <c r="Q13" s="145"/>
      <c r="R13" s="28">
        <f t="shared" si="2"/>
        <v>1</v>
      </c>
      <c r="S13" s="33">
        <f t="shared" si="3"/>
        <v>1</v>
      </c>
      <c r="T13" s="145"/>
      <c r="U13" s="39">
        <f t="shared" si="4"/>
        <v>0.11934563861396749</v>
      </c>
      <c r="V13" s="33">
        <f t="shared" si="5"/>
        <v>2.6666666747644984E-3</v>
      </c>
      <c r="W13" s="145"/>
      <c r="X13" s="78">
        <f>($AG$7*$AG$8*S13*$AG$24+$AG$15*$AG$16*R13*$AG$24)</f>
        <v>3600</v>
      </c>
      <c r="Y13" s="41">
        <f t="shared" si="7"/>
        <v>17276270.137387235</v>
      </c>
      <c r="Z13" s="41">
        <f t="shared" si="8"/>
        <v>262576.81060548197</v>
      </c>
      <c r="AA13" s="41">
        <f t="shared" si="9"/>
        <v>18044.76918178561</v>
      </c>
      <c r="AB13" s="42">
        <f t="shared" si="10"/>
        <v>6013.2601692274275</v>
      </c>
      <c r="AD13" s="40">
        <f t="shared" si="11"/>
        <v>17566504.977343727</v>
      </c>
      <c r="AE13" s="124"/>
    </row>
    <row r="14" spans="1:36" ht="15" thickBot="1" x14ac:dyDescent="0.35">
      <c r="A14" s="17">
        <f t="shared" si="12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8">
        <f>'[1]Szenario 3'!$K14</f>
        <v>1319.5531051999999</v>
      </c>
      <c r="H14" s="145"/>
      <c r="I14" s="86">
        <f>'[2]Szenario 1'!$F14</f>
        <v>7</v>
      </c>
      <c r="J14" s="87">
        <f>'[2]Szenario 2'!$F14</f>
        <v>16</v>
      </c>
      <c r="K14" s="88">
        <f>'[2]Szenario 3'!$F14</f>
        <v>25</v>
      </c>
      <c r="L14" s="145"/>
      <c r="M14" s="23">
        <f>'[3]E-Auto'!$E12*(1/100)</f>
        <v>3.5041935483870967E-2</v>
      </c>
      <c r="O14" s="31">
        <f t="shared" si="0"/>
        <v>12744.38</v>
      </c>
      <c r="P14" s="35">
        <f t="shared" si="1"/>
        <v>1335.5531051999999</v>
      </c>
      <c r="Q14" s="145"/>
      <c r="R14" s="28">
        <f t="shared" si="2"/>
        <v>1</v>
      </c>
      <c r="S14" s="33">
        <f t="shared" si="3"/>
        <v>1</v>
      </c>
      <c r="T14" s="145"/>
      <c r="U14" s="39">
        <f t="shared" si="4"/>
        <v>0.11934636049557536</v>
      </c>
      <c r="V14" s="33">
        <f t="shared" si="5"/>
        <v>2.6666666752336583E-3</v>
      </c>
      <c r="W14" s="145"/>
      <c r="X14" s="78">
        <f>($AG$7*$AG$8*S14*$AG$24+$AG$15*$AG$16*R14*$AG$24)+AG26</f>
        <v>1511350</v>
      </c>
      <c r="Y14" s="41">
        <f t="shared" si="7"/>
        <v>17524356.315849926</v>
      </c>
      <c r="Z14" s="41">
        <f t="shared" si="8"/>
        <v>266344.84980077593</v>
      </c>
      <c r="AA14" s="41">
        <f t="shared" si="9"/>
        <v>17933.620771369177</v>
      </c>
      <c r="AB14" s="42">
        <f t="shared" si="10"/>
        <v>6098.9495135567331</v>
      </c>
      <c r="AD14" s="40">
        <f t="shared" si="11"/>
        <v>19326083.735935632</v>
      </c>
      <c r="AE14" s="124"/>
      <c r="AF14" s="61" t="s">
        <v>31</v>
      </c>
      <c r="AG14" s="45"/>
      <c r="AH14" s="45"/>
      <c r="AI14" s="45"/>
      <c r="AJ14" s="58"/>
    </row>
    <row r="15" spans="1:36" x14ac:dyDescent="0.3">
      <c r="A15" s="5">
        <f t="shared" si="12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8">
        <f>'[1]Szenario 3'!$K15</f>
        <v>1338.2260265</v>
      </c>
      <c r="H15" s="145"/>
      <c r="I15" s="86">
        <f>'[2]Szenario 1'!$F15</f>
        <v>7</v>
      </c>
      <c r="J15" s="87">
        <f>'[2]Szenario 2'!$F15</f>
        <v>16</v>
      </c>
      <c r="K15" s="88">
        <f>'[2]Szenario 3'!$F15</f>
        <v>25</v>
      </c>
      <c r="L15" s="145"/>
      <c r="M15" s="23">
        <f>'[3]E-Auto'!$E13*(1/100)</f>
        <v>6.3873870967741941E-2</v>
      </c>
      <c r="O15" s="31">
        <f t="shared" si="0"/>
        <v>12924.725</v>
      </c>
      <c r="P15" s="35">
        <f t="shared" si="1"/>
        <v>1354.2260265</v>
      </c>
      <c r="Q15" s="145"/>
      <c r="R15" s="28">
        <f t="shared" si="2"/>
        <v>1</v>
      </c>
      <c r="S15" s="33">
        <f t="shared" si="3"/>
        <v>1</v>
      </c>
      <c r="T15" s="145"/>
      <c r="U15" s="39">
        <f t="shared" si="4"/>
        <v>0.11934711368237363</v>
      </c>
      <c r="V15" s="33">
        <f t="shared" si="5"/>
        <v>2.666666675722915E-3</v>
      </c>
      <c r="W15" s="145"/>
      <c r="X15" s="78">
        <f>($AJ$11*$AG$8*S15*$AG$25+$AJ$9*$AG$8*S15*$AG$24+$AG$15*$AG$16*R15*$AG$24)</f>
        <v>10100</v>
      </c>
      <c r="Y15" s="41">
        <f t="shared" si="7"/>
        <v>17772450.144849103</v>
      </c>
      <c r="Z15" s="41">
        <f t="shared" si="8"/>
        <v>270112.88899606996</v>
      </c>
      <c r="AA15" s="41">
        <f t="shared" si="9"/>
        <v>17811.996014651068</v>
      </c>
      <c r="AB15" s="42">
        <f t="shared" si="10"/>
        <v>6184.6388578860415</v>
      </c>
      <c r="AD15" s="40">
        <f t="shared" si="11"/>
        <v>18076659.668717708</v>
      </c>
      <c r="AE15" s="124"/>
      <c r="AF15" s="62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2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8">
        <f>'[1]Szenario 3'!$K16</f>
        <v>1356.8989477999999</v>
      </c>
      <c r="H16" s="145"/>
      <c r="I16" s="86">
        <f>'[2]Szenario 1'!$F16</f>
        <v>7</v>
      </c>
      <c r="J16" s="87">
        <f>'[2]Szenario 2'!$F16</f>
        <v>16</v>
      </c>
      <c r="K16" s="88">
        <f>'[2]Szenario 3'!$F16</f>
        <v>25</v>
      </c>
      <c r="L16" s="145"/>
      <c r="M16" s="23">
        <f>'[3]E-Auto'!$E14*(1/100)</f>
        <v>9.2705806451612929E-2</v>
      </c>
      <c r="O16" s="31">
        <f t="shared" si="0"/>
        <v>13105.07</v>
      </c>
      <c r="P16" s="35">
        <f t="shared" si="1"/>
        <v>1372.8989477999999</v>
      </c>
      <c r="Q16" s="145"/>
      <c r="R16" s="28">
        <f t="shared" si="2"/>
        <v>1</v>
      </c>
      <c r="S16" s="33">
        <f t="shared" si="3"/>
        <v>1</v>
      </c>
      <c r="T16" s="145"/>
      <c r="U16" s="39">
        <f t="shared" si="4"/>
        <v>0.11934789906659735</v>
      </c>
      <c r="V16" s="33">
        <f t="shared" si="5"/>
        <v>2.6666666762328343E-3</v>
      </c>
      <c r="W16" s="145"/>
      <c r="X16" s="78">
        <f t="shared" ref="X16:X54" si="13">($AJ$11*$AG$8*S16*$AG$25+$AJ$9*$AG$8*S16*$AG$24+$AG$15*$AG$16*R16*$AG$24)</f>
        <v>10100</v>
      </c>
      <c r="Y16" s="41">
        <f t="shared" si="7"/>
        <v>18020551.953767266</v>
      </c>
      <c r="Z16" s="41">
        <f t="shared" si="8"/>
        <v>273880.92819136399</v>
      </c>
      <c r="AA16" s="41">
        <f t="shared" si="9"/>
        <v>17679.894911631298</v>
      </c>
      <c r="AB16" s="42">
        <f t="shared" si="10"/>
        <v>6270.3282022153471</v>
      </c>
      <c r="AD16" s="40">
        <f t="shared" si="11"/>
        <v>18328483.105072476</v>
      </c>
      <c r="AE16" s="124"/>
      <c r="AF16" s="59" t="s">
        <v>17</v>
      </c>
      <c r="AG16" s="26">
        <v>5</v>
      </c>
      <c r="AH16" s="25" t="s">
        <v>18</v>
      </c>
      <c r="AI16" s="25"/>
      <c r="AJ16" s="48"/>
    </row>
    <row r="17" spans="1:36" x14ac:dyDescent="0.3">
      <c r="A17" s="5">
        <f t="shared" si="12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8">
        <f>'[1]Szenario 3'!$K17</f>
        <v>1375.5718691</v>
      </c>
      <c r="H17" s="145"/>
      <c r="I17" s="86">
        <f>'[2]Szenario 1'!$F17</f>
        <v>7</v>
      </c>
      <c r="J17" s="87">
        <f>'[2]Szenario 2'!$F17</f>
        <v>16</v>
      </c>
      <c r="K17" s="88">
        <f>'[2]Szenario 3'!$F17</f>
        <v>25</v>
      </c>
      <c r="L17" s="145"/>
      <c r="M17" s="23">
        <f>'[3]E-Auto'!$E15*(1/100)</f>
        <v>0.1215377419354839</v>
      </c>
      <c r="O17" s="31">
        <f>F17</f>
        <v>13285.415000000001</v>
      </c>
      <c r="P17" s="35">
        <f t="shared" si="1"/>
        <v>1391.5718691</v>
      </c>
      <c r="Q17" s="145"/>
      <c r="R17" s="28">
        <f t="shared" si="2"/>
        <v>1</v>
      </c>
      <c r="S17" s="33">
        <f t="shared" si="3"/>
        <v>1</v>
      </c>
      <c r="T17" s="145"/>
      <c r="U17" s="39">
        <f t="shared" si="4"/>
        <v>0.11934871755301878</v>
      </c>
      <c r="V17" s="33">
        <f t="shared" si="5"/>
        <v>2.6666666767639897E-3</v>
      </c>
      <c r="W17" s="145"/>
      <c r="X17" s="78">
        <f t="shared" si="13"/>
        <v>10100</v>
      </c>
      <c r="Y17" s="41">
        <f t="shared" si="7"/>
        <v>18268662.081308149</v>
      </c>
      <c r="Z17" s="41">
        <f t="shared" si="8"/>
        <v>277648.96738665801</v>
      </c>
      <c r="AA17" s="41">
        <f t="shared" si="9"/>
        <v>17537.317462309857</v>
      </c>
      <c r="AB17" s="42">
        <f t="shared" si="10"/>
        <v>6356.0175465446555</v>
      </c>
      <c r="AD17" s="40">
        <f t="shared" si="11"/>
        <v>18580304.383703664</v>
      </c>
      <c r="AE17" s="124"/>
      <c r="AF17" s="98" t="s">
        <v>16</v>
      </c>
      <c r="AG17" s="15"/>
      <c r="AH17" s="101"/>
      <c r="AI17" s="25"/>
      <c r="AJ17" s="48"/>
    </row>
    <row r="18" spans="1:36" x14ac:dyDescent="0.3">
      <c r="A18" s="5">
        <f t="shared" si="12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8">
        <f>'[1]Szenario 3'!$K18</f>
        <v>1394.2447903999998</v>
      </c>
      <c r="H18" s="145"/>
      <c r="I18" s="86">
        <f>'[2]Szenario 1'!$F18</f>
        <v>7</v>
      </c>
      <c r="J18" s="87">
        <f>'[2]Szenario 2'!$F18</f>
        <v>16</v>
      </c>
      <c r="K18" s="88">
        <f>'[2]Szenario 3'!$F18</f>
        <v>25</v>
      </c>
      <c r="L18" s="145"/>
      <c r="M18" s="23">
        <f>'[3]E-Auto'!$E16*(1/100)</f>
        <v>0.15036967741935489</v>
      </c>
      <c r="O18" s="31">
        <f t="shared" si="0"/>
        <v>13465.76</v>
      </c>
      <c r="P18" s="35">
        <f t="shared" si="1"/>
        <v>1410.2447903999998</v>
      </c>
      <c r="Q18" s="145"/>
      <c r="R18" s="28">
        <f t="shared" si="2"/>
        <v>1</v>
      </c>
      <c r="S18" s="33">
        <f t="shared" si="3"/>
        <v>1</v>
      </c>
      <c r="T18" s="145"/>
      <c r="U18" s="39">
        <f t="shared" si="4"/>
        <v>0.11934957005894746</v>
      </c>
      <c r="V18" s="33">
        <f t="shared" si="5"/>
        <v>2.6666666773169632E-3</v>
      </c>
      <c r="W18" s="145"/>
      <c r="X18" s="78">
        <f t="shared" si="13"/>
        <v>10100</v>
      </c>
      <c r="Y18" s="41">
        <f t="shared" si="7"/>
        <v>18516780.875626784</v>
      </c>
      <c r="Z18" s="41">
        <f t="shared" si="8"/>
        <v>281417.00658195198</v>
      </c>
      <c r="AA18" s="41">
        <f t="shared" si="9"/>
        <v>17384.26366668674</v>
      </c>
      <c r="AB18" s="42">
        <f t="shared" si="10"/>
        <v>6441.7068908739611</v>
      </c>
      <c r="AD18" s="40">
        <f t="shared" si="11"/>
        <v>18832123.852766294</v>
      </c>
      <c r="AE18" s="124"/>
      <c r="AF18" s="99"/>
      <c r="AG18" s="16">
        <v>30000</v>
      </c>
      <c r="AH18" s="101"/>
      <c r="AI18" s="25"/>
      <c r="AJ18" s="48"/>
    </row>
    <row r="19" spans="1:36" x14ac:dyDescent="0.3">
      <c r="A19" s="5">
        <f t="shared" si="12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8">
        <f>'[1]Szenario 3'!$K19</f>
        <v>1412.9177116999999</v>
      </c>
      <c r="H19" s="145"/>
      <c r="I19" s="86">
        <f>'[2]Szenario 1'!$F19</f>
        <v>7</v>
      </c>
      <c r="J19" s="87">
        <f>'[2]Szenario 2'!$F19</f>
        <v>16</v>
      </c>
      <c r="K19" s="88">
        <f>'[2]Szenario 3'!$F19</f>
        <v>25</v>
      </c>
      <c r="L19" s="145"/>
      <c r="M19" s="23">
        <f>'[3]E-Auto'!$E17*(1/100)</f>
        <v>0.17920161290322587</v>
      </c>
      <c r="O19" s="31">
        <f t="shared" si="0"/>
        <v>13646.105</v>
      </c>
      <c r="P19" s="35">
        <f t="shared" si="1"/>
        <v>1428.9177116999999</v>
      </c>
      <c r="Q19" s="145"/>
      <c r="R19" s="28">
        <f t="shared" si="2"/>
        <v>1</v>
      </c>
      <c r="S19" s="33">
        <f t="shared" si="3"/>
        <v>1</v>
      </c>
      <c r="T19" s="145"/>
      <c r="U19" s="39">
        <f t="shared" si="4"/>
        <v>0.11935045751423019</v>
      </c>
      <c r="V19" s="33">
        <f t="shared" si="5"/>
        <v>2.6666666778923441E-3</v>
      </c>
      <c r="W19" s="145"/>
      <c r="X19" s="78">
        <f t="shared" si="13"/>
        <v>10100</v>
      </c>
      <c r="Y19" s="41">
        <f t="shared" si="7"/>
        <v>18764908.694459539</v>
      </c>
      <c r="Z19" s="41">
        <f t="shared" si="8"/>
        <v>285185.04577724595</v>
      </c>
      <c r="AA19" s="41">
        <f t="shared" si="9"/>
        <v>17220.733524761959</v>
      </c>
      <c r="AB19" s="42">
        <f t="shared" si="10"/>
        <v>6527.3962352032686</v>
      </c>
      <c r="AD19" s="40">
        <f t="shared" si="11"/>
        <v>19083941.869996749</v>
      </c>
      <c r="AE19" s="124"/>
      <c r="AF19" s="100"/>
      <c r="AG19" s="15"/>
      <c r="AH19" s="101"/>
      <c r="AI19" s="25"/>
      <c r="AJ19" s="48"/>
    </row>
    <row r="20" spans="1:36" ht="15" thickBot="1" x14ac:dyDescent="0.35">
      <c r="A20" s="5">
        <f t="shared" si="12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8">
        <f>'[1]Szenario 3'!$K20</f>
        <v>1431.590633</v>
      </c>
      <c r="H20" s="145"/>
      <c r="I20" s="86">
        <f>'[2]Szenario 1'!$F20</f>
        <v>7</v>
      </c>
      <c r="J20" s="87">
        <f>'[2]Szenario 2'!$F20</f>
        <v>16</v>
      </c>
      <c r="K20" s="88">
        <f>'[2]Szenario 3'!$F20</f>
        <v>25</v>
      </c>
      <c r="L20" s="145"/>
      <c r="M20" s="23">
        <f>'[3]E-Auto'!$E18*(1/100)</f>
        <v>0.20803354838709684</v>
      </c>
      <c r="O20" s="31">
        <f t="shared" si="0"/>
        <v>13826.45</v>
      </c>
      <c r="P20" s="35">
        <f t="shared" si="1"/>
        <v>1447.590633</v>
      </c>
      <c r="Q20" s="145"/>
      <c r="R20" s="28">
        <f t="shared" si="2"/>
        <v>1</v>
      </c>
      <c r="S20" s="33">
        <f t="shared" si="3"/>
        <v>1</v>
      </c>
      <c r="T20" s="145"/>
      <c r="U20" s="39">
        <f t="shared" si="4"/>
        <v>0.11935138086125104</v>
      </c>
      <c r="V20" s="33">
        <f t="shared" si="5"/>
        <v>2.66666667849073E-3</v>
      </c>
      <c r="W20" s="145"/>
      <c r="X20" s="78">
        <f t="shared" si="13"/>
        <v>10100</v>
      </c>
      <c r="Y20" s="41">
        <f t="shared" si="7"/>
        <v>19013045.905254215</v>
      </c>
      <c r="Z20" s="41">
        <f t="shared" si="8"/>
        <v>288953.08497253997</v>
      </c>
      <c r="AA20" s="41">
        <f t="shared" si="9"/>
        <v>17046.727036535511</v>
      </c>
      <c r="AB20" s="42">
        <f t="shared" si="10"/>
        <v>6613.085579532577</v>
      </c>
      <c r="AD20" s="40">
        <f t="shared" si="11"/>
        <v>19335758.802842826</v>
      </c>
      <c r="AE20" s="124"/>
      <c r="AF20" s="63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2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8">
        <f>'[1]Szenario 3'!$K21</f>
        <v>1450.2635542999999</v>
      </c>
      <c r="H21" s="145"/>
      <c r="I21" s="86">
        <f>'[2]Szenario 1'!$F21</f>
        <v>7</v>
      </c>
      <c r="J21" s="87">
        <f>'[2]Szenario 2'!$F21</f>
        <v>16</v>
      </c>
      <c r="K21" s="88">
        <f>'[2]Szenario 3'!$F21</f>
        <v>25</v>
      </c>
      <c r="L21" s="145"/>
      <c r="M21" s="23">
        <f>'[3]E-Auto'!$E19*(1/100)</f>
        <v>0.23686548387096781</v>
      </c>
      <c r="O21" s="31">
        <f t="shared" si="0"/>
        <v>14006.795</v>
      </c>
      <c r="P21" s="35">
        <f t="shared" si="1"/>
        <v>1466.2635542999999</v>
      </c>
      <c r="Q21" s="145"/>
      <c r="R21" s="28">
        <f t="shared" si="2"/>
        <v>1</v>
      </c>
      <c r="S21" s="33">
        <f t="shared" si="3"/>
        <v>1</v>
      </c>
      <c r="T21" s="145"/>
      <c r="U21" s="39">
        <f t="shared" si="4"/>
        <v>0.1193523410549313</v>
      </c>
      <c r="V21" s="33">
        <f t="shared" si="5"/>
        <v>2.6666666791127255E-3</v>
      </c>
      <c r="W21" s="145"/>
      <c r="X21" s="78">
        <f t="shared" si="13"/>
        <v>10100</v>
      </c>
      <c r="Y21" s="41">
        <f t="shared" si="7"/>
        <v>19261192.885300077</v>
      </c>
      <c r="Z21" s="41">
        <f t="shared" si="8"/>
        <v>292721.124167834</v>
      </c>
      <c r="AA21" s="41">
        <f t="shared" si="9"/>
        <v>16862.24420200739</v>
      </c>
      <c r="AB21" s="42">
        <f t="shared" si="10"/>
        <v>6698.7749238618826</v>
      </c>
      <c r="AD21" s="40">
        <f t="shared" si="11"/>
        <v>19587575.028593779</v>
      </c>
      <c r="AE21" s="124"/>
    </row>
    <row r="22" spans="1:36" ht="15" thickBot="1" x14ac:dyDescent="0.35">
      <c r="A22" s="5">
        <f t="shared" si="12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8">
        <f>'[1]Szenario 3'!$K22</f>
        <v>1468.9364755999998</v>
      </c>
      <c r="H22" s="145"/>
      <c r="I22" s="86">
        <f>'[2]Szenario 1'!$F22</f>
        <v>7</v>
      </c>
      <c r="J22" s="87">
        <f>'[2]Szenario 2'!$F22</f>
        <v>16</v>
      </c>
      <c r="K22" s="88">
        <f>'[2]Szenario 3'!$F22</f>
        <v>25</v>
      </c>
      <c r="L22" s="145"/>
      <c r="M22" s="23">
        <f>'[3]E-Auto'!$E20*(1/100)</f>
        <v>0.26569741935483882</v>
      </c>
      <c r="O22" s="31">
        <f t="shared" si="0"/>
        <v>14187.14</v>
      </c>
      <c r="P22" s="35">
        <f t="shared" si="1"/>
        <v>1484.9364755999998</v>
      </c>
      <c r="Q22" s="145"/>
      <c r="R22" s="28">
        <f t="shared" si="2"/>
        <v>1</v>
      </c>
      <c r="S22" s="33">
        <f t="shared" si="3"/>
        <v>1</v>
      </c>
      <c r="T22" s="145"/>
      <c r="U22" s="39">
        <f t="shared" si="4"/>
        <v>0.11935333906272956</v>
      </c>
      <c r="V22" s="33">
        <f t="shared" si="5"/>
        <v>2.6666666797589443E-3</v>
      </c>
      <c r="W22" s="145"/>
      <c r="X22" s="78">
        <f t="shared" si="13"/>
        <v>10100</v>
      </c>
      <c r="Y22" s="41">
        <f t="shared" si="7"/>
        <v>19509350.021857947</v>
      </c>
      <c r="Z22" s="41">
        <f t="shared" si="8"/>
        <v>296489.16336312803</v>
      </c>
      <c r="AA22" s="41">
        <f t="shared" si="9"/>
        <v>16667.285021177602</v>
      </c>
      <c r="AB22" s="42">
        <f t="shared" si="10"/>
        <v>6784.4642681911891</v>
      </c>
      <c r="AD22" s="40">
        <f t="shared" si="11"/>
        <v>19839390.934510447</v>
      </c>
      <c r="AE22" s="124"/>
      <c r="AF22" s="54" t="s">
        <v>25</v>
      </c>
      <c r="AG22" s="45"/>
      <c r="AH22" s="45"/>
      <c r="AI22" s="74" t="s">
        <v>61</v>
      </c>
      <c r="AJ22" s="75"/>
    </row>
    <row r="23" spans="1:36" ht="15" thickTop="1" x14ac:dyDescent="0.3">
      <c r="A23" s="5">
        <f t="shared" si="12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8">
        <f>'[1]Szenario 3'!$K23</f>
        <v>1487.6093968999999</v>
      </c>
      <c r="H23" s="145"/>
      <c r="I23" s="86">
        <f>'[2]Szenario 1'!$F23</f>
        <v>7</v>
      </c>
      <c r="J23" s="87">
        <f>'[2]Szenario 2'!$F23</f>
        <v>16</v>
      </c>
      <c r="K23" s="88">
        <f>'[2]Szenario 3'!$F23</f>
        <v>25</v>
      </c>
      <c r="L23" s="145"/>
      <c r="M23" s="23">
        <f>'[3]E-Auto'!$E21*(1/100)</f>
        <v>0.29452935483870979</v>
      </c>
      <c r="O23" s="31">
        <f t="shared" si="0"/>
        <v>14367.485000000001</v>
      </c>
      <c r="P23" s="35">
        <f t="shared" si="1"/>
        <v>1503.6093968999999</v>
      </c>
      <c r="Q23" s="145"/>
      <c r="R23" s="28">
        <f t="shared" si="2"/>
        <v>1</v>
      </c>
      <c r="S23" s="33">
        <f t="shared" si="3"/>
        <v>1</v>
      </c>
      <c r="T23" s="145"/>
      <c r="U23" s="39">
        <f t="shared" si="4"/>
        <v>0.11935437586464166</v>
      </c>
      <c r="V23" s="33">
        <f t="shared" si="5"/>
        <v>2.666666680430006E-3</v>
      </c>
      <c r="W23" s="145"/>
      <c r="X23" s="78">
        <f t="shared" si="13"/>
        <v>10100</v>
      </c>
      <c r="Y23" s="41">
        <f t="shared" si="7"/>
        <v>19757517.712290257</v>
      </c>
      <c r="Z23" s="41">
        <f t="shared" si="8"/>
        <v>300257.20255842205</v>
      </c>
      <c r="AA23" s="41">
        <f t="shared" si="9"/>
        <v>16461.849494046146</v>
      </c>
      <c r="AB23" s="42">
        <f t="shared" si="10"/>
        <v>6870.1536125204966</v>
      </c>
      <c r="AD23" s="40">
        <f t="shared" si="11"/>
        <v>20091206.917955246</v>
      </c>
      <c r="AE23" s="124"/>
      <c r="AF23" s="55" t="s">
        <v>34</v>
      </c>
      <c r="AG23" s="25"/>
      <c r="AH23" s="25"/>
      <c r="AI23" s="72" t="s">
        <v>62</v>
      </c>
      <c r="AJ23" s="76" t="s">
        <v>63</v>
      </c>
    </row>
    <row r="24" spans="1:36" x14ac:dyDescent="0.3">
      <c r="A24" s="5">
        <f t="shared" si="12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8">
        <f>'[1]Szenario 3'!$K24</f>
        <v>1506.2823182</v>
      </c>
      <c r="H24" s="145"/>
      <c r="I24" s="86">
        <f>'[2]Szenario 1'!$F24</f>
        <v>7</v>
      </c>
      <c r="J24" s="87">
        <f>'[2]Szenario 2'!$F24</f>
        <v>16</v>
      </c>
      <c r="K24" s="88">
        <f>'[2]Szenario 3'!$F24</f>
        <v>25</v>
      </c>
      <c r="L24" s="145"/>
      <c r="M24" s="23">
        <f>'[3]E-Auto'!$E22*(1/100)</f>
        <v>0.32336129032258071</v>
      </c>
      <c r="O24" s="31">
        <f t="shared" si="0"/>
        <v>14547.83</v>
      </c>
      <c r="P24" s="35">
        <f t="shared" si="1"/>
        <v>1522.2823182</v>
      </c>
      <c r="Q24" s="145"/>
      <c r="R24" s="28">
        <f t="shared" si="2"/>
        <v>1</v>
      </c>
      <c r="S24" s="33">
        <f t="shared" si="3"/>
        <v>1</v>
      </c>
      <c r="T24" s="145"/>
      <c r="U24" s="39">
        <f t="shared" si="4"/>
        <v>0.11935545245320071</v>
      </c>
      <c r="V24" s="33">
        <f t="shared" si="5"/>
        <v>2.6666666811265404E-3</v>
      </c>
      <c r="W24" s="145"/>
      <c r="X24" s="78">
        <f t="shared" si="13"/>
        <v>10100</v>
      </c>
      <c r="Y24" s="41">
        <f t="shared" si="7"/>
        <v>20005696.3641911</v>
      </c>
      <c r="Z24" s="41">
        <f t="shared" si="8"/>
        <v>304025.24175371596</v>
      </c>
      <c r="AA24" s="41">
        <f t="shared" si="9"/>
        <v>16245.937620613016</v>
      </c>
      <c r="AB24" s="42">
        <f t="shared" si="10"/>
        <v>6955.8429568498032</v>
      </c>
      <c r="AD24" s="40">
        <f t="shared" si="11"/>
        <v>20343023.386522278</v>
      </c>
      <c r="AE24" s="124"/>
      <c r="AF24" s="47" t="s">
        <v>35</v>
      </c>
      <c r="AG24" s="26">
        <v>5</v>
      </c>
      <c r="AH24" s="25" t="s">
        <v>28</v>
      </c>
      <c r="AI24" s="72" t="s">
        <v>65</v>
      </c>
      <c r="AJ24" s="76" t="s">
        <v>64</v>
      </c>
    </row>
    <row r="25" spans="1:36" x14ac:dyDescent="0.3">
      <c r="A25" s="5">
        <f t="shared" si="12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8">
        <f>'[1]Szenario 3'!$K25</f>
        <v>1524.9552394999998</v>
      </c>
      <c r="H25" s="145"/>
      <c r="I25" s="86">
        <f>'[2]Szenario 1'!$F25</f>
        <v>7</v>
      </c>
      <c r="J25" s="87">
        <f>'[2]Szenario 2'!$F25</f>
        <v>16</v>
      </c>
      <c r="K25" s="88">
        <f>'[2]Szenario 3'!$F25</f>
        <v>25</v>
      </c>
      <c r="L25" s="145"/>
      <c r="M25" s="23">
        <f>'[3]E-Auto'!$E23*(1/100)</f>
        <v>0.35219322580645168</v>
      </c>
      <c r="O25" s="31">
        <f t="shared" si="0"/>
        <v>14728.174999999999</v>
      </c>
      <c r="P25" s="35">
        <f t="shared" si="1"/>
        <v>1540.9552394999998</v>
      </c>
      <c r="Q25" s="145"/>
      <c r="R25" s="28">
        <f t="shared" si="2"/>
        <v>1</v>
      </c>
      <c r="S25" s="33">
        <f t="shared" si="3"/>
        <v>1</v>
      </c>
      <c r="T25" s="145"/>
      <c r="U25" s="39">
        <f t="shared" si="4"/>
        <v>0.11935656983347705</v>
      </c>
      <c r="V25" s="33">
        <f t="shared" si="5"/>
        <v>2.6666666818491841E-3</v>
      </c>
      <c r="W25" s="145"/>
      <c r="X25" s="78">
        <f t="shared" si="13"/>
        <v>10100</v>
      </c>
      <c r="Y25" s="41">
        <f t="shared" si="7"/>
        <v>20253886.395516306</v>
      </c>
      <c r="Z25" s="41">
        <f t="shared" si="8"/>
        <v>307793.28094900993</v>
      </c>
      <c r="AA25" s="41">
        <f t="shared" si="9"/>
        <v>16019.549400878221</v>
      </c>
      <c r="AB25" s="42">
        <f t="shared" si="10"/>
        <v>7041.5323011791106</v>
      </c>
      <c r="AD25" s="40">
        <f t="shared" si="11"/>
        <v>20594840.758167375</v>
      </c>
      <c r="AE25" s="124"/>
      <c r="AF25" s="47" t="s">
        <v>36</v>
      </c>
      <c r="AG25" s="26">
        <v>30</v>
      </c>
      <c r="AH25" s="25" t="s">
        <v>28</v>
      </c>
      <c r="AI25" s="72" t="s">
        <v>67</v>
      </c>
      <c r="AJ25" s="76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8">
        <f>'[1]Szenario 3'!$K26</f>
        <v>1543.6281607999999</v>
      </c>
      <c r="H26" s="145"/>
      <c r="I26" s="86">
        <f>'[2]Szenario 1'!$F26</f>
        <v>7</v>
      </c>
      <c r="J26" s="87">
        <f>'[2]Szenario 2'!$F26</f>
        <v>16</v>
      </c>
      <c r="K26" s="88">
        <f>'[2]Szenario 3'!$F26</f>
        <v>25</v>
      </c>
      <c r="L26" s="145"/>
      <c r="M26" s="23">
        <f>'[3]E-Auto'!$E24*(1/100)</f>
        <v>0.38102516129032266</v>
      </c>
      <c r="O26" s="31">
        <f t="shared" si="0"/>
        <v>14908.52</v>
      </c>
      <c r="P26" s="35">
        <f t="shared" si="1"/>
        <v>1559.6281607999999</v>
      </c>
      <c r="Q26" s="145"/>
      <c r="R26" s="28">
        <f t="shared" si="2"/>
        <v>1</v>
      </c>
      <c r="S26" s="33">
        <f t="shared" si="3"/>
        <v>1</v>
      </c>
      <c r="T26" s="145"/>
      <c r="U26" s="39">
        <f t="shared" si="4"/>
        <v>0.1193577290230783</v>
      </c>
      <c r="V26" s="33">
        <f t="shared" si="5"/>
        <v>2.6666666825985812E-3</v>
      </c>
      <c r="W26" s="145"/>
      <c r="X26" s="78">
        <f t="shared" si="13"/>
        <v>10100</v>
      </c>
      <c r="Y26" s="41">
        <f t="shared" si="7"/>
        <v>20502088.234713521</v>
      </c>
      <c r="Z26" s="41">
        <f t="shared" si="8"/>
        <v>311561.32014430402</v>
      </c>
      <c r="AA26" s="41">
        <f t="shared" si="9"/>
        <v>15782.684834841761</v>
      </c>
      <c r="AB26" s="42">
        <f t="shared" si="10"/>
        <v>7127.2216455084172</v>
      </c>
      <c r="AD26" s="40">
        <f t="shared" si="11"/>
        <v>20846659.461338174</v>
      </c>
      <c r="AE26" s="124"/>
      <c r="AF26" s="56" t="s">
        <v>27</v>
      </c>
      <c r="AG26" s="57">
        <f>(3750*AJ11*AG8)+(850*AJ9)+(4*130000)</f>
        <v>1507750</v>
      </c>
      <c r="AH26" s="38" t="s">
        <v>21</v>
      </c>
      <c r="AI26" s="77"/>
      <c r="AJ26" s="37"/>
    </row>
    <row r="27" spans="1:36" ht="15" thickBot="1" x14ac:dyDescent="0.35">
      <c r="A27" s="5">
        <f t="shared" si="12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8">
        <f>'[1]Szenario 3'!$K27</f>
        <v>1562.3010820999998</v>
      </c>
      <c r="H27" s="145"/>
      <c r="I27" s="86">
        <f>'[2]Szenario 1'!$F27</f>
        <v>7</v>
      </c>
      <c r="J27" s="87">
        <f>'[2]Szenario 2'!$F27</f>
        <v>16</v>
      </c>
      <c r="K27" s="88">
        <f>'[2]Szenario 3'!$F27</f>
        <v>25</v>
      </c>
      <c r="L27" s="145"/>
      <c r="M27" s="23">
        <f>'[3]E-Auto'!$E25*(1/100)</f>
        <v>0.40985709677419369</v>
      </c>
      <c r="O27" s="31">
        <f t="shared" si="0"/>
        <v>15088.865</v>
      </c>
      <c r="P27" s="35">
        <f t="shared" si="1"/>
        <v>1578.3010820999998</v>
      </c>
      <c r="Q27" s="145"/>
      <c r="R27" s="28">
        <f t="shared" si="2"/>
        <v>1</v>
      </c>
      <c r="S27" s="33">
        <f t="shared" si="3"/>
        <v>1</v>
      </c>
      <c r="T27" s="145"/>
      <c r="U27" s="39">
        <f t="shared" si="4"/>
        <v>0.11935893105214934</v>
      </c>
      <c r="V27" s="33">
        <f t="shared" si="5"/>
        <v>2.6666666833753839E-3</v>
      </c>
      <c r="W27" s="145"/>
      <c r="X27" s="78">
        <f t="shared" si="13"/>
        <v>10100</v>
      </c>
      <c r="Y27" s="41">
        <f t="shared" si="7"/>
        <v>20750302.32085222</v>
      </c>
      <c r="Z27" s="41">
        <f t="shared" si="8"/>
        <v>315329.35933959804</v>
      </c>
      <c r="AA27" s="41">
        <f t="shared" si="9"/>
        <v>15535.343922503629</v>
      </c>
      <c r="AB27" s="42">
        <f t="shared" si="10"/>
        <v>7212.9109898377228</v>
      </c>
      <c r="AD27" s="40">
        <f t="shared" si="11"/>
        <v>21098479.935104162</v>
      </c>
      <c r="AE27" s="124"/>
    </row>
    <row r="28" spans="1:36" ht="15" thickBot="1" x14ac:dyDescent="0.35">
      <c r="A28" s="5">
        <f t="shared" si="12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8">
        <f>'[1]Szenario 3'!$K28</f>
        <v>1580.9740033999999</v>
      </c>
      <c r="H28" s="145"/>
      <c r="I28" s="86">
        <f>'[2]Szenario 1'!$F28</f>
        <v>7</v>
      </c>
      <c r="J28" s="87">
        <f>'[2]Szenario 2'!$F28</f>
        <v>16</v>
      </c>
      <c r="K28" s="88">
        <f>'[2]Szenario 3'!$F28</f>
        <v>25</v>
      </c>
      <c r="L28" s="145"/>
      <c r="M28" s="23">
        <f>'[3]E-Auto'!$E26*(1/100)</f>
        <v>0.43868903225806466</v>
      </c>
      <c r="O28" s="31">
        <f t="shared" si="0"/>
        <v>15269.21</v>
      </c>
      <c r="P28" s="35">
        <f t="shared" si="1"/>
        <v>1596.9740033999999</v>
      </c>
      <c r="Q28" s="145"/>
      <c r="R28" s="28">
        <f t="shared" si="2"/>
        <v>1</v>
      </c>
      <c r="S28" s="33">
        <f t="shared" si="3"/>
        <v>1</v>
      </c>
      <c r="T28" s="145"/>
      <c r="U28" s="39">
        <f t="shared" si="4"/>
        <v>0.11936017696337231</v>
      </c>
      <c r="V28" s="33">
        <f t="shared" si="5"/>
        <v>2.6666666841802531E-3</v>
      </c>
      <c r="W28" s="145"/>
      <c r="X28" s="78">
        <f t="shared" si="13"/>
        <v>10100</v>
      </c>
      <c r="Y28" s="41">
        <f t="shared" si="7"/>
        <v>20998529.103753835</v>
      </c>
      <c r="Z28" s="41">
        <f t="shared" si="8"/>
        <v>319097.39853489195</v>
      </c>
      <c r="AA28" s="41">
        <f t="shared" si="9"/>
        <v>15277.526663863819</v>
      </c>
      <c r="AB28" s="42">
        <f t="shared" si="10"/>
        <v>7298.6003341670312</v>
      </c>
      <c r="AD28" s="40">
        <f t="shared" si="11"/>
        <v>21350302.629286755</v>
      </c>
      <c r="AE28" s="124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2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8">
        <f>'[1]Szenario 3'!$K29</f>
        <v>1599.6469247</v>
      </c>
      <c r="H29" s="145"/>
      <c r="I29" s="86">
        <f>'[2]Szenario 1'!$F29</f>
        <v>7</v>
      </c>
      <c r="J29" s="87">
        <f>'[2]Szenario 2'!$F29</f>
        <v>16</v>
      </c>
      <c r="K29" s="88">
        <f>'[2]Szenario 3'!$F29</f>
        <v>25</v>
      </c>
      <c r="L29" s="145"/>
      <c r="M29" s="23">
        <f>'[3]E-Auto'!$E27*(1/100)</f>
        <v>0.46752096774193563</v>
      </c>
      <c r="O29" s="31">
        <f t="shared" si="0"/>
        <v>15449.555</v>
      </c>
      <c r="P29" s="35">
        <f t="shared" si="1"/>
        <v>1615.6469247</v>
      </c>
      <c r="Q29" s="145"/>
      <c r="R29" s="28">
        <f t="shared" si="2"/>
        <v>1</v>
      </c>
      <c r="S29" s="33">
        <f t="shared" si="3"/>
        <v>1</v>
      </c>
      <c r="T29" s="145"/>
      <c r="U29" s="39">
        <f t="shared" si="4"/>
        <v>0.11936146781196662</v>
      </c>
      <c r="V29" s="33">
        <f t="shared" si="5"/>
        <v>2.6666666850138554E-3</v>
      </c>
      <c r="W29" s="145"/>
      <c r="X29" s="78">
        <f t="shared" si="13"/>
        <v>10100</v>
      </c>
      <c r="Y29" s="41">
        <f t="shared" si="7"/>
        <v>21246769.044121776</v>
      </c>
      <c r="Z29" s="41">
        <f t="shared" si="8"/>
        <v>322865.43773018598</v>
      </c>
      <c r="AA29" s="41">
        <f t="shared" si="9"/>
        <v>15009.233058922351</v>
      </c>
      <c r="AB29" s="42">
        <f t="shared" si="10"/>
        <v>7384.2896784963368</v>
      </c>
      <c r="AD29" s="40">
        <f t="shared" si="11"/>
        <v>21602128.004589379</v>
      </c>
      <c r="AE29" s="124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2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8">
        <f>'[1]Szenario 3'!$K30</f>
        <v>1618.3198459999999</v>
      </c>
      <c r="H30" s="145"/>
      <c r="I30" s="86">
        <f>'[2]Szenario 1'!$F30</f>
        <v>7</v>
      </c>
      <c r="J30" s="87">
        <f>'[2]Szenario 2'!$F30</f>
        <v>16</v>
      </c>
      <c r="K30" s="88">
        <f>'[2]Szenario 3'!$F30</f>
        <v>25</v>
      </c>
      <c r="L30" s="145"/>
      <c r="M30" s="23">
        <f>'[3]E-Auto'!$E28*(1/100)</f>
        <v>0.49635290322580661</v>
      </c>
      <c r="O30" s="31">
        <f t="shared" si="0"/>
        <v>15629.9</v>
      </c>
      <c r="P30" s="35">
        <f t="shared" si="1"/>
        <v>1634.3198459999999</v>
      </c>
      <c r="Q30" s="145"/>
      <c r="R30" s="28">
        <f t="shared" si="2"/>
        <v>1</v>
      </c>
      <c r="S30" s="33">
        <f t="shared" si="3"/>
        <v>1</v>
      </c>
      <c r="T30" s="145"/>
      <c r="U30" s="39">
        <f t="shared" si="4"/>
        <v>0.11936280466568891</v>
      </c>
      <c r="V30" s="33">
        <f t="shared" si="5"/>
        <v>2.6666666858768681E-3</v>
      </c>
      <c r="W30" s="145"/>
      <c r="X30" s="78">
        <f t="shared" si="13"/>
        <v>10100</v>
      </c>
      <c r="Y30" s="41">
        <f t="shared" si="7"/>
        <v>21495022.613671497</v>
      </c>
      <c r="Z30" s="41">
        <f t="shared" si="8"/>
        <v>326633.47692548</v>
      </c>
      <c r="AA30" s="41">
        <f t="shared" si="9"/>
        <v>14730.463107679212</v>
      </c>
      <c r="AB30" s="42">
        <f t="shared" si="10"/>
        <v>7469.9790228256452</v>
      </c>
      <c r="AD30" s="40">
        <f t="shared" si="11"/>
        <v>21853956.532727484</v>
      </c>
      <c r="AE30" s="124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2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8">
        <f>'[1]Szenario 3'!$K31</f>
        <v>1636.9927672999997</v>
      </c>
      <c r="H31" s="145"/>
      <c r="I31" s="86">
        <f>'[2]Szenario 1'!$F31</f>
        <v>7</v>
      </c>
      <c r="J31" s="87">
        <f>'[2]Szenario 2'!$F31</f>
        <v>16</v>
      </c>
      <c r="K31" s="88">
        <f>'[2]Szenario 3'!$F31</f>
        <v>25</v>
      </c>
      <c r="L31" s="145"/>
      <c r="M31" s="23">
        <f>'[3]E-Auto'!$E29*(1/100)</f>
        <v>0.52518483870967758</v>
      </c>
      <c r="O31" s="31">
        <f t="shared" si="0"/>
        <v>15810.244999999999</v>
      </c>
      <c r="P31" s="35">
        <f t="shared" si="1"/>
        <v>1652.9927672999997</v>
      </c>
      <c r="Q31" s="145"/>
      <c r="R31" s="28">
        <f t="shared" si="2"/>
        <v>1</v>
      </c>
      <c r="S31" s="33">
        <f t="shared" si="3"/>
        <v>1</v>
      </c>
      <c r="T31" s="145"/>
      <c r="U31" s="39">
        <f t="shared" si="4"/>
        <v>0.11936418860483311</v>
      </c>
      <c r="V31" s="33">
        <f t="shared" si="5"/>
        <v>2.6666666867699741E-3</v>
      </c>
      <c r="W31" s="145"/>
      <c r="X31" s="78">
        <f t="shared" si="13"/>
        <v>10100</v>
      </c>
      <c r="Y31" s="41">
        <f t="shared" si="7"/>
        <v>21743290.295260586</v>
      </c>
      <c r="Z31" s="41">
        <f t="shared" si="8"/>
        <v>330401.51612077397</v>
      </c>
      <c r="AA31" s="41">
        <f t="shared" si="9"/>
        <v>14441.216810134401</v>
      </c>
      <c r="AB31" s="42">
        <f t="shared" si="10"/>
        <v>7555.6683671549508</v>
      </c>
      <c r="AD31" s="40">
        <f t="shared" si="11"/>
        <v>22105788.696558647</v>
      </c>
      <c r="AE31" s="124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2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8">
        <f>'[1]Szenario 3'!$K32</f>
        <v>1655.6656885999998</v>
      </c>
      <c r="H32" s="145"/>
      <c r="I32" s="86">
        <f>'[2]Szenario 1'!$F32</f>
        <v>7</v>
      </c>
      <c r="J32" s="87">
        <f>'[2]Szenario 2'!$F32</f>
        <v>16</v>
      </c>
      <c r="K32" s="88">
        <f>'[2]Szenario 3'!$F32</f>
        <v>25</v>
      </c>
      <c r="L32" s="145"/>
      <c r="M32" s="23">
        <f>'[3]E-Auto'!$E30*(1/100)</f>
        <v>0.55401677419354856</v>
      </c>
      <c r="O32" s="31">
        <f t="shared" si="0"/>
        <v>15990.59</v>
      </c>
      <c r="P32" s="35">
        <f t="shared" si="1"/>
        <v>1671.6656885999998</v>
      </c>
      <c r="Q32" s="145"/>
      <c r="R32" s="28">
        <f t="shared" si="2"/>
        <v>1</v>
      </c>
      <c r="S32" s="33">
        <f t="shared" si="3"/>
        <v>1</v>
      </c>
      <c r="T32" s="145"/>
      <c r="U32" s="39">
        <f t="shared" si="4"/>
        <v>0.11936562072223041</v>
      </c>
      <c r="V32" s="33">
        <f t="shared" si="5"/>
        <v>2.6666666876938648E-3</v>
      </c>
      <c r="W32" s="145"/>
      <c r="X32" s="78">
        <f t="shared" si="13"/>
        <v>10100</v>
      </c>
      <c r="Y32" s="41">
        <f t="shared" si="7"/>
        <v>21991572.583018806</v>
      </c>
      <c r="Z32" s="41">
        <f t="shared" si="8"/>
        <v>334169.555316068</v>
      </c>
      <c r="AA32" s="41">
        <f t="shared" si="9"/>
        <v>14141.494166287925</v>
      </c>
      <c r="AB32" s="42">
        <f t="shared" si="10"/>
        <v>7641.3577114842592</v>
      </c>
      <c r="AD32" s="40">
        <f t="shared" si="11"/>
        <v>22357624.990212645</v>
      </c>
      <c r="AE32" s="124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8">
        <f>'[1]Szenario 3'!$K33</f>
        <v>1674.3386098999999</v>
      </c>
      <c r="H33" s="145"/>
      <c r="I33" s="86">
        <f>'[2]Szenario 1'!$F33</f>
        <v>7</v>
      </c>
      <c r="J33" s="87">
        <f>'[2]Szenario 2'!$F33</f>
        <v>16</v>
      </c>
      <c r="K33" s="88">
        <f>'[2]Szenario 3'!$F33</f>
        <v>25</v>
      </c>
      <c r="L33" s="145"/>
      <c r="M33" s="23">
        <f>'[3]E-Auto'!$E31*(1/100)</f>
        <v>0.58284870967741953</v>
      </c>
      <c r="O33" s="31">
        <f t="shared" si="0"/>
        <v>16170.934999999999</v>
      </c>
      <c r="P33" s="35">
        <f t="shared" si="1"/>
        <v>1690.3386098999999</v>
      </c>
      <c r="Q33" s="145"/>
      <c r="R33" s="28">
        <f t="shared" si="2"/>
        <v>1</v>
      </c>
      <c r="S33" s="33">
        <f t="shared" si="3"/>
        <v>1</v>
      </c>
      <c r="T33" s="145"/>
      <c r="U33" s="39">
        <f t="shared" si="4"/>
        <v>0.11936710212324922</v>
      </c>
      <c r="V33" s="33">
        <f t="shared" si="5"/>
        <v>2.6666666886492408E-3</v>
      </c>
      <c r="W33" s="145"/>
      <c r="X33" s="78">
        <f t="shared" si="13"/>
        <v>10100</v>
      </c>
      <c r="Y33" s="41">
        <f t="shared" si="7"/>
        <v>22239869.982478153</v>
      </c>
      <c r="Z33" s="41">
        <f t="shared" si="8"/>
        <v>337937.59451136197</v>
      </c>
      <c r="AA33" s="41">
        <f t="shared" si="9"/>
        <v>13831.295176139774</v>
      </c>
      <c r="AB33" s="42">
        <f t="shared" si="10"/>
        <v>7727.0470558135648</v>
      </c>
      <c r="AD33" s="40">
        <f t="shared" si="11"/>
        <v>22609465.919221472</v>
      </c>
      <c r="AE33" s="124"/>
      <c r="AF33" s="82" t="s">
        <v>24</v>
      </c>
      <c r="AG33" s="38"/>
      <c r="AH33" s="57">
        <f>7/60</f>
        <v>0.11666666666666667</v>
      </c>
      <c r="AI33" s="53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8">
        <f>'[1]Szenario 3'!$K34</f>
        <v>1693.0115311999998</v>
      </c>
      <c r="H34" s="145"/>
      <c r="I34" s="86">
        <f>'[2]Szenario 1'!$F34</f>
        <v>7</v>
      </c>
      <c r="J34" s="87">
        <f>'[2]Szenario 2'!$F34</f>
        <v>16</v>
      </c>
      <c r="K34" s="88">
        <f>'[2]Szenario 3'!$F34</f>
        <v>25</v>
      </c>
      <c r="L34" s="145"/>
      <c r="M34" s="23">
        <f>'[3]E-Auto'!$E32*(1/100)</f>
        <v>0.6116806451612905</v>
      </c>
      <c r="O34" s="31">
        <f t="shared" si="0"/>
        <v>16351.279999999999</v>
      </c>
      <c r="P34" s="35">
        <f t="shared" si="1"/>
        <v>1709.0115311999998</v>
      </c>
      <c r="Q34" s="145"/>
      <c r="R34" s="28">
        <f t="shared" si="2"/>
        <v>1</v>
      </c>
      <c r="S34" s="33">
        <f t="shared" si="3"/>
        <v>1</v>
      </c>
      <c r="T34" s="145"/>
      <c r="U34" s="39">
        <f t="shared" si="4"/>
        <v>0.11936863392579526</v>
      </c>
      <c r="V34" s="33">
        <f t="shared" si="5"/>
        <v>2.666666689636808E-3</v>
      </c>
      <c r="W34" s="145"/>
      <c r="X34" s="78">
        <f t="shared" si="13"/>
        <v>10100</v>
      </c>
      <c r="Y34" s="41">
        <f t="shared" si="7"/>
        <v>22488183.010702945</v>
      </c>
      <c r="Z34" s="41">
        <f t="shared" si="8"/>
        <v>341705.63370665599</v>
      </c>
      <c r="AA34" s="41">
        <f t="shared" si="9"/>
        <v>13510.619839689958</v>
      </c>
      <c r="AB34" s="42">
        <f t="shared" si="10"/>
        <v>7812.7364001428705</v>
      </c>
      <c r="AD34" s="40">
        <f t="shared" si="11"/>
        <v>22861312.000649434</v>
      </c>
      <c r="AE34" s="124"/>
    </row>
    <row r="35" spans="1:35" ht="15" thickBot="1" x14ac:dyDescent="0.35">
      <c r="A35" s="5">
        <f t="shared" si="12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8">
        <f>'[1]Szenario 3'!$K35</f>
        <v>1711.6844524999999</v>
      </c>
      <c r="H35" s="145"/>
      <c r="I35" s="86">
        <f>'[2]Szenario 1'!$F35</f>
        <v>7</v>
      </c>
      <c r="J35" s="87">
        <f>'[2]Szenario 2'!$F35</f>
        <v>16</v>
      </c>
      <c r="K35" s="88">
        <f>'[2]Szenario 3'!$F35</f>
        <v>25</v>
      </c>
      <c r="L35" s="145"/>
      <c r="M35" s="23">
        <f>'[3]E-Auto'!$E33*(1/100)</f>
        <v>0.64051258064516148</v>
      </c>
      <c r="O35" s="31">
        <f t="shared" si="0"/>
        <v>16531.625</v>
      </c>
      <c r="P35" s="35">
        <f t="shared" si="1"/>
        <v>1727.6844524999999</v>
      </c>
      <c r="Q35" s="145"/>
      <c r="R35" s="28">
        <f t="shared" si="2"/>
        <v>1</v>
      </c>
      <c r="S35" s="33">
        <f t="shared" si="3"/>
        <v>1</v>
      </c>
      <c r="T35" s="145"/>
      <c r="U35" s="39">
        <f t="shared" si="4"/>
        <v>0.11937021726031148</v>
      </c>
      <c r="V35" s="33">
        <f t="shared" si="5"/>
        <v>2.6666666906572825E-3</v>
      </c>
      <c r="W35" s="145"/>
      <c r="X35" s="78">
        <f t="shared" si="13"/>
        <v>10100</v>
      </c>
      <c r="Y35" s="41">
        <f t="shared" si="7"/>
        <v>22736512.196419861</v>
      </c>
      <c r="Z35" s="41">
        <f t="shared" si="8"/>
        <v>345473.67290194996</v>
      </c>
      <c r="AA35" s="41">
        <f t="shared" si="9"/>
        <v>13179.468156938474</v>
      </c>
      <c r="AB35" s="42">
        <f t="shared" si="10"/>
        <v>7898.4257444721788</v>
      </c>
      <c r="AD35" s="40">
        <f t="shared" si="11"/>
        <v>23113163.763223223</v>
      </c>
      <c r="AE35" s="124"/>
      <c r="AF35" s="54" t="s">
        <v>37</v>
      </c>
      <c r="AG35" s="45"/>
      <c r="AH35" s="58"/>
    </row>
    <row r="36" spans="1:35" ht="15" thickTop="1" x14ac:dyDescent="0.3">
      <c r="A36" s="5">
        <f t="shared" si="12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8">
        <f>'[1]Szenario 3'!$K36</f>
        <v>1730.3573738</v>
      </c>
      <c r="H36" s="145"/>
      <c r="I36" s="86">
        <f>'[2]Szenario 1'!$F36</f>
        <v>7</v>
      </c>
      <c r="J36" s="87">
        <f>'[2]Szenario 2'!$F36</f>
        <v>16</v>
      </c>
      <c r="K36" s="88">
        <f>'[2]Szenario 3'!$F36</f>
        <v>25</v>
      </c>
      <c r="L36" s="145"/>
      <c r="M36" s="23">
        <f>'[3]E-Auto'!$E34*(1/100)</f>
        <v>0.66934451612903245</v>
      </c>
      <c r="O36" s="31">
        <f t="shared" si="0"/>
        <v>16711.97</v>
      </c>
      <c r="P36" s="35">
        <f t="shared" si="1"/>
        <v>1746.3573738</v>
      </c>
      <c r="Q36" s="145"/>
      <c r="R36" s="28">
        <f t="shared" si="2"/>
        <v>1</v>
      </c>
      <c r="S36" s="33">
        <f t="shared" si="3"/>
        <v>1</v>
      </c>
      <c r="T36" s="145"/>
      <c r="U36" s="39">
        <f t="shared" si="4"/>
        <v>0.11937185326977812</v>
      </c>
      <c r="V36" s="33">
        <f t="shared" si="5"/>
        <v>2.6666666917113868E-3</v>
      </c>
      <c r="W36" s="145"/>
      <c r="X36" s="78">
        <f t="shared" si="13"/>
        <v>10100</v>
      </c>
      <c r="Y36" s="41">
        <f t="shared" si="7"/>
        <v>22984858.080148026</v>
      </c>
      <c r="Z36" s="41">
        <f t="shared" si="8"/>
        <v>349241.71209724405</v>
      </c>
      <c r="AA36" s="41">
        <f t="shared" si="9"/>
        <v>12837.84012788532</v>
      </c>
      <c r="AB36" s="42">
        <f t="shared" si="10"/>
        <v>7984.1150888014854</v>
      </c>
      <c r="AD36" s="40">
        <f t="shared" si="11"/>
        <v>23365021.747461956</v>
      </c>
      <c r="AE36" s="124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8">
        <f>'[1]Szenario 3'!$K37</f>
        <v>1749.0302950999996</v>
      </c>
      <c r="H37" s="145"/>
      <c r="I37" s="86">
        <f>'[2]Szenario 1'!$F37</f>
        <v>7</v>
      </c>
      <c r="J37" s="87">
        <f>'[2]Szenario 2'!$F37</f>
        <v>16</v>
      </c>
      <c r="K37" s="88">
        <f>'[2]Szenario 3'!$F37</f>
        <v>25</v>
      </c>
      <c r="L37" s="145"/>
      <c r="M37" s="23">
        <f>'[3]E-Auto'!$E35*(1/100)</f>
        <v>0.69817645161290343</v>
      </c>
      <c r="O37" s="31">
        <f t="shared" si="0"/>
        <v>16892.314999999999</v>
      </c>
      <c r="P37" s="35">
        <f t="shared" si="1"/>
        <v>1765.0302950999996</v>
      </c>
      <c r="Q37" s="145"/>
      <c r="R37" s="28">
        <f t="shared" si="2"/>
        <v>1</v>
      </c>
      <c r="S37" s="33">
        <f t="shared" si="3"/>
        <v>1</v>
      </c>
      <c r="T37" s="145"/>
      <c r="U37" s="39">
        <f t="shared" si="4"/>
        <v>0.11937354310971264</v>
      </c>
      <c r="V37" s="33">
        <f t="shared" si="5"/>
        <v>2.6666666927998525E-3</v>
      </c>
      <c r="W37" s="145"/>
      <c r="X37" s="78">
        <f t="shared" si="13"/>
        <v>10100</v>
      </c>
      <c r="Y37" s="41">
        <f t="shared" si="7"/>
        <v>23233221.214329053</v>
      </c>
      <c r="Z37" s="41">
        <f t="shared" si="8"/>
        <v>353009.75129253796</v>
      </c>
      <c r="AA37" s="41">
        <f t="shared" si="9"/>
        <v>12485.735752530494</v>
      </c>
      <c r="AB37" s="42">
        <f t="shared" si="10"/>
        <v>8069.804433130791</v>
      </c>
      <c r="AD37" s="40">
        <f t="shared" si="11"/>
        <v>23616886.505807251</v>
      </c>
      <c r="AE37" s="124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8">
        <f>'[1]Szenario 3'!$K38</f>
        <v>1767.7032164</v>
      </c>
      <c r="H38" s="145"/>
      <c r="I38" s="86">
        <f>'[2]Szenario 1'!$F38</f>
        <v>7</v>
      </c>
      <c r="J38" s="87">
        <f>'[2]Szenario 2'!$F38</f>
        <v>16</v>
      </c>
      <c r="K38" s="88">
        <f>'[2]Szenario 3'!$F38</f>
        <v>25</v>
      </c>
      <c r="L38" s="145"/>
      <c r="M38" s="23">
        <f>'[3]E-Auto'!$E36*(1/100)</f>
        <v>0.7270083870967744</v>
      </c>
      <c r="O38" s="31">
        <f t="shared" si="0"/>
        <v>17072.66</v>
      </c>
      <c r="P38" s="35">
        <f t="shared" si="1"/>
        <v>1783.7032164</v>
      </c>
      <c r="Q38" s="145"/>
      <c r="R38" s="28">
        <f t="shared" si="2"/>
        <v>1</v>
      </c>
      <c r="S38" s="33">
        <f t="shared" si="3"/>
        <v>1</v>
      </c>
      <c r="T38" s="145"/>
      <c r="U38" s="39">
        <f t="shared" si="4"/>
        <v>0.11937528794816979</v>
      </c>
      <c r="V38" s="33">
        <f t="shared" si="5"/>
        <v>2.6666666939234168E-3</v>
      </c>
      <c r="W38" s="145"/>
      <c r="X38" s="78">
        <f t="shared" si="13"/>
        <v>10100</v>
      </c>
      <c r="Y38" s="41">
        <f t="shared" si="7"/>
        <v>23481602.163457118</v>
      </c>
      <c r="Z38" s="41">
        <f t="shared" si="8"/>
        <v>356777.79048783192</v>
      </c>
      <c r="AA38" s="41">
        <f t="shared" si="9"/>
        <v>12123.155030874002</v>
      </c>
      <c r="AB38" s="42">
        <f t="shared" si="10"/>
        <v>8155.4937774600994</v>
      </c>
      <c r="AD38" s="40">
        <f t="shared" si="11"/>
        <v>23868758.602753285</v>
      </c>
      <c r="AE38" s="124"/>
    </row>
    <row r="39" spans="1:35" ht="15" thickBot="1" x14ac:dyDescent="0.35">
      <c r="A39" s="5">
        <f t="shared" si="12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8">
        <f>'[1]Szenario 3'!$K39</f>
        <v>1786.3761377000001</v>
      </c>
      <c r="H39" s="145"/>
      <c r="I39" s="86">
        <f>'[2]Szenario 1'!$F39</f>
        <v>7</v>
      </c>
      <c r="J39" s="87">
        <f>'[2]Szenario 2'!$F39</f>
        <v>16</v>
      </c>
      <c r="K39" s="88">
        <f>'[2]Szenario 3'!$F39</f>
        <v>25</v>
      </c>
      <c r="L39" s="145"/>
      <c r="M39" s="23">
        <f>'[3]E-Auto'!$E37*(1/100)</f>
        <v>0.75584032258064537</v>
      </c>
      <c r="O39" s="31">
        <f t="shared" si="0"/>
        <v>17253.005000000001</v>
      </c>
      <c r="P39" s="35">
        <f t="shared" si="1"/>
        <v>1802.3761377000001</v>
      </c>
      <c r="Q39" s="145"/>
      <c r="R39" s="28">
        <f t="shared" si="2"/>
        <v>1</v>
      </c>
      <c r="S39" s="33">
        <f t="shared" si="3"/>
        <v>1</v>
      </c>
      <c r="T39" s="145"/>
      <c r="U39" s="39">
        <f t="shared" si="4"/>
        <v>0.11937708896574156</v>
      </c>
      <c r="V39" s="33">
        <f t="shared" si="5"/>
        <v>2.6666666950828284E-3</v>
      </c>
      <c r="W39" s="145"/>
      <c r="X39" s="78">
        <f t="shared" si="13"/>
        <v>10100</v>
      </c>
      <c r="Y39" s="41">
        <f t="shared" si="7"/>
        <v>23730001.504209034</v>
      </c>
      <c r="Z39" s="41">
        <f t="shared" si="8"/>
        <v>360545.82968312601</v>
      </c>
      <c r="AA39" s="41">
        <f t="shared" si="9"/>
        <v>11750.097962915843</v>
      </c>
      <c r="AB39" s="42">
        <f t="shared" si="10"/>
        <v>8241.1831217894069</v>
      </c>
      <c r="AD39" s="40">
        <f t="shared" si="11"/>
        <v>24120638.614976864</v>
      </c>
      <c r="AE39" s="124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8">
        <f>'[1]Szenario 3'!$K40</f>
        <v>1805.0490589999997</v>
      </c>
      <c r="H40" s="145"/>
      <c r="I40" s="86">
        <f>'[2]Szenario 1'!$F40</f>
        <v>7</v>
      </c>
      <c r="J40" s="87">
        <f>'[2]Szenario 2'!$F40</f>
        <v>16</v>
      </c>
      <c r="K40" s="88">
        <f>'[2]Szenario 3'!$F40</f>
        <v>25</v>
      </c>
      <c r="L40" s="145"/>
      <c r="M40" s="23">
        <f>'[3]E-Auto'!$E38*(1/100)</f>
        <v>0.78467225806451635</v>
      </c>
      <c r="O40" s="31">
        <f t="shared" si="0"/>
        <v>17433.349999999999</v>
      </c>
      <c r="P40" s="35">
        <f t="shared" si="1"/>
        <v>1821.0490589999997</v>
      </c>
      <c r="Q40" s="145"/>
      <c r="R40" s="28">
        <f t="shared" si="2"/>
        <v>1</v>
      </c>
      <c r="S40" s="33">
        <f t="shared" si="3"/>
        <v>1</v>
      </c>
      <c r="T40" s="145"/>
      <c r="U40" s="39">
        <f t="shared" si="4"/>
        <v>0.11937894735555724</v>
      </c>
      <c r="V40" s="33">
        <f t="shared" si="5"/>
        <v>2.66666669627884E-3</v>
      </c>
      <c r="W40" s="145"/>
      <c r="X40" s="78">
        <f t="shared" si="13"/>
        <v>10100</v>
      </c>
      <c r="Y40" s="41">
        <f t="shared" si="7"/>
        <v>23978419.82557429</v>
      </c>
      <c r="Z40" s="41">
        <f t="shared" si="8"/>
        <v>364313.86887841998</v>
      </c>
      <c r="AA40" s="41">
        <f t="shared" si="9"/>
        <v>11366.564548656008</v>
      </c>
      <c r="AB40" s="42">
        <f t="shared" si="10"/>
        <v>8326.8724661187134</v>
      </c>
      <c r="AD40" s="40">
        <f t="shared" si="11"/>
        <v>24372527.131467484</v>
      </c>
      <c r="AE40" s="124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8">
        <f>'[1]Szenario 3'!$K41</f>
        <v>1823.7219802999998</v>
      </c>
      <c r="H41" s="145"/>
      <c r="I41" s="86">
        <f>'[2]Szenario 1'!$F41</f>
        <v>7</v>
      </c>
      <c r="J41" s="87">
        <f>'[2]Szenario 2'!$F41</f>
        <v>16</v>
      </c>
      <c r="K41" s="88">
        <f>'[2]Szenario 3'!$F41</f>
        <v>25</v>
      </c>
      <c r="L41" s="145"/>
      <c r="M41" s="23">
        <f>'[3]E-Auto'!$E39*(1/100)</f>
        <v>0.81350419354838732</v>
      </c>
      <c r="O41" s="31">
        <f t="shared" si="0"/>
        <v>17613.695</v>
      </c>
      <c r="P41" s="35">
        <f t="shared" si="1"/>
        <v>1839.7219802999998</v>
      </c>
      <c r="Q41" s="145"/>
      <c r="R41" s="28">
        <f t="shared" si="2"/>
        <v>1</v>
      </c>
      <c r="S41" s="33">
        <f t="shared" si="3"/>
        <v>1</v>
      </c>
      <c r="T41" s="145"/>
      <c r="U41" s="39">
        <f t="shared" si="4"/>
        <v>0.11938086432328331</v>
      </c>
      <c r="V41" s="33">
        <f t="shared" si="5"/>
        <v>2.6666666975122145E-3</v>
      </c>
      <c r="W41" s="145"/>
      <c r="X41" s="78">
        <f t="shared" si="13"/>
        <v>10100</v>
      </c>
      <c r="Y41" s="41">
        <f t="shared" si="7"/>
        <v>24226857.728985138</v>
      </c>
      <c r="Z41" s="41">
        <f t="shared" si="8"/>
        <v>368081.908073714</v>
      </c>
      <c r="AA41" s="41">
        <f t="shared" si="9"/>
        <v>10972.554788094511</v>
      </c>
      <c r="AB41" s="42">
        <f t="shared" si="10"/>
        <v>8412.56181044802</v>
      </c>
      <c r="AD41" s="40">
        <f t="shared" si="11"/>
        <v>24624424.753657397</v>
      </c>
      <c r="AE41" s="124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8">
        <f>'[1]Szenario 3'!$K42</f>
        <v>1842.3949015999999</v>
      </c>
      <c r="H42" s="145"/>
      <c r="I42" s="86">
        <f>'[2]Szenario 1'!$F42</f>
        <v>7</v>
      </c>
      <c r="J42" s="87">
        <f>'[2]Szenario 2'!$F42</f>
        <v>16</v>
      </c>
      <c r="K42" s="88">
        <f>'[2]Szenario 3'!$F42</f>
        <v>25</v>
      </c>
      <c r="L42" s="145"/>
      <c r="M42" s="23">
        <f>'[3]E-Auto'!$E40*(1/100)</f>
        <v>0.8423361290322583</v>
      </c>
      <c r="O42" s="31">
        <f t="shared" si="0"/>
        <v>17794.04</v>
      </c>
      <c r="P42" s="35">
        <f t="shared" si="1"/>
        <v>1858.3949015999999</v>
      </c>
      <c r="Q42" s="145"/>
      <c r="R42" s="28">
        <f t="shared" si="2"/>
        <v>1</v>
      </c>
      <c r="S42" s="33">
        <f t="shared" si="3"/>
        <v>1</v>
      </c>
      <c r="T42" s="145"/>
      <c r="U42" s="39">
        <f t="shared" si="4"/>
        <v>0.11938284108712358</v>
      </c>
      <c r="V42" s="33">
        <f t="shared" si="5"/>
        <v>2.6666666987837217E-3</v>
      </c>
      <c r="W42" s="145"/>
      <c r="X42" s="78">
        <f t="shared" si="13"/>
        <v>10100</v>
      </c>
      <c r="Y42" s="41">
        <f t="shared" si="7"/>
        <v>24475315.828446634</v>
      </c>
      <c r="Z42" s="41">
        <f t="shared" si="8"/>
        <v>371849.94726900797</v>
      </c>
      <c r="AA42" s="41">
        <f t="shared" si="9"/>
        <v>10568.068681231342</v>
      </c>
      <c r="AB42" s="42">
        <f t="shared" si="10"/>
        <v>8498.2511547773265</v>
      </c>
      <c r="AD42" s="40">
        <f t="shared" si="11"/>
        <v>24876332.095551651</v>
      </c>
      <c r="AE42" s="124"/>
    </row>
    <row r="43" spans="1:35" x14ac:dyDescent="0.3">
      <c r="A43" s="5">
        <f t="shared" si="12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8">
        <f>'[1]Szenario 3'!$K43</f>
        <v>1861.0678229</v>
      </c>
      <c r="H43" s="145"/>
      <c r="I43" s="86">
        <f>'[2]Szenario 1'!$F43</f>
        <v>7</v>
      </c>
      <c r="J43" s="87">
        <f>'[2]Szenario 2'!$F43</f>
        <v>16</v>
      </c>
      <c r="K43" s="88">
        <f>'[2]Szenario 3'!$F43</f>
        <v>25</v>
      </c>
      <c r="L43" s="145"/>
      <c r="M43" s="23">
        <f>'[3]E-Auto'!$E41*(1/100)</f>
        <v>0.87116806451612927</v>
      </c>
      <c r="O43" s="31">
        <f t="shared" si="0"/>
        <v>17974.385000000002</v>
      </c>
      <c r="P43" s="35">
        <f t="shared" si="1"/>
        <v>1877.0678229</v>
      </c>
      <c r="Q43" s="145"/>
      <c r="R43" s="28">
        <f t="shared" si="2"/>
        <v>1</v>
      </c>
      <c r="S43" s="33">
        <f t="shared" si="3"/>
        <v>1</v>
      </c>
      <c r="T43" s="145"/>
      <c r="U43" s="39">
        <f t="shared" si="4"/>
        <v>0.11938487887781907</v>
      </c>
      <c r="V43" s="33">
        <f t="shared" si="5"/>
        <v>2.6666667000941409E-3</v>
      </c>
      <c r="W43" s="145"/>
      <c r="X43" s="78">
        <f t="shared" si="13"/>
        <v>10100</v>
      </c>
      <c r="Y43" s="41">
        <f t="shared" si="7"/>
        <v>24723794.750666738</v>
      </c>
      <c r="Z43" s="41">
        <f t="shared" si="8"/>
        <v>375617.98646430206</v>
      </c>
      <c r="AA43" s="41">
        <f t="shared" si="9"/>
        <v>10153.106228066506</v>
      </c>
      <c r="AB43" s="42">
        <f t="shared" si="10"/>
        <v>8583.9404991066349</v>
      </c>
      <c r="AD43" s="40">
        <f t="shared" si="11"/>
        <v>25128249.783858214</v>
      </c>
      <c r="AE43" s="124"/>
      <c r="AF43" s="44" t="s">
        <v>42</v>
      </c>
      <c r="AG43" s="45"/>
      <c r="AH43" s="46"/>
    </row>
    <row r="44" spans="1:35" x14ac:dyDescent="0.3">
      <c r="A44" s="5">
        <f t="shared" si="12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8">
        <f>'[1]Szenario 3'!$K44</f>
        <v>1879.7407441999999</v>
      </c>
      <c r="H44" s="145"/>
      <c r="I44" s="86">
        <f>'[2]Szenario 1'!$F44</f>
        <v>7</v>
      </c>
      <c r="J44" s="87">
        <f>'[2]Szenario 2'!$F44</f>
        <v>16</v>
      </c>
      <c r="K44" s="88">
        <f>'[2]Szenario 3'!$F44</f>
        <v>25</v>
      </c>
      <c r="L44" s="145"/>
      <c r="M44" s="23">
        <f>'[3]E-Auto'!$E42*(1/100)</f>
        <v>0.9</v>
      </c>
      <c r="O44" s="31">
        <f t="shared" si="0"/>
        <v>18154.73</v>
      </c>
      <c r="P44" s="35">
        <f t="shared" si="1"/>
        <v>1895.7407441999999</v>
      </c>
      <c r="Q44" s="145"/>
      <c r="R44" s="28">
        <f t="shared" si="2"/>
        <v>1</v>
      </c>
      <c r="S44" s="33">
        <f t="shared" si="3"/>
        <v>1</v>
      </c>
      <c r="T44" s="145"/>
      <c r="U44" s="39">
        <f t="shared" si="4"/>
        <v>0.11938697893864811</v>
      </c>
      <c r="V44" s="33">
        <f t="shared" si="5"/>
        <v>2.6666667014442558E-3</v>
      </c>
      <c r="W44" s="145"/>
      <c r="X44" s="78">
        <f t="shared" si="13"/>
        <v>10100</v>
      </c>
      <c r="Y44" s="41">
        <f t="shared" si="7"/>
        <v>24972295.135186315</v>
      </c>
      <c r="Z44" s="41">
        <f t="shared" si="8"/>
        <v>379386.02565959602</v>
      </c>
      <c r="AA44" s="41">
        <f t="shared" si="9"/>
        <v>9727.6674285999998</v>
      </c>
      <c r="AB44" s="42">
        <f t="shared" si="10"/>
        <v>8669.6298434359396</v>
      </c>
      <c r="AD44" s="40">
        <f t="shared" si="11"/>
        <v>25380178.458117947</v>
      </c>
      <c r="AE44" s="124"/>
      <c r="AF44" s="89" t="s">
        <v>44</v>
      </c>
      <c r="AG44" s="90"/>
      <c r="AH44" s="91"/>
    </row>
    <row r="45" spans="1:35" x14ac:dyDescent="0.3">
      <c r="A45" s="5">
        <f t="shared" si="12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8">
        <f>'[1]Szenario 3'!$K45</f>
        <v>1898.4136655</v>
      </c>
      <c r="H45" s="145"/>
      <c r="I45" s="86">
        <f>'[2]Szenario 1'!$F45</f>
        <v>7</v>
      </c>
      <c r="J45" s="87">
        <f>'[2]Szenario 2'!$F45</f>
        <v>16</v>
      </c>
      <c r="K45" s="88">
        <f>'[2]Szenario 3'!$F45</f>
        <v>25</v>
      </c>
      <c r="L45" s="145"/>
      <c r="M45" s="23">
        <f>'[3]E-Auto'!$E43*(1/100)</f>
        <v>0.928831935483871</v>
      </c>
      <c r="O45" s="31">
        <f t="shared" si="0"/>
        <v>18335.075000000001</v>
      </c>
      <c r="P45" s="35">
        <f t="shared" si="1"/>
        <v>1914.4136655</v>
      </c>
      <c r="Q45" s="145"/>
      <c r="R45" s="28">
        <f t="shared" si="2"/>
        <v>1</v>
      </c>
      <c r="S45" s="33">
        <f t="shared" si="3"/>
        <v>1</v>
      </c>
      <c r="T45" s="145"/>
      <c r="U45" s="39">
        <f t="shared" si="4"/>
        <v>0.11938914252542623</v>
      </c>
      <c r="V45" s="33">
        <f t="shared" si="5"/>
        <v>2.6666667028348622E-3</v>
      </c>
      <c r="W45" s="145"/>
      <c r="X45" s="78">
        <f t="shared" si="13"/>
        <v>10100</v>
      </c>
      <c r="Y45" s="41">
        <f t="shared" si="7"/>
        <v>25220817.634509284</v>
      </c>
      <c r="Z45" s="41">
        <f t="shared" si="8"/>
        <v>383154.06485488999</v>
      </c>
      <c r="AA45" s="41">
        <f t="shared" si="9"/>
        <v>9291.7522828318233</v>
      </c>
      <c r="AB45" s="42">
        <f t="shared" si="10"/>
        <v>8755.319187765248</v>
      </c>
      <c r="AD45" s="40">
        <f t="shared" si="11"/>
        <v>25632118.77083477</v>
      </c>
      <c r="AE45" s="124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2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8">
        <f>'[1]Szenario 3'!$K46</f>
        <v>1917.0865867999996</v>
      </c>
      <c r="H46" s="145"/>
      <c r="I46" s="86">
        <f>'[2]Szenario 1'!$F46</f>
        <v>7</v>
      </c>
      <c r="J46" s="87">
        <f>'[2]Szenario 2'!$F46</f>
        <v>16</v>
      </c>
      <c r="K46" s="88">
        <f>'[2]Szenario 3'!$F46</f>
        <v>25</v>
      </c>
      <c r="L46" s="145"/>
      <c r="M46" s="23">
        <f>'[3]E-Auto'!$E44*(1/100)</f>
        <v>0.95766387096774197</v>
      </c>
      <c r="O46" s="31">
        <f t="shared" si="0"/>
        <v>18515.419999999998</v>
      </c>
      <c r="P46" s="35">
        <f t="shared" si="1"/>
        <v>1933.0865867999996</v>
      </c>
      <c r="Q46" s="145"/>
      <c r="R46" s="28">
        <f t="shared" si="2"/>
        <v>1</v>
      </c>
      <c r="S46" s="33">
        <f t="shared" si="3"/>
        <v>1</v>
      </c>
      <c r="T46" s="145"/>
      <c r="U46" s="39">
        <f t="shared" si="4"/>
        <v>0.11939137090650628</v>
      </c>
      <c r="V46" s="33">
        <f t="shared" si="5"/>
        <v>2.6666667042667602E-3</v>
      </c>
      <c r="W46" s="145"/>
      <c r="X46" s="78">
        <f t="shared" si="13"/>
        <v>10100</v>
      </c>
      <c r="Y46" s="41">
        <f t="shared" si="7"/>
        <v>25469362.9142326</v>
      </c>
      <c r="Z46" s="41">
        <f t="shared" si="8"/>
        <v>386922.10405018396</v>
      </c>
      <c r="AA46" s="41">
        <f t="shared" si="9"/>
        <v>8845.3607907619771</v>
      </c>
      <c r="AB46" s="42">
        <f t="shared" si="10"/>
        <v>8841.0085320945545</v>
      </c>
      <c r="AD46" s="40">
        <f t="shared" si="11"/>
        <v>25884071.387605645</v>
      </c>
      <c r="AE46" s="124"/>
      <c r="AF46" s="49"/>
      <c r="AG46" s="50">
        <f>'[4]Risikoschätzung '!$U$22</f>
        <v>1.1170634920634921E-6</v>
      </c>
      <c r="AH46" s="48" t="s">
        <v>51</v>
      </c>
    </row>
    <row r="47" spans="1:35" x14ac:dyDescent="0.3">
      <c r="A47" s="5">
        <f t="shared" si="12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8">
        <f>'[1]Szenario 3'!$K47</f>
        <v>1935.7595080999997</v>
      </c>
      <c r="H47" s="145"/>
      <c r="I47" s="86">
        <f>'[2]Szenario 1'!$F47</f>
        <v>7</v>
      </c>
      <c r="J47" s="87">
        <f>'[2]Szenario 2'!$F47</f>
        <v>16</v>
      </c>
      <c r="K47" s="88">
        <f>'[2]Szenario 3'!$F47</f>
        <v>25</v>
      </c>
      <c r="L47" s="145"/>
      <c r="M47" s="23">
        <f>'[3]E-Auto'!$E45*(1/100)</f>
        <v>0.98649580645161294</v>
      </c>
      <c r="O47" s="31">
        <f t="shared" si="0"/>
        <v>18695.764999999999</v>
      </c>
      <c r="P47" s="35">
        <f t="shared" si="1"/>
        <v>1951.7595080999997</v>
      </c>
      <c r="Q47" s="145"/>
      <c r="R47" s="28">
        <f t="shared" si="2"/>
        <v>1</v>
      </c>
      <c r="S47" s="33">
        <f t="shared" si="3"/>
        <v>1</v>
      </c>
      <c r="T47" s="145"/>
      <c r="U47" s="39">
        <f t="shared" si="4"/>
        <v>0.11939366536277833</v>
      </c>
      <c r="V47" s="33">
        <f t="shared" si="5"/>
        <v>2.6666667057407604E-3</v>
      </c>
      <c r="W47" s="145"/>
      <c r="X47" s="78">
        <f t="shared" si="13"/>
        <v>10100</v>
      </c>
      <c r="Y47" s="41">
        <f t="shared" si="7"/>
        <v>25717931.653176367</v>
      </c>
      <c r="Z47" s="41">
        <f t="shared" si="8"/>
        <v>390690.14324547793</v>
      </c>
      <c r="AA47" s="41">
        <f t="shared" si="9"/>
        <v>8388.4929523904648</v>
      </c>
      <c r="AB47" s="42">
        <f t="shared" si="10"/>
        <v>8926.6978764238593</v>
      </c>
      <c r="AD47" s="40">
        <f t="shared" ref="AD47:AD54" si="14">SUM(X47:AB47)</f>
        <v>26136036.98725066</v>
      </c>
      <c r="AE47" s="124"/>
      <c r="AF47" s="49"/>
      <c r="AG47" s="50">
        <f>'[4]Risikoschätzung '!$U$26</f>
        <v>6.1080950170538259E-8</v>
      </c>
      <c r="AH47" s="48" t="s">
        <v>51</v>
      </c>
    </row>
    <row r="48" spans="1:35" x14ac:dyDescent="0.3">
      <c r="A48" s="5">
        <f t="shared" si="12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8">
        <f>'[1]Szenario 3'!$K48</f>
        <v>1954.4324293999998</v>
      </c>
      <c r="H48" s="145"/>
      <c r="I48" s="86">
        <f>'[2]Szenario 1'!$F48</f>
        <v>7</v>
      </c>
      <c r="J48" s="87">
        <f>'[2]Szenario 2'!$F48</f>
        <v>16</v>
      </c>
      <c r="K48" s="88">
        <f>'[2]Szenario 3'!$F48</f>
        <v>25</v>
      </c>
      <c r="L48" s="145"/>
      <c r="M48" s="23">
        <f>'[3]E-Auto'!$E46*(1/100)</f>
        <v>1</v>
      </c>
      <c r="O48" s="31">
        <f t="shared" si="0"/>
        <v>18876.11</v>
      </c>
      <c r="P48" s="35">
        <f t="shared" si="1"/>
        <v>1970.4324293999998</v>
      </c>
      <c r="Q48" s="145"/>
      <c r="R48" s="28">
        <f t="shared" si="2"/>
        <v>1</v>
      </c>
      <c r="S48" s="33">
        <f t="shared" si="3"/>
        <v>1</v>
      </c>
      <c r="T48" s="145"/>
      <c r="U48" s="39">
        <f t="shared" si="4"/>
        <v>0.11939602718766971</v>
      </c>
      <c r="V48" s="33">
        <f t="shared" si="5"/>
        <v>2.6666667072576793E-3</v>
      </c>
      <c r="W48" s="145"/>
      <c r="X48" s="78">
        <f t="shared" si="13"/>
        <v>10100</v>
      </c>
      <c r="Y48" s="41">
        <f t="shared" si="7"/>
        <v>25966524.54351389</v>
      </c>
      <c r="Z48" s="41">
        <f t="shared" si="8"/>
        <v>394458.18244077195</v>
      </c>
      <c r="AA48" s="41">
        <f t="shared" si="9"/>
        <v>8212.6179388</v>
      </c>
      <c r="AB48" s="42">
        <f t="shared" si="10"/>
        <v>9012.3872207531676</v>
      </c>
      <c r="AD48" s="40">
        <f t="shared" si="14"/>
        <v>26388307.731114216</v>
      </c>
      <c r="AE48" s="124"/>
      <c r="AF48" s="89" t="s">
        <v>45</v>
      </c>
      <c r="AG48" s="90"/>
      <c r="AH48" s="91"/>
    </row>
    <row r="49" spans="1:34" x14ac:dyDescent="0.3">
      <c r="A49" s="5">
        <f t="shared" si="12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8">
        <f>'[1]Szenario 3'!$K49</f>
        <v>1973.1053507000001</v>
      </c>
      <c r="H49" s="145"/>
      <c r="I49" s="86">
        <f>'[2]Szenario 1'!$F49</f>
        <v>7</v>
      </c>
      <c r="J49" s="87">
        <f>'[2]Szenario 2'!$F49</f>
        <v>16</v>
      </c>
      <c r="K49" s="88">
        <f>'[2]Szenario 3'!$F49</f>
        <v>25</v>
      </c>
      <c r="L49" s="145"/>
      <c r="M49" s="23">
        <f>'[3]E-Auto'!$E47*(1/100)</f>
        <v>1</v>
      </c>
      <c r="O49" s="31">
        <f t="shared" si="0"/>
        <v>19056.455000000002</v>
      </c>
      <c r="P49" s="35">
        <f t="shared" si="1"/>
        <v>1989.1053507000001</v>
      </c>
      <c r="Q49" s="145"/>
      <c r="R49" s="28">
        <f t="shared" si="2"/>
        <v>1</v>
      </c>
      <c r="S49" s="33">
        <f t="shared" si="3"/>
        <v>1</v>
      </c>
      <c r="T49" s="145"/>
      <c r="U49" s="39">
        <f t="shared" si="4"/>
        <v>0.11939845768714505</v>
      </c>
      <c r="V49" s="33">
        <f t="shared" si="5"/>
        <v>2.666666708818342E-3</v>
      </c>
      <c r="W49" s="145"/>
      <c r="X49" s="78">
        <f t="shared" si="13"/>
        <v>10100</v>
      </c>
      <c r="Y49" s="41">
        <f t="shared" si="7"/>
        <v>26215142.290901721</v>
      </c>
      <c r="Z49" s="41">
        <f t="shared" si="8"/>
        <v>398226.22163606598</v>
      </c>
      <c r="AA49" s="41">
        <f t="shared" si="9"/>
        <v>8291.0824413999999</v>
      </c>
      <c r="AB49" s="42">
        <f t="shared" si="10"/>
        <v>9098.076565082476</v>
      </c>
      <c r="AD49" s="40">
        <f t="shared" si="14"/>
        <v>26640857.671544269</v>
      </c>
      <c r="AE49" s="124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2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8">
        <f>'[1]Szenario 3'!$K50</f>
        <v>1991.7782719999998</v>
      </c>
      <c r="H50" s="145"/>
      <c r="I50" s="86">
        <f>'[2]Szenario 1'!$F50</f>
        <v>7</v>
      </c>
      <c r="J50" s="87">
        <f>'[2]Szenario 2'!$F50</f>
        <v>16</v>
      </c>
      <c r="K50" s="88">
        <f>'[2]Szenario 3'!$F50</f>
        <v>25</v>
      </c>
      <c r="L50" s="145"/>
      <c r="M50" s="23">
        <f>'[3]E-Auto'!$E48*(1/100)</f>
        <v>1</v>
      </c>
      <c r="O50" s="31">
        <f t="shared" si="0"/>
        <v>19236.8</v>
      </c>
      <c r="P50" s="35">
        <f t="shared" si="1"/>
        <v>2007.7782719999998</v>
      </c>
      <c r="Q50" s="145"/>
      <c r="R50" s="28">
        <f t="shared" si="2"/>
        <v>1</v>
      </c>
      <c r="S50" s="33">
        <f t="shared" si="3"/>
        <v>1</v>
      </c>
      <c r="T50" s="145"/>
      <c r="U50" s="39">
        <f t="shared" si="4"/>
        <v>0.1194009581797062</v>
      </c>
      <c r="V50" s="33">
        <f t="shared" si="5"/>
        <v>2.6666667104235818E-3</v>
      </c>
      <c r="W50" s="145"/>
      <c r="X50" s="78">
        <f t="shared" si="13"/>
        <v>10100</v>
      </c>
      <c r="Y50" s="41">
        <f t="shared" si="7"/>
        <v>26463785.614609763</v>
      </c>
      <c r="Z50" s="41">
        <f t="shared" si="8"/>
        <v>401994.26083135989</v>
      </c>
      <c r="AA50" s="41">
        <f t="shared" si="9"/>
        <v>8369.5469439999997</v>
      </c>
      <c r="AB50" s="42">
        <f t="shared" si="10"/>
        <v>9183.7659094117826</v>
      </c>
      <c r="AD50" s="40">
        <f t="shared" si="14"/>
        <v>26893433.188294534</v>
      </c>
      <c r="AE50" s="124"/>
      <c r="AF50" s="49"/>
      <c r="AG50" s="50">
        <f>'[4]Risikoschätzung '!$U$21</f>
        <v>3.4841269841269841E-7</v>
      </c>
      <c r="AH50" s="48" t="s">
        <v>52</v>
      </c>
    </row>
    <row r="51" spans="1:34" x14ac:dyDescent="0.3">
      <c r="A51" s="5">
        <f t="shared" si="12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8">
        <f>'[1]Szenario 3'!$K51</f>
        <v>2010.4511932999999</v>
      </c>
      <c r="H51" s="145"/>
      <c r="I51" s="86">
        <f>'[2]Szenario 1'!$F51</f>
        <v>7</v>
      </c>
      <c r="J51" s="87">
        <f>'[2]Szenario 2'!$F51</f>
        <v>16</v>
      </c>
      <c r="K51" s="88">
        <f>'[2]Szenario 3'!$F51</f>
        <v>25</v>
      </c>
      <c r="L51" s="145"/>
      <c r="M51" s="23">
        <f>'[3]E-Auto'!$E49*(1/100)</f>
        <v>1</v>
      </c>
      <c r="O51" s="31">
        <f t="shared" si="0"/>
        <v>19417.145</v>
      </c>
      <c r="P51" s="35">
        <f t="shared" si="1"/>
        <v>2026.4511932999999</v>
      </c>
      <c r="Q51" s="145"/>
      <c r="R51" s="28">
        <f t="shared" si="2"/>
        <v>1</v>
      </c>
      <c r="S51" s="33">
        <f t="shared" si="3"/>
        <v>1</v>
      </c>
      <c r="T51" s="145"/>
      <c r="U51" s="39">
        <f t="shared" si="4"/>
        <v>0.11940352999639227</v>
      </c>
      <c r="V51" s="33">
        <f t="shared" si="5"/>
        <v>2.6666667120742401E-3</v>
      </c>
      <c r="W51" s="145"/>
      <c r="X51" s="78">
        <f t="shared" si="13"/>
        <v>10100</v>
      </c>
      <c r="Y51" s="41">
        <f t="shared" si="7"/>
        <v>26712455.247651286</v>
      </c>
      <c r="Z51" s="41">
        <f t="shared" si="8"/>
        <v>405762.30002665397</v>
      </c>
      <c r="AA51" s="41">
        <f t="shared" si="9"/>
        <v>8448.0114466000014</v>
      </c>
      <c r="AB51" s="42">
        <f t="shared" si="10"/>
        <v>9269.4552537410891</v>
      </c>
      <c r="AD51" s="40">
        <f t="shared" si="14"/>
        <v>27146035.014378283</v>
      </c>
      <c r="AE51" s="124"/>
      <c r="AF51" s="49"/>
      <c r="AG51" s="50">
        <f>'[4]Risikoschätzung '!$U$25</f>
        <v>9.5763789380209491E-9</v>
      </c>
      <c r="AH51" s="48" t="s">
        <v>52</v>
      </c>
    </row>
    <row r="52" spans="1:34" x14ac:dyDescent="0.3">
      <c r="A52" s="5">
        <f t="shared" si="12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8">
        <f>'[1]Szenario 3'!$K52</f>
        <v>2029.1241145999998</v>
      </c>
      <c r="H52" s="145"/>
      <c r="I52" s="86">
        <f>'[2]Szenario 1'!$F52</f>
        <v>7</v>
      </c>
      <c r="J52" s="87">
        <f>'[2]Szenario 2'!$F52</f>
        <v>16</v>
      </c>
      <c r="K52" s="88">
        <f>'[2]Szenario 3'!$F52</f>
        <v>25</v>
      </c>
      <c r="L52" s="145"/>
      <c r="M52" s="23">
        <f>'[3]E-Auto'!$E50*(1/100)</f>
        <v>1</v>
      </c>
      <c r="O52" s="31">
        <f t="shared" si="0"/>
        <v>19597.489999999998</v>
      </c>
      <c r="P52" s="35">
        <f t="shared" si="1"/>
        <v>2045.1241145999998</v>
      </c>
      <c r="Q52" s="145"/>
      <c r="R52" s="28">
        <f t="shared" si="2"/>
        <v>1</v>
      </c>
      <c r="S52" s="33">
        <f t="shared" si="3"/>
        <v>1</v>
      </c>
      <c r="T52" s="145"/>
      <c r="U52" s="39">
        <f t="shared" si="4"/>
        <v>0.11940617448077966</v>
      </c>
      <c r="V52" s="33">
        <f t="shared" si="5"/>
        <v>2.666666713771164E-3</v>
      </c>
      <c r="W52" s="145"/>
      <c r="X52" s="78">
        <f t="shared" si="13"/>
        <v>10100</v>
      </c>
      <c r="Y52" s="41">
        <f t="shared" si="7"/>
        <v>26961151.936913013</v>
      </c>
      <c r="Z52" s="41">
        <f t="shared" si="8"/>
        <v>409530.33922194794</v>
      </c>
      <c r="AA52" s="41">
        <f t="shared" si="9"/>
        <v>8526.4759491999994</v>
      </c>
      <c r="AB52" s="42">
        <f t="shared" si="10"/>
        <v>9355.1445980703957</v>
      </c>
      <c r="AD52" s="40">
        <f t="shared" si="14"/>
        <v>27398663.896682233</v>
      </c>
      <c r="AE52" s="124"/>
      <c r="AF52" s="89" t="s">
        <v>46</v>
      </c>
      <c r="AG52" s="90"/>
      <c r="AH52" s="91"/>
    </row>
    <row r="53" spans="1:34" x14ac:dyDescent="0.3">
      <c r="A53" s="5">
        <f t="shared" si="12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8">
        <f>'[1]Szenario 3'!$K53</f>
        <v>2047.7970358999999</v>
      </c>
      <c r="H53" s="145"/>
      <c r="I53" s="86">
        <f>'[2]Szenario 1'!$F53</f>
        <v>7</v>
      </c>
      <c r="J53" s="87">
        <f>'[2]Szenario 2'!$F53</f>
        <v>16</v>
      </c>
      <c r="K53" s="88">
        <f>'[2]Szenario 3'!$F53</f>
        <v>25</v>
      </c>
      <c r="L53" s="145"/>
      <c r="M53" s="23">
        <f>'[3]E-Auto'!$E51*(1/100)</f>
        <v>1</v>
      </c>
      <c r="O53" s="31">
        <f t="shared" si="0"/>
        <v>19777.834999999999</v>
      </c>
      <c r="P53" s="35">
        <f t="shared" si="1"/>
        <v>2063.7970359000001</v>
      </c>
      <c r="Q53" s="145"/>
      <c r="R53" s="28">
        <f t="shared" si="2"/>
        <v>1</v>
      </c>
      <c r="S53" s="33">
        <f t="shared" si="3"/>
        <v>1</v>
      </c>
      <c r="T53" s="145"/>
      <c r="U53" s="39">
        <f t="shared" si="4"/>
        <v>0.119408892988982</v>
      </c>
      <c r="V53" s="33">
        <f t="shared" si="5"/>
        <v>2.666666715515212E-3</v>
      </c>
      <c r="W53" s="145"/>
      <c r="X53" s="78">
        <f t="shared" si="13"/>
        <v>10100</v>
      </c>
      <c r="Y53" s="41">
        <f t="shared" si="7"/>
        <v>27209876.443285208</v>
      </c>
      <c r="Z53" s="41">
        <f t="shared" si="8"/>
        <v>413298.37841724191</v>
      </c>
      <c r="AA53" s="41">
        <f t="shared" si="9"/>
        <v>8604.9404517999992</v>
      </c>
      <c r="AB53" s="42">
        <f t="shared" si="10"/>
        <v>9440.833942399704</v>
      </c>
      <c r="AD53" s="40">
        <f t="shared" si="14"/>
        <v>27651320.59609665</v>
      </c>
      <c r="AE53" s="124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8">
        <f>'[1]Szenario 3'!$K54</f>
        <v>2066.4699572</v>
      </c>
      <c r="H54" s="145"/>
      <c r="I54" s="86">
        <f>'[2]Szenario 1'!$F54</f>
        <v>7</v>
      </c>
      <c r="J54" s="87">
        <f>'[2]Szenario 2'!$F54</f>
        <v>16</v>
      </c>
      <c r="K54" s="88">
        <f>'[2]Szenario 3'!$F54</f>
        <v>25</v>
      </c>
      <c r="L54" s="145"/>
      <c r="M54" s="23">
        <f>'[3]E-Auto'!$E52*(1/100)</f>
        <v>1</v>
      </c>
      <c r="O54" s="31">
        <f t="shared" si="0"/>
        <v>19958.18</v>
      </c>
      <c r="P54" s="35">
        <f t="shared" si="1"/>
        <v>2082.4699572</v>
      </c>
      <c r="Q54" s="146"/>
      <c r="R54" s="28">
        <f t="shared" si="2"/>
        <v>1</v>
      </c>
      <c r="S54" s="33">
        <f t="shared" si="3"/>
        <v>1</v>
      </c>
      <c r="T54" s="146"/>
      <c r="U54" s="39">
        <f t="shared" si="4"/>
        <v>0.1194116868896502</v>
      </c>
      <c r="V54" s="33">
        <f t="shared" si="5"/>
        <v>2.6666667173072473E-3</v>
      </c>
      <c r="W54" s="146"/>
      <c r="X54" s="78">
        <f t="shared" si="13"/>
        <v>10100</v>
      </c>
      <c r="Y54" s="41">
        <f t="shared" si="7"/>
        <v>27458629.541791685</v>
      </c>
      <c r="Z54" s="41">
        <f t="shared" si="8"/>
        <v>417066.41761253594</v>
      </c>
      <c r="AA54" s="41">
        <f t="shared" si="9"/>
        <v>8683.4049544000009</v>
      </c>
      <c r="AB54" s="42">
        <f t="shared" si="10"/>
        <v>9526.5232867290106</v>
      </c>
      <c r="AD54" s="40">
        <f t="shared" si="14"/>
        <v>27904005.887645353</v>
      </c>
      <c r="AE54" s="124"/>
      <c r="AF54" s="49"/>
      <c r="AG54" s="50">
        <f>'[4]Risikoschätzung '!$U$20</f>
        <v>1.0317460317460317E-8</v>
      </c>
      <c r="AH54" s="48" t="s">
        <v>52</v>
      </c>
    </row>
    <row r="55" spans="1:34" ht="15" thickBot="1" x14ac:dyDescent="0.35">
      <c r="AD55" s="40">
        <f>SUM(AD9:AD54)</f>
        <v>1024156983.9889493</v>
      </c>
      <c r="AE55" s="124"/>
      <c r="AF55" s="51"/>
      <c r="AG55" s="52">
        <f>'[4]Risikoschätzung '!$U$24</f>
        <v>5.8527921855133306E-10</v>
      </c>
      <c r="AH55" s="53" t="s">
        <v>52</v>
      </c>
    </row>
    <row r="56" spans="1:34" ht="15" thickBot="1" x14ac:dyDescent="0.35">
      <c r="U56" s="92" t="s">
        <v>22</v>
      </c>
      <c r="V56" s="93"/>
      <c r="X56" s="9">
        <f>SUM(X9:X54)</f>
        <v>1933350</v>
      </c>
      <c r="Y56" s="65">
        <f>SUM(Y9:Y54)</f>
        <v>1005963213.6825657</v>
      </c>
      <c r="Z56" s="66">
        <f>SUM(Z9:Z54)</f>
        <v>15285134.643047366</v>
      </c>
      <c r="AA56" s="66">
        <f>SUM(AA9:AA54)</f>
        <v>625754.06352770538</v>
      </c>
      <c r="AB56" s="71">
        <f>SUM(AB9:AB54)</f>
        <v>349531.59980870178</v>
      </c>
      <c r="AD56" s="67">
        <f>X56+Y56+Z56+AA56+AB56</f>
        <v>1024156983.9889494</v>
      </c>
      <c r="AF56" s="94"/>
      <c r="AG56" s="95"/>
    </row>
    <row r="57" spans="1:34" ht="15" thickBot="1" x14ac:dyDescent="0.35">
      <c r="AF57" s="96"/>
      <c r="AG57" s="97"/>
    </row>
    <row r="58" spans="1:34" x14ac:dyDescent="0.3">
      <c r="AE58" s="25"/>
      <c r="AF58" s="94"/>
      <c r="AG58" s="95"/>
      <c r="AH58" s="43"/>
    </row>
    <row r="59" spans="1:34" ht="15" thickBot="1" x14ac:dyDescent="0.35">
      <c r="AF59" s="96"/>
      <c r="AG59" s="97"/>
    </row>
    <row r="60" spans="1:34" x14ac:dyDescent="0.3">
      <c r="AG60" s="42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abSelected="1" topLeftCell="C29" workbookViewId="0">
      <selection activeCell="P54" sqref="P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145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4"/>
      <c r="L1" s="144"/>
      <c r="N1" s="144"/>
      <c r="Q1" s="144"/>
      <c r="R1" s="78"/>
      <c r="S1" s="78"/>
      <c r="T1" s="144"/>
      <c r="U1" s="78"/>
      <c r="V1" s="78"/>
      <c r="W1" s="144"/>
      <c r="AE1" s="124"/>
    </row>
    <row r="2" spans="1:36" ht="14.4" customHeight="1" thickBot="1" x14ac:dyDescent="0.35">
      <c r="B2" s="125" t="s">
        <v>0</v>
      </c>
      <c r="C2" s="126"/>
      <c r="D2" s="127"/>
      <c r="F2" s="124"/>
      <c r="G2" s="124"/>
      <c r="H2" s="145"/>
      <c r="K2" s="2"/>
      <c r="L2" s="145"/>
      <c r="O2" s="92" t="s">
        <v>55</v>
      </c>
      <c r="P2" s="93"/>
      <c r="Q2" s="145"/>
      <c r="R2" s="78"/>
      <c r="S2" s="78"/>
      <c r="T2" s="145"/>
      <c r="U2" s="78"/>
      <c r="V2" s="78"/>
      <c r="W2" s="145"/>
      <c r="Y2" s="148" t="s">
        <v>88</v>
      </c>
      <c r="Z2" s="149"/>
      <c r="AA2" s="150"/>
      <c r="AB2" s="8"/>
      <c r="AC2" s="8"/>
      <c r="AE2" s="124"/>
    </row>
    <row r="3" spans="1:36" ht="14.4" customHeight="1" thickBot="1" x14ac:dyDescent="0.35">
      <c r="B3" s="128"/>
      <c r="C3" s="129"/>
      <c r="D3" s="130"/>
      <c r="F3" s="124"/>
      <c r="G3" s="124"/>
      <c r="H3" s="145"/>
      <c r="K3" s="2"/>
      <c r="L3" s="145"/>
      <c r="O3" s="157" t="s">
        <v>87</v>
      </c>
      <c r="P3" s="158"/>
      <c r="Q3" s="145"/>
      <c r="R3" s="78"/>
      <c r="S3" s="78"/>
      <c r="T3" s="145"/>
      <c r="U3" s="78"/>
      <c r="V3" s="78"/>
      <c r="W3" s="145"/>
      <c r="Y3" s="151"/>
      <c r="Z3" s="152"/>
      <c r="AA3" s="153"/>
      <c r="AB3" s="8"/>
      <c r="AC3" s="8"/>
      <c r="AE3" s="124"/>
      <c r="AF3" s="102" t="s">
        <v>58</v>
      </c>
      <c r="AG3" s="103"/>
      <c r="AH3" s="104"/>
    </row>
    <row r="4" spans="1:36" ht="14.4" customHeight="1" thickBot="1" x14ac:dyDescent="0.35">
      <c r="H4" s="145"/>
      <c r="K4" s="2"/>
      <c r="L4" s="145"/>
      <c r="O4" s="159"/>
      <c r="P4" s="160"/>
      <c r="Q4" s="145"/>
      <c r="R4" s="78"/>
      <c r="S4" s="78"/>
      <c r="T4" s="145"/>
      <c r="U4" s="78"/>
      <c r="V4" s="78"/>
      <c r="W4" s="145"/>
      <c r="Y4" s="154"/>
      <c r="Z4" s="155"/>
      <c r="AA4" s="156"/>
      <c r="AB4" s="8"/>
      <c r="AC4" s="8"/>
      <c r="AE4" s="124"/>
      <c r="AF4" s="105"/>
      <c r="AG4" s="106"/>
      <c r="AH4" s="107"/>
    </row>
    <row r="5" spans="1:36" ht="14.4" customHeight="1" thickBot="1" x14ac:dyDescent="0.35">
      <c r="D5" s="108" t="s">
        <v>2</v>
      </c>
      <c r="E5" s="109"/>
      <c r="H5" s="145"/>
      <c r="I5" s="108" t="s">
        <v>7</v>
      </c>
      <c r="J5" s="112"/>
      <c r="K5" s="109"/>
      <c r="L5" s="145"/>
      <c r="M5" s="112" t="s">
        <v>3</v>
      </c>
      <c r="O5" s="114"/>
      <c r="P5" s="115"/>
      <c r="Q5" s="145"/>
      <c r="R5" s="112" t="s">
        <v>20</v>
      </c>
      <c r="S5" s="109"/>
      <c r="T5" s="145"/>
      <c r="U5" s="108" t="s">
        <v>29</v>
      </c>
      <c r="V5" s="109"/>
      <c r="W5" s="145"/>
      <c r="AE5" s="124"/>
    </row>
    <row r="6" spans="1:36" ht="14.4" customHeight="1" thickBot="1" x14ac:dyDescent="0.35">
      <c r="D6" s="110"/>
      <c r="E6" s="111"/>
      <c r="H6" s="145"/>
      <c r="I6" s="110"/>
      <c r="J6" s="113"/>
      <c r="K6" s="111"/>
      <c r="L6" s="145"/>
      <c r="M6" s="113"/>
      <c r="O6" s="116"/>
      <c r="P6" s="117"/>
      <c r="Q6" s="145"/>
      <c r="R6" s="113"/>
      <c r="S6" s="111"/>
      <c r="T6" s="145"/>
      <c r="U6" s="110"/>
      <c r="V6" s="111"/>
      <c r="W6" s="145"/>
      <c r="AE6" s="124"/>
      <c r="AF6" s="61" t="s">
        <v>30</v>
      </c>
      <c r="AG6" s="45"/>
      <c r="AH6" s="45"/>
      <c r="AI6" s="45"/>
      <c r="AJ6" s="58"/>
    </row>
    <row r="7" spans="1:36" ht="15" customHeight="1" thickBot="1" x14ac:dyDescent="0.35">
      <c r="B7" s="147" t="s">
        <v>5</v>
      </c>
      <c r="C7" s="147"/>
      <c r="D7" s="120" t="s">
        <v>4</v>
      </c>
      <c r="E7" s="120"/>
      <c r="F7" s="121" t="s">
        <v>6</v>
      </c>
      <c r="G7" s="121"/>
      <c r="H7" s="145"/>
      <c r="I7" s="69" t="s">
        <v>70</v>
      </c>
      <c r="J7" s="14" t="s">
        <v>69</v>
      </c>
      <c r="K7" s="20" t="s">
        <v>68</v>
      </c>
      <c r="L7" s="145"/>
      <c r="M7" s="1" t="s">
        <v>8</v>
      </c>
      <c r="O7" s="118"/>
      <c r="P7" s="119"/>
      <c r="Q7" s="145"/>
      <c r="R7" s="78"/>
      <c r="S7" s="78"/>
      <c r="T7" s="145"/>
      <c r="U7" s="78"/>
      <c r="V7" s="78"/>
      <c r="W7" s="145"/>
      <c r="X7" s="3" t="s">
        <v>9</v>
      </c>
      <c r="Y7" s="79" t="s">
        <v>10</v>
      </c>
      <c r="Z7" s="3" t="s">
        <v>11</v>
      </c>
      <c r="AA7" s="3" t="s">
        <v>12</v>
      </c>
      <c r="AB7" s="3" t="s">
        <v>13</v>
      </c>
      <c r="AD7" s="122" t="s">
        <v>56</v>
      </c>
      <c r="AE7" s="124"/>
      <c r="AF7" s="64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145"/>
      <c r="I8" s="70"/>
      <c r="J8" s="7"/>
      <c r="K8" s="18"/>
      <c r="L8" s="145"/>
      <c r="M8" s="21"/>
      <c r="O8" s="30"/>
      <c r="P8" s="34"/>
      <c r="Q8" s="145"/>
      <c r="R8" s="80"/>
      <c r="S8" s="79"/>
      <c r="T8" s="145"/>
      <c r="U8" s="80"/>
      <c r="V8" s="79"/>
      <c r="W8" s="145"/>
      <c r="X8" s="37"/>
      <c r="Y8" s="10"/>
      <c r="Z8" s="36"/>
      <c r="AA8" s="36"/>
      <c r="AB8" s="36"/>
      <c r="AD8" s="123"/>
      <c r="AE8" s="124"/>
      <c r="AF8" s="59" t="s">
        <v>14</v>
      </c>
      <c r="AG8" s="26">
        <v>4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8">
        <f>'[1]Szenario 3'!$K9</f>
        <v>1226.1884987000001</v>
      </c>
      <c r="H9" s="145"/>
      <c r="I9" s="83">
        <f>'[2]Szenario 1'!$F9</f>
        <v>7</v>
      </c>
      <c r="J9" s="84">
        <f>'[2]Szenario 2'!$F9</f>
        <v>16</v>
      </c>
      <c r="K9" s="85">
        <f>'[2]Szenario 3'!$F9</f>
        <v>25</v>
      </c>
      <c r="L9" s="145"/>
      <c r="M9" s="22">
        <f>'[3]E-Auto'!$E7*(1/100)</f>
        <v>1.6900000000000001E-3</v>
      </c>
      <c r="O9" s="31">
        <f>F9</f>
        <v>11842.655000000001</v>
      </c>
      <c r="P9" s="35">
        <f>G9+(K9)</f>
        <v>1251.1884987000001</v>
      </c>
      <c r="Q9" s="145"/>
      <c r="R9" s="28">
        <f>IF(O9&lt;$AG$18,1,2)</f>
        <v>1</v>
      </c>
      <c r="S9" s="33">
        <f>IF(P9&lt;$AG$10,1,2)</f>
        <v>1</v>
      </c>
      <c r="T9" s="145"/>
      <c r="U9" s="39">
        <f>($AI$15/$AG$20)*(1+0.15*(O9/$AG$18)^4)+$AH$33</f>
        <v>0.11934304673354408</v>
      </c>
      <c r="V9" s="33">
        <f>($AI$7/$AG$12)*(1+0.15*(P9/$AG$10)^4)+$AH$32</f>
        <v>2.6666666732656145E-3</v>
      </c>
      <c r="W9" s="145"/>
      <c r="X9" s="78">
        <f>($AG$7*$AG$8*S9*$AG$24+$AG$15*$AG$16*R9*$AG$24)</f>
        <v>3600</v>
      </c>
      <c r="Y9" s="41">
        <f>(O9*U9*$AG$30+P9*V9*$AG$29)*365</f>
        <v>16284168.232212611</v>
      </c>
      <c r="Z9" s="41">
        <f>(O9*$AI$15*$AG$37+P9*$AI$7*$AG$36)*365</f>
        <v>247544.07382430602</v>
      </c>
      <c r="AA9" s="41">
        <f>O9*$AI$15*($AG$41+$AG$40*(1-M9))*365</f>
        <v>17062.630793206572</v>
      </c>
      <c r="AB9" s="42">
        <f>365*((P9*$AI$7*($AG$53*$AG$54+$AG$49*$AG$50+$AG$45*$AG$46))+(O9*1.6*$AI$15*($AG$53*$AG$55+$AG$49*$AG$51+$AG$45*$AG$47)))</f>
        <v>5695.0104561959151</v>
      </c>
      <c r="AD9" s="40">
        <f>SUM(X9:AB9)</f>
        <v>16558069.947286317</v>
      </c>
      <c r="AE9" s="124"/>
      <c r="AF9" s="98" t="s">
        <v>15</v>
      </c>
      <c r="AG9" s="15"/>
      <c r="AH9" s="101"/>
      <c r="AI9" s="72" t="s">
        <v>59</v>
      </c>
      <c r="AJ9" s="73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8">
        <f>'[1]Szenario 3'!$K10</f>
        <v>1244.86142</v>
      </c>
      <c r="H10" s="145"/>
      <c r="I10" s="86">
        <f>'[2]Szenario 1'!$F10</f>
        <v>7</v>
      </c>
      <c r="J10" s="87">
        <f>'[2]Szenario 2'!$F10</f>
        <v>16</v>
      </c>
      <c r="K10" s="88">
        <f>'[2]Szenario 3'!$F10</f>
        <v>25</v>
      </c>
      <c r="L10" s="145"/>
      <c r="M10" s="23">
        <f>'[3]E-Auto'!$E8*(1/100)</f>
        <v>2.3700000000000001E-3</v>
      </c>
      <c r="O10" s="31">
        <f t="shared" ref="O10:O54" si="0">F10</f>
        <v>12023</v>
      </c>
      <c r="P10" s="35">
        <f t="shared" ref="P10:P54" si="1">G10+(K10)</f>
        <v>1269.86142</v>
      </c>
      <c r="Q10" s="145"/>
      <c r="R10" s="28">
        <f t="shared" ref="R10:R54" si="2">IF(O10&lt;$AG$18,1,2)</f>
        <v>1</v>
      </c>
      <c r="S10" s="33">
        <f t="shared" ref="S10:S54" si="3">IF(P10&lt;$AG$10,1,2)</f>
        <v>1</v>
      </c>
      <c r="T10" s="145"/>
      <c r="U10" s="39">
        <f t="shared" ref="U10:U53" si="4">($AI$15/$AG$20)*(1+0.15*(O10/$AG$18)^4)+$AH$33</f>
        <v>0.1193436520659952</v>
      </c>
      <c r="V10" s="33">
        <f t="shared" ref="V10:V54" si="5">($AI$7/$AG$12)*(1+0.15*(P10/$AG$10)^4)+$AH$32</f>
        <v>2.6666666736684555E-3</v>
      </c>
      <c r="W10" s="145"/>
      <c r="X10" s="78">
        <f t="shared" ref="X10:X12" si="6">($AG$7*$AG$8*S10*$AG$24+$AG$15*$AG$16*R10*$AG$24)</f>
        <v>3600</v>
      </c>
      <c r="Y10" s="41">
        <f t="shared" ref="Y10:Y54" si="7">(O10*U10*$AG$30+P10*V10*$AG$29)*365</f>
        <v>16532226.920482276</v>
      </c>
      <c r="Z10" s="41">
        <f t="shared" ref="Z10:Z54" si="8">(O10*$AI$15*$AG$37+P10*$AI$7*$AG$36)*365</f>
        <v>251312.11301960002</v>
      </c>
      <c r="AA10" s="41">
        <f t="shared" ref="AA10:AA54" si="9">O10*$AI$15*($AG$41+$AG$40*(1-M10))*365</f>
        <v>17314.231670626003</v>
      </c>
      <c r="AB10" s="42">
        <f t="shared" ref="AB10:AB54" si="10">365*((P10*$AI$7*($AG$53*$AG$54+$AG$49*$AG$50+$AG$45*$AG$46))+(O10*1.6*$AI$15*($AG$53*$AG$55+$AG$49*$AG$51+$AG$45*$AG$47)))</f>
        <v>5780.6998005252208</v>
      </c>
      <c r="AD10" s="40">
        <f t="shared" ref="AD10:AD46" si="11">SUM(X10:AB10)</f>
        <v>16810233.964973025</v>
      </c>
      <c r="AE10" s="124"/>
      <c r="AF10" s="99"/>
      <c r="AG10" s="16">
        <v>110400</v>
      </c>
      <c r="AH10" s="101"/>
      <c r="AI10" s="72"/>
      <c r="AJ10" s="48"/>
    </row>
    <row r="11" spans="1:36" x14ac:dyDescent="0.3">
      <c r="A11" s="5">
        <f t="shared" ref="A11:A54" si="12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8">
        <f>'[1]Szenario 3'!$K11</f>
        <v>1263.5343412999998</v>
      </c>
      <c r="H11" s="145"/>
      <c r="I11" s="86">
        <f>'[2]Szenario 1'!$F11</f>
        <v>7</v>
      </c>
      <c r="J11" s="87">
        <f>'[2]Szenario 2'!$F11</f>
        <v>16</v>
      </c>
      <c r="K11" s="88">
        <f>'[2]Szenario 3'!$F11</f>
        <v>25</v>
      </c>
      <c r="L11" s="145"/>
      <c r="M11" s="23">
        <f>'[3]E-Auto'!$E9*(1/100)</f>
        <v>3.1800000000000001E-3</v>
      </c>
      <c r="O11" s="31">
        <f t="shared" si="0"/>
        <v>12203.344999999999</v>
      </c>
      <c r="P11" s="35">
        <f t="shared" si="1"/>
        <v>1288.5343412999998</v>
      </c>
      <c r="Q11" s="145"/>
      <c r="R11" s="28">
        <f t="shared" si="2"/>
        <v>1</v>
      </c>
      <c r="S11" s="33">
        <f t="shared" si="3"/>
        <v>1</v>
      </c>
      <c r="T11" s="145"/>
      <c r="U11" s="39">
        <f t="shared" si="4"/>
        <v>0.11934428526006929</v>
      </c>
      <c r="V11" s="33">
        <f t="shared" si="5"/>
        <v>2.6666666740894655E-3</v>
      </c>
      <c r="W11" s="145"/>
      <c r="X11" s="78">
        <f t="shared" si="6"/>
        <v>3600</v>
      </c>
      <c r="Y11" s="41">
        <f t="shared" si="7"/>
        <v>16780292.03236939</v>
      </c>
      <c r="Z11" s="41">
        <f t="shared" si="8"/>
        <v>255080.15221489398</v>
      </c>
      <c r="AA11" s="41">
        <f t="shared" si="9"/>
        <v>17563.987289385459</v>
      </c>
      <c r="AB11" s="42">
        <f t="shared" si="10"/>
        <v>5866.3891448545282</v>
      </c>
      <c r="AD11" s="40">
        <f t="shared" si="11"/>
        <v>17062402.561018519</v>
      </c>
      <c r="AE11" s="124"/>
      <c r="AF11" s="100"/>
      <c r="AG11" s="15"/>
      <c r="AH11" s="101"/>
      <c r="AI11" s="72" t="s">
        <v>60</v>
      </c>
      <c r="AJ11" s="73">
        <v>65</v>
      </c>
    </row>
    <row r="12" spans="1:36" ht="15" thickBot="1" x14ac:dyDescent="0.35">
      <c r="A12" s="5">
        <f t="shared" si="12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8">
        <f>'[1]Szenario 3'!$K12</f>
        <v>1282.2072625999999</v>
      </c>
      <c r="H12" s="145"/>
      <c r="I12" s="86">
        <f>'[2]Szenario 1'!$F12</f>
        <v>7</v>
      </c>
      <c r="J12" s="87">
        <f>'[2]Szenario 2'!$F12</f>
        <v>16</v>
      </c>
      <c r="K12" s="88">
        <f>'[2]Szenario 3'!$F12</f>
        <v>25</v>
      </c>
      <c r="L12" s="145"/>
      <c r="M12" s="23">
        <f>'[3]E-Auto'!$E10*(1/100)</f>
        <v>4.1700000000000001E-3</v>
      </c>
      <c r="O12" s="31">
        <f>F12</f>
        <v>12383.69</v>
      </c>
      <c r="P12" s="35">
        <f t="shared" si="1"/>
        <v>1307.2072625999999</v>
      </c>
      <c r="Q12" s="145"/>
      <c r="R12" s="28">
        <f t="shared" si="2"/>
        <v>1</v>
      </c>
      <c r="S12" s="33">
        <f t="shared" si="3"/>
        <v>1</v>
      </c>
      <c r="T12" s="145"/>
      <c r="U12" s="39">
        <f t="shared" si="4"/>
        <v>0.11934494715785231</v>
      </c>
      <c r="V12" s="33">
        <f t="shared" si="5"/>
        <v>2.6666666745291819E-3</v>
      </c>
      <c r="W12" s="145"/>
      <c r="X12" s="78">
        <f t="shared" si="6"/>
        <v>3600</v>
      </c>
      <c r="Y12" s="41">
        <f t="shared" si="7"/>
        <v>17028363.861272193</v>
      </c>
      <c r="Z12" s="41">
        <f t="shared" si="8"/>
        <v>258848.19141018804</v>
      </c>
      <c r="AA12" s="41">
        <f t="shared" si="9"/>
        <v>17811.203027993986</v>
      </c>
      <c r="AB12" s="42">
        <f t="shared" si="10"/>
        <v>5952.0784891838348</v>
      </c>
      <c r="AD12" s="40">
        <f t="shared" si="11"/>
        <v>17314575.334199559</v>
      </c>
      <c r="AE12" s="124"/>
      <c r="AF12" s="63" t="s">
        <v>32</v>
      </c>
      <c r="AG12" s="57">
        <v>30</v>
      </c>
      <c r="AH12" s="38" t="s">
        <v>33</v>
      </c>
      <c r="AI12" s="38"/>
      <c r="AJ12" s="53"/>
    </row>
    <row r="13" spans="1:36" ht="15" thickBot="1" x14ac:dyDescent="0.35">
      <c r="A13" s="5">
        <f t="shared" si="12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8">
        <f>'[1]Szenario 3'!$K13</f>
        <v>1300.8801838999998</v>
      </c>
      <c r="H13" s="145"/>
      <c r="I13" s="86">
        <f>'[2]Szenario 1'!$F13</f>
        <v>7</v>
      </c>
      <c r="J13" s="87">
        <f>'[2]Szenario 2'!$F13</f>
        <v>16</v>
      </c>
      <c r="K13" s="88">
        <f>'[2]Szenario 3'!$F13</f>
        <v>25</v>
      </c>
      <c r="L13" s="145"/>
      <c r="M13" s="23">
        <f>'[3]E-Auto'!$E11*(1/100)</f>
        <v>6.2100000000000002E-3</v>
      </c>
      <c r="O13" s="31">
        <f t="shared" si="0"/>
        <v>12564.035</v>
      </c>
      <c r="P13" s="35">
        <f t="shared" si="1"/>
        <v>1325.8801838999998</v>
      </c>
      <c r="Q13" s="145"/>
      <c r="R13" s="28">
        <f t="shared" si="2"/>
        <v>1</v>
      </c>
      <c r="S13" s="33">
        <f t="shared" si="3"/>
        <v>1</v>
      </c>
      <c r="T13" s="145"/>
      <c r="U13" s="39">
        <f t="shared" si="4"/>
        <v>0.11934563861396749</v>
      </c>
      <c r="V13" s="33">
        <f t="shared" si="5"/>
        <v>2.6666666749881511E-3</v>
      </c>
      <c r="W13" s="145"/>
      <c r="X13" s="78">
        <f>($AG$7*$AG$8*S13*$AG$24+$AG$15*$AG$16*R13*$AG$24)</f>
        <v>3600</v>
      </c>
      <c r="Y13" s="41">
        <f t="shared" si="7"/>
        <v>17276442.709389891</v>
      </c>
      <c r="Z13" s="41">
        <f t="shared" si="8"/>
        <v>262616.23060548201</v>
      </c>
      <c r="AA13" s="41">
        <f t="shared" si="9"/>
        <v>18044.76918178561</v>
      </c>
      <c r="AB13" s="42">
        <f t="shared" si="10"/>
        <v>6037.7678335131423</v>
      </c>
      <c r="AD13" s="40">
        <f t="shared" si="11"/>
        <v>17566741.477010671</v>
      </c>
      <c r="AE13" s="124"/>
    </row>
    <row r="14" spans="1:36" ht="15" thickBot="1" x14ac:dyDescent="0.35">
      <c r="A14" s="17">
        <f t="shared" si="12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8">
        <f>'[1]Szenario 3'!$K14</f>
        <v>1319.5531051999999</v>
      </c>
      <c r="H14" s="145"/>
      <c r="I14" s="86">
        <f>'[2]Szenario 1'!$F14</f>
        <v>7</v>
      </c>
      <c r="J14" s="87">
        <f>'[2]Szenario 2'!$F14</f>
        <v>16</v>
      </c>
      <c r="K14" s="88">
        <f>'[2]Szenario 3'!$F14</f>
        <v>25</v>
      </c>
      <c r="L14" s="145"/>
      <c r="M14" s="23">
        <f>'[3]E-Auto'!$E12*(1/100)</f>
        <v>3.5041935483870967E-2</v>
      </c>
      <c r="O14" s="31">
        <f t="shared" si="0"/>
        <v>12744.38</v>
      </c>
      <c r="P14" s="35">
        <f t="shared" si="1"/>
        <v>1344.5531051999999</v>
      </c>
      <c r="Q14" s="145"/>
      <c r="R14" s="28">
        <f t="shared" si="2"/>
        <v>1</v>
      </c>
      <c r="S14" s="33">
        <f t="shared" si="3"/>
        <v>1</v>
      </c>
      <c r="T14" s="145"/>
      <c r="U14" s="39">
        <f t="shared" si="4"/>
        <v>0.11934636049557536</v>
      </c>
      <c r="V14" s="33">
        <f t="shared" si="5"/>
        <v>2.6666666754669274E-3</v>
      </c>
      <c r="W14" s="145"/>
      <c r="X14" s="78">
        <f>($AG$7*$AG$8*S14*$AG$24+$AG$15*$AG$16*R14*$AG$24)+AG26</f>
        <v>1511350</v>
      </c>
      <c r="Y14" s="41">
        <f t="shared" si="7"/>
        <v>17524528.887852736</v>
      </c>
      <c r="Z14" s="41">
        <f t="shared" si="8"/>
        <v>266384.26980077598</v>
      </c>
      <c r="AA14" s="41">
        <f t="shared" si="9"/>
        <v>17933.620771369177</v>
      </c>
      <c r="AB14" s="42">
        <f t="shared" si="10"/>
        <v>6123.4571778424488</v>
      </c>
      <c r="AD14" s="40">
        <f t="shared" si="11"/>
        <v>19326320.235602725</v>
      </c>
      <c r="AE14" s="124"/>
      <c r="AF14" s="61" t="s">
        <v>31</v>
      </c>
      <c r="AG14" s="45"/>
      <c r="AH14" s="45"/>
      <c r="AI14" s="45"/>
      <c r="AJ14" s="58"/>
    </row>
    <row r="15" spans="1:36" x14ac:dyDescent="0.3">
      <c r="A15" s="5">
        <f t="shared" si="12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8">
        <f>'[1]Szenario 3'!$K15</f>
        <v>1338.2260265</v>
      </c>
      <c r="H15" s="145"/>
      <c r="I15" s="86">
        <f>'[2]Szenario 1'!$F15</f>
        <v>7</v>
      </c>
      <c r="J15" s="87">
        <f>'[2]Szenario 2'!$F15</f>
        <v>16</v>
      </c>
      <c r="K15" s="88">
        <f>'[2]Szenario 3'!$F15</f>
        <v>25</v>
      </c>
      <c r="L15" s="145"/>
      <c r="M15" s="23">
        <f>'[3]E-Auto'!$E13*(1/100)</f>
        <v>6.3873870967741941E-2</v>
      </c>
      <c r="O15" s="31">
        <f t="shared" si="0"/>
        <v>12924.725</v>
      </c>
      <c r="P15" s="35">
        <f t="shared" si="1"/>
        <v>1363.2260265</v>
      </c>
      <c r="Q15" s="145"/>
      <c r="R15" s="28">
        <f t="shared" si="2"/>
        <v>1</v>
      </c>
      <c r="S15" s="33">
        <f t="shared" si="3"/>
        <v>1</v>
      </c>
      <c r="T15" s="145"/>
      <c r="U15" s="39">
        <f t="shared" si="4"/>
        <v>0.11934711368237363</v>
      </c>
      <c r="V15" s="33">
        <f t="shared" si="5"/>
        <v>2.6666666759660716E-3</v>
      </c>
      <c r="W15" s="145"/>
      <c r="X15" s="78">
        <f>($AJ$11*$AG$8*S15*$AG$25+$AJ$9*$AG$8*S15*$AG$24+$AG$15*$AG$16*R15*$AG$24)</f>
        <v>10100</v>
      </c>
      <c r="Y15" s="41">
        <f t="shared" si="7"/>
        <v>17772622.716852073</v>
      </c>
      <c r="Z15" s="41">
        <f t="shared" si="8"/>
        <v>270152.30899607</v>
      </c>
      <c r="AA15" s="41">
        <f t="shared" si="9"/>
        <v>17811.996014651068</v>
      </c>
      <c r="AB15" s="42">
        <f t="shared" si="10"/>
        <v>6209.1465221717554</v>
      </c>
      <c r="AD15" s="40">
        <f t="shared" si="11"/>
        <v>18076896.168384966</v>
      </c>
      <c r="AE15" s="124"/>
      <c r="AF15" s="62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2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8">
        <f>'[1]Szenario 3'!$K16</f>
        <v>1356.8989477999999</v>
      </c>
      <c r="H16" s="145"/>
      <c r="I16" s="86">
        <f>'[2]Szenario 1'!$F16</f>
        <v>7</v>
      </c>
      <c r="J16" s="87">
        <f>'[2]Szenario 2'!$F16</f>
        <v>16</v>
      </c>
      <c r="K16" s="88">
        <f>'[2]Szenario 3'!$F16</f>
        <v>25</v>
      </c>
      <c r="L16" s="145"/>
      <c r="M16" s="23">
        <f>'[3]E-Auto'!$E14*(1/100)</f>
        <v>9.2705806451612929E-2</v>
      </c>
      <c r="O16" s="31">
        <f t="shared" si="0"/>
        <v>13105.07</v>
      </c>
      <c r="P16" s="35">
        <f t="shared" si="1"/>
        <v>1381.8989477999999</v>
      </c>
      <c r="Q16" s="145"/>
      <c r="R16" s="28">
        <f t="shared" si="2"/>
        <v>1</v>
      </c>
      <c r="S16" s="33">
        <f t="shared" si="3"/>
        <v>1</v>
      </c>
      <c r="T16" s="145"/>
      <c r="U16" s="39">
        <f t="shared" si="4"/>
        <v>0.11934789906659735</v>
      </c>
      <c r="V16" s="33">
        <f t="shared" si="5"/>
        <v>2.6666666764861547E-3</v>
      </c>
      <c r="W16" s="145"/>
      <c r="X16" s="78">
        <f t="shared" ref="X16:X54" si="13">($AJ$11*$AG$8*S16*$AG$25+$AJ$9*$AG$8*S16*$AG$24+$AG$15*$AG$16*R16*$AG$24)</f>
        <v>10100</v>
      </c>
      <c r="Y16" s="41">
        <f t="shared" si="7"/>
        <v>18020724.5257704</v>
      </c>
      <c r="Z16" s="41">
        <f t="shared" si="8"/>
        <v>273920.34819136403</v>
      </c>
      <c r="AA16" s="41">
        <f t="shared" si="9"/>
        <v>17679.894911631298</v>
      </c>
      <c r="AB16" s="42">
        <f t="shared" si="10"/>
        <v>6294.8358665010628</v>
      </c>
      <c r="AD16" s="40">
        <f t="shared" si="11"/>
        <v>18328719.604739897</v>
      </c>
      <c r="AE16" s="124"/>
      <c r="AF16" s="59" t="s">
        <v>17</v>
      </c>
      <c r="AG16" s="26">
        <v>5</v>
      </c>
      <c r="AH16" s="25" t="s">
        <v>18</v>
      </c>
      <c r="AI16" s="25"/>
      <c r="AJ16" s="48"/>
    </row>
    <row r="17" spans="1:36" x14ac:dyDescent="0.3">
      <c r="A17" s="5">
        <f t="shared" si="12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8">
        <f>'[1]Szenario 3'!$K17</f>
        <v>1375.5718691</v>
      </c>
      <c r="H17" s="145"/>
      <c r="I17" s="86">
        <f>'[2]Szenario 1'!$F17</f>
        <v>7</v>
      </c>
      <c r="J17" s="87">
        <f>'[2]Szenario 2'!$F17</f>
        <v>16</v>
      </c>
      <c r="K17" s="88">
        <f>'[2]Szenario 3'!$F17</f>
        <v>25</v>
      </c>
      <c r="L17" s="145"/>
      <c r="M17" s="23">
        <f>'[3]E-Auto'!$E15*(1/100)</f>
        <v>0.1215377419354839</v>
      </c>
      <c r="O17" s="31">
        <f>F17</f>
        <v>13285.415000000001</v>
      </c>
      <c r="P17" s="35">
        <f t="shared" si="1"/>
        <v>1400.5718691</v>
      </c>
      <c r="Q17" s="145"/>
      <c r="R17" s="28">
        <f t="shared" si="2"/>
        <v>1</v>
      </c>
      <c r="S17" s="33">
        <f t="shared" si="3"/>
        <v>1</v>
      </c>
      <c r="T17" s="145"/>
      <c r="U17" s="39">
        <f t="shared" si="4"/>
        <v>0.11934871755301878</v>
      </c>
      <c r="V17" s="33">
        <f t="shared" si="5"/>
        <v>2.6666666770277527E-3</v>
      </c>
      <c r="W17" s="145"/>
      <c r="X17" s="78">
        <f t="shared" si="13"/>
        <v>10100</v>
      </c>
      <c r="Y17" s="41">
        <f t="shared" si="7"/>
        <v>18268834.653311461</v>
      </c>
      <c r="Z17" s="41">
        <f t="shared" si="8"/>
        <v>277688.387386658</v>
      </c>
      <c r="AA17" s="41">
        <f t="shared" si="9"/>
        <v>17537.317462309857</v>
      </c>
      <c r="AB17" s="42">
        <f t="shared" si="10"/>
        <v>6380.5252108303694</v>
      </c>
      <c r="AD17" s="40">
        <f t="shared" si="11"/>
        <v>18580540.88337126</v>
      </c>
      <c r="AE17" s="124"/>
      <c r="AF17" s="98" t="s">
        <v>16</v>
      </c>
      <c r="AG17" s="15"/>
      <c r="AH17" s="101"/>
      <c r="AI17" s="25"/>
      <c r="AJ17" s="48"/>
    </row>
    <row r="18" spans="1:36" x14ac:dyDescent="0.3">
      <c r="A18" s="5">
        <f t="shared" si="12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8">
        <f>'[1]Szenario 3'!$K18</f>
        <v>1394.2447903999998</v>
      </c>
      <c r="H18" s="145"/>
      <c r="I18" s="86">
        <f>'[2]Szenario 1'!$F18</f>
        <v>7</v>
      </c>
      <c r="J18" s="87">
        <f>'[2]Szenario 2'!$F18</f>
        <v>16</v>
      </c>
      <c r="K18" s="88">
        <f>'[2]Szenario 3'!$F18</f>
        <v>25</v>
      </c>
      <c r="L18" s="145"/>
      <c r="M18" s="23">
        <f>'[3]E-Auto'!$E16*(1/100)</f>
        <v>0.15036967741935489</v>
      </c>
      <c r="O18" s="31">
        <f t="shared" si="0"/>
        <v>13465.76</v>
      </c>
      <c r="P18" s="35">
        <f t="shared" si="1"/>
        <v>1419.2447903999998</v>
      </c>
      <c r="Q18" s="145"/>
      <c r="R18" s="28">
        <f t="shared" si="2"/>
        <v>1</v>
      </c>
      <c r="S18" s="33">
        <f t="shared" si="3"/>
        <v>1</v>
      </c>
      <c r="T18" s="145"/>
      <c r="U18" s="39">
        <f t="shared" si="4"/>
        <v>0.11934957005894746</v>
      </c>
      <c r="V18" s="33">
        <f t="shared" si="5"/>
        <v>2.6666666775914524E-3</v>
      </c>
      <c r="W18" s="145"/>
      <c r="X18" s="78">
        <f t="shared" si="13"/>
        <v>10100</v>
      </c>
      <c r="Y18" s="41">
        <f t="shared" si="7"/>
        <v>18516953.447630275</v>
      </c>
      <c r="Z18" s="41">
        <f t="shared" si="8"/>
        <v>281456.42658195196</v>
      </c>
      <c r="AA18" s="41">
        <f t="shared" si="9"/>
        <v>17384.26366668674</v>
      </c>
      <c r="AB18" s="42">
        <f t="shared" si="10"/>
        <v>6466.214555159675</v>
      </c>
      <c r="AD18" s="40">
        <f t="shared" si="11"/>
        <v>18832360.352434073</v>
      </c>
      <c r="AE18" s="124"/>
      <c r="AF18" s="99"/>
      <c r="AG18" s="16">
        <v>30000</v>
      </c>
      <c r="AH18" s="101"/>
      <c r="AI18" s="25"/>
      <c r="AJ18" s="48"/>
    </row>
    <row r="19" spans="1:36" x14ac:dyDescent="0.3">
      <c r="A19" s="5">
        <f t="shared" si="12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8">
        <f>'[1]Szenario 3'!$K19</f>
        <v>1412.9177116999999</v>
      </c>
      <c r="H19" s="145"/>
      <c r="I19" s="86">
        <f>'[2]Szenario 1'!$F19</f>
        <v>7</v>
      </c>
      <c r="J19" s="87">
        <f>'[2]Szenario 2'!$F19</f>
        <v>16</v>
      </c>
      <c r="K19" s="88">
        <f>'[2]Szenario 3'!$F19</f>
        <v>25</v>
      </c>
      <c r="L19" s="145"/>
      <c r="M19" s="23">
        <f>'[3]E-Auto'!$E17*(1/100)</f>
        <v>0.17920161290322587</v>
      </c>
      <c r="O19" s="31">
        <f t="shared" si="0"/>
        <v>13646.105</v>
      </c>
      <c r="P19" s="35">
        <f t="shared" si="1"/>
        <v>1437.9177116999999</v>
      </c>
      <c r="Q19" s="145"/>
      <c r="R19" s="28">
        <f t="shared" si="2"/>
        <v>1</v>
      </c>
      <c r="S19" s="33">
        <f t="shared" si="3"/>
        <v>1</v>
      </c>
      <c r="T19" s="145"/>
      <c r="U19" s="39">
        <f t="shared" si="4"/>
        <v>0.11935045751423019</v>
      </c>
      <c r="V19" s="33">
        <f t="shared" si="5"/>
        <v>2.6666666781778462E-3</v>
      </c>
      <c r="W19" s="145"/>
      <c r="X19" s="78">
        <f t="shared" si="13"/>
        <v>10100</v>
      </c>
      <c r="Y19" s="41">
        <f t="shared" si="7"/>
        <v>18765081.266463216</v>
      </c>
      <c r="Z19" s="41">
        <f t="shared" si="8"/>
        <v>285224.46577724599</v>
      </c>
      <c r="AA19" s="41">
        <f t="shared" si="9"/>
        <v>17220.733524761959</v>
      </c>
      <c r="AB19" s="42">
        <f t="shared" si="10"/>
        <v>6551.9038994889825</v>
      </c>
      <c r="AD19" s="40">
        <f t="shared" si="11"/>
        <v>19084178.369664714</v>
      </c>
      <c r="AE19" s="124"/>
      <c r="AF19" s="100"/>
      <c r="AG19" s="15"/>
      <c r="AH19" s="101"/>
      <c r="AI19" s="25"/>
      <c r="AJ19" s="48"/>
    </row>
    <row r="20" spans="1:36" ht="15" thickBot="1" x14ac:dyDescent="0.35">
      <c r="A20" s="5">
        <f t="shared" si="12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8">
        <f>'[1]Szenario 3'!$K20</f>
        <v>1431.590633</v>
      </c>
      <c r="H20" s="145"/>
      <c r="I20" s="86">
        <f>'[2]Szenario 1'!$F20</f>
        <v>7</v>
      </c>
      <c r="J20" s="87">
        <f>'[2]Szenario 2'!$F20</f>
        <v>16</v>
      </c>
      <c r="K20" s="88">
        <f>'[2]Szenario 3'!$F20</f>
        <v>25</v>
      </c>
      <c r="L20" s="145"/>
      <c r="M20" s="23">
        <f>'[3]E-Auto'!$E18*(1/100)</f>
        <v>0.20803354838709684</v>
      </c>
      <c r="O20" s="31">
        <f t="shared" si="0"/>
        <v>13826.45</v>
      </c>
      <c r="P20" s="35">
        <f t="shared" si="1"/>
        <v>1456.590633</v>
      </c>
      <c r="Q20" s="145"/>
      <c r="R20" s="28">
        <f t="shared" si="2"/>
        <v>1</v>
      </c>
      <c r="S20" s="33">
        <f t="shared" si="3"/>
        <v>1</v>
      </c>
      <c r="T20" s="145"/>
      <c r="U20" s="39">
        <f t="shared" si="4"/>
        <v>0.11935138086125104</v>
      </c>
      <c r="V20" s="33">
        <f t="shared" si="5"/>
        <v>2.6666666787875356E-3</v>
      </c>
      <c r="W20" s="145"/>
      <c r="X20" s="78">
        <f t="shared" si="13"/>
        <v>10100</v>
      </c>
      <c r="Y20" s="41">
        <f t="shared" si="7"/>
        <v>19013218.47725809</v>
      </c>
      <c r="Z20" s="41">
        <f t="shared" si="8"/>
        <v>288992.50497253996</v>
      </c>
      <c r="AA20" s="41">
        <f t="shared" si="9"/>
        <v>17046.727036535511</v>
      </c>
      <c r="AB20" s="42">
        <f t="shared" si="10"/>
        <v>6637.5932438182908</v>
      </c>
      <c r="AD20" s="40">
        <f t="shared" si="11"/>
        <v>19335995.302510984</v>
      </c>
      <c r="AE20" s="124"/>
      <c r="AF20" s="63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2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8">
        <f>'[1]Szenario 3'!$K21</f>
        <v>1450.2635542999999</v>
      </c>
      <c r="H21" s="145"/>
      <c r="I21" s="86">
        <f>'[2]Szenario 1'!$F21</f>
        <v>7</v>
      </c>
      <c r="J21" s="87">
        <f>'[2]Szenario 2'!$F21</f>
        <v>16</v>
      </c>
      <c r="K21" s="88">
        <f>'[2]Szenario 3'!$F21</f>
        <v>25</v>
      </c>
      <c r="L21" s="145"/>
      <c r="M21" s="23">
        <f>'[3]E-Auto'!$E19*(1/100)</f>
        <v>0.23686548387096781</v>
      </c>
      <c r="O21" s="31">
        <f t="shared" si="0"/>
        <v>14006.795</v>
      </c>
      <c r="P21" s="35">
        <f t="shared" si="1"/>
        <v>1475.2635542999999</v>
      </c>
      <c r="Q21" s="145"/>
      <c r="R21" s="28">
        <f t="shared" si="2"/>
        <v>1</v>
      </c>
      <c r="S21" s="33">
        <f t="shared" si="3"/>
        <v>1</v>
      </c>
      <c r="T21" s="145"/>
      <c r="U21" s="39">
        <f t="shared" si="4"/>
        <v>0.1193523410549313</v>
      </c>
      <c r="V21" s="33">
        <f t="shared" si="5"/>
        <v>2.666666679421129E-3</v>
      </c>
      <c r="W21" s="145"/>
      <c r="X21" s="78">
        <f t="shared" si="13"/>
        <v>10100</v>
      </c>
      <c r="Y21" s="41">
        <f t="shared" si="7"/>
        <v>19261365.457304154</v>
      </c>
      <c r="Z21" s="41">
        <f t="shared" si="8"/>
        <v>292760.54416783398</v>
      </c>
      <c r="AA21" s="41">
        <f t="shared" si="9"/>
        <v>16862.24420200739</v>
      </c>
      <c r="AB21" s="42">
        <f t="shared" si="10"/>
        <v>6723.2825881475965</v>
      </c>
      <c r="AD21" s="40">
        <f t="shared" si="11"/>
        <v>19587811.528262142</v>
      </c>
      <c r="AE21" s="124"/>
    </row>
    <row r="22" spans="1:36" ht="15" thickBot="1" x14ac:dyDescent="0.35">
      <c r="A22" s="5">
        <f t="shared" si="12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8">
        <f>'[1]Szenario 3'!$K22</f>
        <v>1468.9364755999998</v>
      </c>
      <c r="H22" s="145"/>
      <c r="I22" s="86">
        <f>'[2]Szenario 1'!$F22</f>
        <v>7</v>
      </c>
      <c r="J22" s="87">
        <f>'[2]Szenario 2'!$F22</f>
        <v>16</v>
      </c>
      <c r="K22" s="88">
        <f>'[2]Szenario 3'!$F22</f>
        <v>25</v>
      </c>
      <c r="L22" s="145"/>
      <c r="M22" s="23">
        <f>'[3]E-Auto'!$E20*(1/100)</f>
        <v>0.26569741935483882</v>
      </c>
      <c r="O22" s="31">
        <f t="shared" si="0"/>
        <v>14187.14</v>
      </c>
      <c r="P22" s="35">
        <f t="shared" si="1"/>
        <v>1493.9364755999998</v>
      </c>
      <c r="Q22" s="145"/>
      <c r="R22" s="28">
        <f t="shared" si="2"/>
        <v>1</v>
      </c>
      <c r="S22" s="33">
        <f t="shared" si="3"/>
        <v>1</v>
      </c>
      <c r="T22" s="145"/>
      <c r="U22" s="39">
        <f t="shared" si="4"/>
        <v>0.11935333906272956</v>
      </c>
      <c r="V22" s="33">
        <f t="shared" si="5"/>
        <v>2.6666666800792432E-3</v>
      </c>
      <c r="W22" s="145"/>
      <c r="X22" s="78">
        <f t="shared" si="13"/>
        <v>10100</v>
      </c>
      <c r="Y22" s="41">
        <f t="shared" si="7"/>
        <v>19509522.593862236</v>
      </c>
      <c r="Z22" s="41">
        <f t="shared" si="8"/>
        <v>296528.58336312801</v>
      </c>
      <c r="AA22" s="41">
        <f t="shared" si="9"/>
        <v>16667.285021177602</v>
      </c>
      <c r="AB22" s="42">
        <f t="shared" si="10"/>
        <v>6808.971932476903</v>
      </c>
      <c r="AD22" s="40">
        <f t="shared" si="11"/>
        <v>19839627.434179019</v>
      </c>
      <c r="AE22" s="124"/>
      <c r="AF22" s="54" t="s">
        <v>25</v>
      </c>
      <c r="AG22" s="45"/>
      <c r="AH22" s="45"/>
      <c r="AI22" s="74" t="s">
        <v>61</v>
      </c>
      <c r="AJ22" s="75"/>
    </row>
    <row r="23" spans="1:36" ht="15" thickTop="1" x14ac:dyDescent="0.3">
      <c r="A23" s="5">
        <f t="shared" si="12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8">
        <f>'[1]Szenario 3'!$K23</f>
        <v>1487.6093968999999</v>
      </c>
      <c r="H23" s="145"/>
      <c r="I23" s="86">
        <f>'[2]Szenario 1'!$F23</f>
        <v>7</v>
      </c>
      <c r="J23" s="87">
        <f>'[2]Szenario 2'!$F23</f>
        <v>16</v>
      </c>
      <c r="K23" s="88">
        <f>'[2]Szenario 3'!$F23</f>
        <v>25</v>
      </c>
      <c r="L23" s="145"/>
      <c r="M23" s="23">
        <f>'[3]E-Auto'!$E21*(1/100)</f>
        <v>0.29452935483870979</v>
      </c>
      <c r="O23" s="31">
        <f t="shared" si="0"/>
        <v>14367.485000000001</v>
      </c>
      <c r="P23" s="35">
        <f t="shared" si="1"/>
        <v>1512.6093968999999</v>
      </c>
      <c r="Q23" s="145"/>
      <c r="R23" s="28">
        <f t="shared" si="2"/>
        <v>1</v>
      </c>
      <c r="S23" s="33">
        <f t="shared" si="3"/>
        <v>1</v>
      </c>
      <c r="T23" s="145"/>
      <c r="U23" s="39">
        <f t="shared" si="4"/>
        <v>0.11935437586464166</v>
      </c>
      <c r="V23" s="33">
        <f t="shared" si="5"/>
        <v>2.6666666807625039E-3</v>
      </c>
      <c r="W23" s="145"/>
      <c r="X23" s="78">
        <f t="shared" si="13"/>
        <v>10100</v>
      </c>
      <c r="Y23" s="41">
        <f t="shared" si="7"/>
        <v>19757690.284294765</v>
      </c>
      <c r="Z23" s="41">
        <f t="shared" si="8"/>
        <v>300296.62255842204</v>
      </c>
      <c r="AA23" s="41">
        <f t="shared" si="9"/>
        <v>16461.849494046146</v>
      </c>
      <c r="AB23" s="42">
        <f t="shared" si="10"/>
        <v>6894.6612768062105</v>
      </c>
      <c r="AD23" s="40">
        <f t="shared" si="11"/>
        <v>20091443.417624041</v>
      </c>
      <c r="AE23" s="124"/>
      <c r="AF23" s="55" t="s">
        <v>34</v>
      </c>
      <c r="AG23" s="25"/>
      <c r="AH23" s="25"/>
      <c r="AI23" s="72" t="s">
        <v>62</v>
      </c>
      <c r="AJ23" s="76" t="s">
        <v>63</v>
      </c>
    </row>
    <row r="24" spans="1:36" x14ac:dyDescent="0.3">
      <c r="A24" s="5">
        <f t="shared" si="12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8">
        <f>'[1]Szenario 3'!$K24</f>
        <v>1506.2823182</v>
      </c>
      <c r="H24" s="145"/>
      <c r="I24" s="86">
        <f>'[2]Szenario 1'!$F24</f>
        <v>7</v>
      </c>
      <c r="J24" s="87">
        <f>'[2]Szenario 2'!$F24</f>
        <v>16</v>
      </c>
      <c r="K24" s="88">
        <f>'[2]Szenario 3'!$F24</f>
        <v>25</v>
      </c>
      <c r="L24" s="145"/>
      <c r="M24" s="23">
        <f>'[3]E-Auto'!$E22*(1/100)</f>
        <v>0.32336129032258071</v>
      </c>
      <c r="O24" s="31">
        <f t="shared" si="0"/>
        <v>14547.83</v>
      </c>
      <c r="P24" s="35">
        <f t="shared" si="1"/>
        <v>1531.2823182</v>
      </c>
      <c r="Q24" s="145"/>
      <c r="R24" s="28">
        <f t="shared" si="2"/>
        <v>1</v>
      </c>
      <c r="S24" s="33">
        <f t="shared" si="3"/>
        <v>1</v>
      </c>
      <c r="T24" s="145"/>
      <c r="U24" s="39">
        <f t="shared" si="4"/>
        <v>0.11935545245320071</v>
      </c>
      <c r="V24" s="33">
        <f t="shared" si="5"/>
        <v>2.6666666814715422E-3</v>
      </c>
      <c r="W24" s="145"/>
      <c r="X24" s="78">
        <f t="shared" si="13"/>
        <v>10100</v>
      </c>
      <c r="Y24" s="41">
        <f t="shared" si="7"/>
        <v>20005868.936195835</v>
      </c>
      <c r="Z24" s="41">
        <f t="shared" si="8"/>
        <v>304064.66175371595</v>
      </c>
      <c r="AA24" s="41">
        <f t="shared" si="9"/>
        <v>16245.937620613016</v>
      </c>
      <c r="AB24" s="42">
        <f t="shared" si="10"/>
        <v>6980.350621135517</v>
      </c>
      <c r="AD24" s="40">
        <f t="shared" si="11"/>
        <v>20343259.886191297</v>
      </c>
      <c r="AE24" s="124"/>
      <c r="AF24" s="47" t="s">
        <v>35</v>
      </c>
      <c r="AG24" s="26">
        <v>5</v>
      </c>
      <c r="AH24" s="25" t="s">
        <v>28</v>
      </c>
      <c r="AI24" s="72" t="s">
        <v>65</v>
      </c>
      <c r="AJ24" s="76" t="s">
        <v>64</v>
      </c>
    </row>
    <row r="25" spans="1:36" x14ac:dyDescent="0.3">
      <c r="A25" s="5">
        <f t="shared" si="12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8">
        <f>'[1]Szenario 3'!$K25</f>
        <v>1524.9552394999998</v>
      </c>
      <c r="H25" s="145"/>
      <c r="I25" s="86">
        <f>'[2]Szenario 1'!$F25</f>
        <v>7</v>
      </c>
      <c r="J25" s="87">
        <f>'[2]Szenario 2'!$F25</f>
        <v>16</v>
      </c>
      <c r="K25" s="88">
        <f>'[2]Szenario 3'!$F25</f>
        <v>25</v>
      </c>
      <c r="L25" s="145"/>
      <c r="M25" s="23">
        <f>'[3]E-Auto'!$E23*(1/100)</f>
        <v>0.35219322580645168</v>
      </c>
      <c r="O25" s="31">
        <f t="shared" si="0"/>
        <v>14728.174999999999</v>
      </c>
      <c r="P25" s="35">
        <f t="shared" si="1"/>
        <v>1549.9552394999998</v>
      </c>
      <c r="Q25" s="145"/>
      <c r="R25" s="28">
        <f t="shared" si="2"/>
        <v>1</v>
      </c>
      <c r="S25" s="33">
        <f t="shared" si="3"/>
        <v>1</v>
      </c>
      <c r="T25" s="145"/>
      <c r="U25" s="39">
        <f t="shared" si="4"/>
        <v>0.11935656983347705</v>
      </c>
      <c r="V25" s="33">
        <f t="shared" si="5"/>
        <v>2.6666666822069995E-3</v>
      </c>
      <c r="W25" s="145"/>
      <c r="X25" s="78">
        <f t="shared" si="13"/>
        <v>10100</v>
      </c>
      <c r="Y25" s="41">
        <f t="shared" si="7"/>
        <v>20254058.96752128</v>
      </c>
      <c r="Z25" s="41">
        <f t="shared" si="8"/>
        <v>307832.70094900992</v>
      </c>
      <c r="AA25" s="41">
        <f t="shared" si="9"/>
        <v>16019.549400878221</v>
      </c>
      <c r="AB25" s="42">
        <f t="shared" si="10"/>
        <v>7066.0399654648245</v>
      </c>
      <c r="AD25" s="40">
        <f t="shared" si="11"/>
        <v>20595077.257836632</v>
      </c>
      <c r="AE25" s="124"/>
      <c r="AF25" s="47" t="s">
        <v>36</v>
      </c>
      <c r="AG25" s="26">
        <v>30</v>
      </c>
      <c r="AH25" s="25" t="s">
        <v>28</v>
      </c>
      <c r="AI25" s="72" t="s">
        <v>67</v>
      </c>
      <c r="AJ25" s="76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8">
        <f>'[1]Szenario 3'!$K26</f>
        <v>1543.6281607999999</v>
      </c>
      <c r="H26" s="145"/>
      <c r="I26" s="86">
        <f>'[2]Szenario 1'!$F26</f>
        <v>7</v>
      </c>
      <c r="J26" s="87">
        <f>'[2]Szenario 2'!$F26</f>
        <v>16</v>
      </c>
      <c r="K26" s="88">
        <f>'[2]Szenario 3'!$F26</f>
        <v>25</v>
      </c>
      <c r="L26" s="145"/>
      <c r="M26" s="23">
        <f>'[3]E-Auto'!$E24*(1/100)</f>
        <v>0.38102516129032266</v>
      </c>
      <c r="O26" s="31">
        <f t="shared" si="0"/>
        <v>14908.52</v>
      </c>
      <c r="P26" s="35">
        <f t="shared" si="1"/>
        <v>1568.6281607999999</v>
      </c>
      <c r="Q26" s="145"/>
      <c r="R26" s="28">
        <f t="shared" si="2"/>
        <v>1</v>
      </c>
      <c r="S26" s="33">
        <f t="shared" si="3"/>
        <v>1</v>
      </c>
      <c r="T26" s="145"/>
      <c r="U26" s="39">
        <f t="shared" si="4"/>
        <v>0.1193577290230783</v>
      </c>
      <c r="V26" s="33">
        <f t="shared" si="5"/>
        <v>2.6666666829695236E-3</v>
      </c>
      <c r="W26" s="145"/>
      <c r="X26" s="78">
        <f t="shared" si="13"/>
        <v>10100</v>
      </c>
      <c r="Y26" s="41">
        <f t="shared" si="7"/>
        <v>20502260.806718733</v>
      </c>
      <c r="Z26" s="41">
        <f t="shared" si="8"/>
        <v>311600.740144304</v>
      </c>
      <c r="AA26" s="41">
        <f t="shared" si="9"/>
        <v>15782.684834841761</v>
      </c>
      <c r="AB26" s="42">
        <f t="shared" si="10"/>
        <v>7151.729309794131</v>
      </c>
      <c r="AD26" s="40">
        <f t="shared" si="11"/>
        <v>20846895.961007673</v>
      </c>
      <c r="AE26" s="124"/>
      <c r="AF26" s="56" t="s">
        <v>27</v>
      </c>
      <c r="AG26" s="57">
        <f>(3750*AJ11*AG8)+(850*AJ9)+(4*130000)</f>
        <v>1507750</v>
      </c>
      <c r="AH26" s="38" t="s">
        <v>21</v>
      </c>
      <c r="AI26" s="77"/>
      <c r="AJ26" s="37"/>
    </row>
    <row r="27" spans="1:36" ht="15" thickBot="1" x14ac:dyDescent="0.35">
      <c r="A27" s="5">
        <f t="shared" si="12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8">
        <f>'[1]Szenario 3'!$K27</f>
        <v>1562.3010820999998</v>
      </c>
      <c r="H27" s="145"/>
      <c r="I27" s="86">
        <f>'[2]Szenario 1'!$F27</f>
        <v>7</v>
      </c>
      <c r="J27" s="87">
        <f>'[2]Szenario 2'!$F27</f>
        <v>16</v>
      </c>
      <c r="K27" s="88">
        <f>'[2]Szenario 3'!$F27</f>
        <v>25</v>
      </c>
      <c r="L27" s="145"/>
      <c r="M27" s="23">
        <f>'[3]E-Auto'!$E25*(1/100)</f>
        <v>0.40985709677419369</v>
      </c>
      <c r="O27" s="31">
        <f t="shared" si="0"/>
        <v>15088.865</v>
      </c>
      <c r="P27" s="35">
        <f t="shared" si="1"/>
        <v>1587.3010820999998</v>
      </c>
      <c r="Q27" s="145"/>
      <c r="R27" s="28">
        <f t="shared" si="2"/>
        <v>1</v>
      </c>
      <c r="S27" s="33">
        <f t="shared" si="3"/>
        <v>1</v>
      </c>
      <c r="T27" s="145"/>
      <c r="U27" s="39">
        <f t="shared" si="4"/>
        <v>0.11935893105214934</v>
      </c>
      <c r="V27" s="33">
        <f t="shared" si="5"/>
        <v>2.6666666837597709E-3</v>
      </c>
      <c r="W27" s="145"/>
      <c r="X27" s="78">
        <f t="shared" si="13"/>
        <v>10100</v>
      </c>
      <c r="Y27" s="41">
        <f t="shared" si="7"/>
        <v>20750474.892857689</v>
      </c>
      <c r="Z27" s="41">
        <f t="shared" si="8"/>
        <v>315368.77933959803</v>
      </c>
      <c r="AA27" s="41">
        <f t="shared" si="9"/>
        <v>15535.343922503629</v>
      </c>
      <c r="AB27" s="42">
        <f t="shared" si="10"/>
        <v>7237.4186541234367</v>
      </c>
      <c r="AD27" s="40">
        <f t="shared" si="11"/>
        <v>21098716.434773915</v>
      </c>
      <c r="AE27" s="124"/>
    </row>
    <row r="28" spans="1:36" ht="15" thickBot="1" x14ac:dyDescent="0.35">
      <c r="A28" s="5">
        <f t="shared" si="12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8">
        <f>'[1]Szenario 3'!$K28</f>
        <v>1580.9740033999999</v>
      </c>
      <c r="H28" s="145"/>
      <c r="I28" s="86">
        <f>'[2]Szenario 1'!$F28</f>
        <v>7</v>
      </c>
      <c r="J28" s="87">
        <f>'[2]Szenario 2'!$F28</f>
        <v>16</v>
      </c>
      <c r="K28" s="88">
        <f>'[2]Szenario 3'!$F28</f>
        <v>25</v>
      </c>
      <c r="L28" s="145"/>
      <c r="M28" s="23">
        <f>'[3]E-Auto'!$E26*(1/100)</f>
        <v>0.43868903225806466</v>
      </c>
      <c r="O28" s="31">
        <f t="shared" si="0"/>
        <v>15269.21</v>
      </c>
      <c r="P28" s="35">
        <f t="shared" si="1"/>
        <v>1605.9740033999999</v>
      </c>
      <c r="Q28" s="145"/>
      <c r="R28" s="28">
        <f t="shared" si="2"/>
        <v>1</v>
      </c>
      <c r="S28" s="33">
        <f t="shared" si="3"/>
        <v>1</v>
      </c>
      <c r="T28" s="145"/>
      <c r="U28" s="39">
        <f t="shared" si="4"/>
        <v>0.11936017696337231</v>
      </c>
      <c r="V28" s="33">
        <f t="shared" si="5"/>
        <v>2.6666666845784051E-3</v>
      </c>
      <c r="W28" s="145"/>
      <c r="X28" s="78">
        <f t="shared" si="13"/>
        <v>10100</v>
      </c>
      <c r="Y28" s="41">
        <f t="shared" si="7"/>
        <v>20998701.675759565</v>
      </c>
      <c r="Z28" s="41">
        <f t="shared" si="8"/>
        <v>319136.81853489194</v>
      </c>
      <c r="AA28" s="41">
        <f t="shared" si="9"/>
        <v>15277.526663863819</v>
      </c>
      <c r="AB28" s="42">
        <f t="shared" si="10"/>
        <v>7323.1079984527451</v>
      </c>
      <c r="AD28" s="40">
        <f t="shared" si="11"/>
        <v>21350539.128956772</v>
      </c>
      <c r="AE28" s="124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2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8">
        <f>'[1]Szenario 3'!$K29</f>
        <v>1599.6469247</v>
      </c>
      <c r="H29" s="145"/>
      <c r="I29" s="86">
        <f>'[2]Szenario 1'!$F29</f>
        <v>7</v>
      </c>
      <c r="J29" s="87">
        <f>'[2]Szenario 2'!$F29</f>
        <v>16</v>
      </c>
      <c r="K29" s="88">
        <f>'[2]Szenario 3'!$F29</f>
        <v>25</v>
      </c>
      <c r="L29" s="145"/>
      <c r="M29" s="23">
        <f>'[3]E-Auto'!$E27*(1/100)</f>
        <v>0.46752096774193563</v>
      </c>
      <c r="O29" s="31">
        <f t="shared" si="0"/>
        <v>15449.555</v>
      </c>
      <c r="P29" s="35">
        <f t="shared" si="1"/>
        <v>1624.6469247</v>
      </c>
      <c r="Q29" s="145"/>
      <c r="R29" s="28">
        <f t="shared" si="2"/>
        <v>1</v>
      </c>
      <c r="S29" s="33">
        <f t="shared" si="3"/>
        <v>1</v>
      </c>
      <c r="T29" s="145"/>
      <c r="U29" s="39">
        <f t="shared" si="4"/>
        <v>0.11936146781196662</v>
      </c>
      <c r="V29" s="33">
        <f t="shared" si="5"/>
        <v>2.6666666854260981E-3</v>
      </c>
      <c r="W29" s="145"/>
      <c r="X29" s="78">
        <f t="shared" si="13"/>
        <v>10100</v>
      </c>
      <c r="Y29" s="41">
        <f t="shared" si="7"/>
        <v>21246941.616127778</v>
      </c>
      <c r="Z29" s="41">
        <f t="shared" si="8"/>
        <v>322904.85773018596</v>
      </c>
      <c r="AA29" s="41">
        <f t="shared" si="9"/>
        <v>15009.233058922351</v>
      </c>
      <c r="AB29" s="42">
        <f t="shared" si="10"/>
        <v>7408.7973427820525</v>
      </c>
      <c r="AD29" s="40">
        <f t="shared" si="11"/>
        <v>21602364.504259668</v>
      </c>
      <c r="AE29" s="124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2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8">
        <f>'[1]Szenario 3'!$K30</f>
        <v>1618.3198459999999</v>
      </c>
      <c r="H30" s="145"/>
      <c r="I30" s="86">
        <f>'[2]Szenario 1'!$F30</f>
        <v>7</v>
      </c>
      <c r="J30" s="87">
        <f>'[2]Szenario 2'!$F30</f>
        <v>16</v>
      </c>
      <c r="K30" s="88">
        <f>'[2]Szenario 3'!$F30</f>
        <v>25</v>
      </c>
      <c r="L30" s="145"/>
      <c r="M30" s="23">
        <f>'[3]E-Auto'!$E28*(1/100)</f>
        <v>0.49635290322580661</v>
      </c>
      <c r="O30" s="31">
        <f t="shared" si="0"/>
        <v>15629.9</v>
      </c>
      <c r="P30" s="35">
        <f t="shared" si="1"/>
        <v>1643.3198459999999</v>
      </c>
      <c r="Q30" s="145"/>
      <c r="R30" s="28">
        <f t="shared" si="2"/>
        <v>1</v>
      </c>
      <c r="S30" s="33">
        <f t="shared" si="3"/>
        <v>1</v>
      </c>
      <c r="T30" s="145"/>
      <c r="U30" s="39">
        <f t="shared" si="4"/>
        <v>0.11936280466568891</v>
      </c>
      <c r="V30" s="33">
        <f t="shared" si="5"/>
        <v>2.6666666863035286E-3</v>
      </c>
      <c r="W30" s="145"/>
      <c r="X30" s="78">
        <f t="shared" si="13"/>
        <v>10100</v>
      </c>
      <c r="Y30" s="41">
        <f t="shared" si="7"/>
        <v>21495195.185677782</v>
      </c>
      <c r="Z30" s="41">
        <f t="shared" si="8"/>
        <v>326672.89692547999</v>
      </c>
      <c r="AA30" s="41">
        <f t="shared" si="9"/>
        <v>14730.463107679212</v>
      </c>
      <c r="AB30" s="42">
        <f t="shared" si="10"/>
        <v>7494.4866871113591</v>
      </c>
      <c r="AD30" s="40">
        <f t="shared" si="11"/>
        <v>21854193.032398053</v>
      </c>
      <c r="AE30" s="124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2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8">
        <f>'[1]Szenario 3'!$K31</f>
        <v>1636.9927672999997</v>
      </c>
      <c r="H31" s="145"/>
      <c r="I31" s="86">
        <f>'[2]Szenario 1'!$F31</f>
        <v>7</v>
      </c>
      <c r="J31" s="87">
        <f>'[2]Szenario 2'!$F31</f>
        <v>16</v>
      </c>
      <c r="K31" s="88">
        <f>'[2]Szenario 3'!$F31</f>
        <v>25</v>
      </c>
      <c r="L31" s="145"/>
      <c r="M31" s="23">
        <f>'[3]E-Auto'!$E29*(1/100)</f>
        <v>0.52518483870967758</v>
      </c>
      <c r="O31" s="31">
        <f t="shared" si="0"/>
        <v>15810.244999999999</v>
      </c>
      <c r="P31" s="35">
        <f t="shared" si="1"/>
        <v>1661.9927672999997</v>
      </c>
      <c r="Q31" s="145"/>
      <c r="R31" s="28">
        <f t="shared" si="2"/>
        <v>1</v>
      </c>
      <c r="S31" s="33">
        <f t="shared" si="3"/>
        <v>1</v>
      </c>
      <c r="T31" s="145"/>
      <c r="U31" s="39">
        <f t="shared" si="4"/>
        <v>0.11936418860483311</v>
      </c>
      <c r="V31" s="33">
        <f t="shared" si="5"/>
        <v>2.6666666872113861E-3</v>
      </c>
      <c r="W31" s="145"/>
      <c r="X31" s="78">
        <f t="shared" si="13"/>
        <v>10100</v>
      </c>
      <c r="Y31" s="41">
        <f t="shared" si="7"/>
        <v>21743462.867267162</v>
      </c>
      <c r="Z31" s="41">
        <f t="shared" si="8"/>
        <v>330440.93612077396</v>
      </c>
      <c r="AA31" s="41">
        <f t="shared" si="9"/>
        <v>14441.216810134401</v>
      </c>
      <c r="AB31" s="42">
        <f t="shared" si="10"/>
        <v>7580.1760314406647</v>
      </c>
      <c r="AD31" s="40">
        <f t="shared" si="11"/>
        <v>22106025.19622951</v>
      </c>
      <c r="AE31" s="124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2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8">
        <f>'[1]Szenario 3'!$K32</f>
        <v>1655.6656885999998</v>
      </c>
      <c r="H32" s="145"/>
      <c r="I32" s="86">
        <f>'[2]Szenario 1'!$F32</f>
        <v>7</v>
      </c>
      <c r="J32" s="87">
        <f>'[2]Szenario 2'!$F32</f>
        <v>16</v>
      </c>
      <c r="K32" s="88">
        <f>'[2]Szenario 3'!$F32</f>
        <v>25</v>
      </c>
      <c r="L32" s="145"/>
      <c r="M32" s="23">
        <f>'[3]E-Auto'!$E30*(1/100)</f>
        <v>0.55401677419354856</v>
      </c>
      <c r="O32" s="31">
        <f t="shared" si="0"/>
        <v>15990.59</v>
      </c>
      <c r="P32" s="35">
        <f t="shared" si="1"/>
        <v>1680.6656885999998</v>
      </c>
      <c r="Q32" s="145"/>
      <c r="R32" s="28">
        <f t="shared" si="2"/>
        <v>1</v>
      </c>
      <c r="S32" s="33">
        <f t="shared" si="3"/>
        <v>1</v>
      </c>
      <c r="T32" s="145"/>
      <c r="U32" s="39">
        <f t="shared" si="4"/>
        <v>0.11936562072223041</v>
      </c>
      <c r="V32" s="33">
        <f t="shared" si="5"/>
        <v>2.6666666881503642E-3</v>
      </c>
      <c r="W32" s="145"/>
      <c r="X32" s="78">
        <f t="shared" si="13"/>
        <v>10100</v>
      </c>
      <c r="Y32" s="41">
        <f t="shared" si="7"/>
        <v>21991745.155025687</v>
      </c>
      <c r="Z32" s="41">
        <f t="shared" si="8"/>
        <v>334208.97531606798</v>
      </c>
      <c r="AA32" s="41">
        <f t="shared" si="9"/>
        <v>14141.494166287925</v>
      </c>
      <c r="AB32" s="42">
        <f t="shared" si="10"/>
        <v>7665.8653757699731</v>
      </c>
      <c r="AD32" s="40">
        <f t="shared" si="11"/>
        <v>22357861.48988381</v>
      </c>
      <c r="AE32" s="124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8">
        <f>'[1]Szenario 3'!$K33</f>
        <v>1674.3386098999999</v>
      </c>
      <c r="H33" s="145"/>
      <c r="I33" s="86">
        <f>'[2]Szenario 1'!$F33</f>
        <v>7</v>
      </c>
      <c r="J33" s="87">
        <f>'[2]Szenario 2'!$F33</f>
        <v>16</v>
      </c>
      <c r="K33" s="88">
        <f>'[2]Szenario 3'!$F33</f>
        <v>25</v>
      </c>
      <c r="L33" s="145"/>
      <c r="M33" s="23">
        <f>'[3]E-Auto'!$E31*(1/100)</f>
        <v>0.58284870967741953</v>
      </c>
      <c r="O33" s="31">
        <f t="shared" si="0"/>
        <v>16170.934999999999</v>
      </c>
      <c r="P33" s="35">
        <f t="shared" si="1"/>
        <v>1699.3386098999999</v>
      </c>
      <c r="Q33" s="145"/>
      <c r="R33" s="28">
        <f t="shared" si="2"/>
        <v>1</v>
      </c>
      <c r="S33" s="33">
        <f t="shared" si="3"/>
        <v>1</v>
      </c>
      <c r="T33" s="145"/>
      <c r="U33" s="39">
        <f t="shared" si="4"/>
        <v>0.11936710212324922</v>
      </c>
      <c r="V33" s="33">
        <f t="shared" si="5"/>
        <v>2.6666666891211671E-3</v>
      </c>
      <c r="W33" s="145"/>
      <c r="X33" s="78">
        <f t="shared" si="13"/>
        <v>10100</v>
      </c>
      <c r="Y33" s="41">
        <f t="shared" si="7"/>
        <v>22240042.554485343</v>
      </c>
      <c r="Z33" s="41">
        <f t="shared" si="8"/>
        <v>337977.01451136195</v>
      </c>
      <c r="AA33" s="41">
        <f t="shared" si="9"/>
        <v>13831.295176139774</v>
      </c>
      <c r="AB33" s="42">
        <f t="shared" si="10"/>
        <v>7751.5547200992787</v>
      </c>
      <c r="AD33" s="40">
        <f t="shared" si="11"/>
        <v>22609702.418892946</v>
      </c>
      <c r="AE33" s="124"/>
      <c r="AF33" s="82" t="s">
        <v>24</v>
      </c>
      <c r="AG33" s="38"/>
      <c r="AH33" s="57">
        <f>7/60</f>
        <v>0.11666666666666667</v>
      </c>
      <c r="AI33" s="53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8">
        <f>'[1]Szenario 3'!$K34</f>
        <v>1693.0115311999998</v>
      </c>
      <c r="H34" s="145"/>
      <c r="I34" s="86">
        <f>'[2]Szenario 1'!$F34</f>
        <v>7</v>
      </c>
      <c r="J34" s="87">
        <f>'[2]Szenario 2'!$F34</f>
        <v>16</v>
      </c>
      <c r="K34" s="88">
        <f>'[2]Szenario 3'!$F34</f>
        <v>25</v>
      </c>
      <c r="L34" s="145"/>
      <c r="M34" s="23">
        <f>'[3]E-Auto'!$E32*(1/100)</f>
        <v>0.6116806451612905</v>
      </c>
      <c r="O34" s="31">
        <f t="shared" si="0"/>
        <v>16351.279999999999</v>
      </c>
      <c r="P34" s="35">
        <f t="shared" si="1"/>
        <v>1718.0115311999998</v>
      </c>
      <c r="Q34" s="145"/>
      <c r="R34" s="28">
        <f t="shared" si="2"/>
        <v>1</v>
      </c>
      <c r="S34" s="33">
        <f t="shared" si="3"/>
        <v>1</v>
      </c>
      <c r="T34" s="145"/>
      <c r="U34" s="39">
        <f t="shared" si="4"/>
        <v>0.11936863392579526</v>
      </c>
      <c r="V34" s="33">
        <f t="shared" si="5"/>
        <v>2.6666666901245055E-3</v>
      </c>
      <c r="W34" s="145"/>
      <c r="X34" s="78">
        <f t="shared" si="13"/>
        <v>10100</v>
      </c>
      <c r="Y34" s="41">
        <f t="shared" si="7"/>
        <v>22488355.582710456</v>
      </c>
      <c r="Z34" s="41">
        <f t="shared" si="8"/>
        <v>341745.05370665598</v>
      </c>
      <c r="AA34" s="41">
        <f t="shared" si="9"/>
        <v>13510.619839689958</v>
      </c>
      <c r="AB34" s="42">
        <f t="shared" si="10"/>
        <v>7837.2440644285844</v>
      </c>
      <c r="AD34" s="40">
        <f t="shared" si="11"/>
        <v>22861548.500321232</v>
      </c>
      <c r="AE34" s="124"/>
    </row>
    <row r="35" spans="1:35" ht="15" thickBot="1" x14ac:dyDescent="0.35">
      <c r="A35" s="5">
        <f t="shared" si="12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8">
        <f>'[1]Szenario 3'!$K35</f>
        <v>1711.6844524999999</v>
      </c>
      <c r="H35" s="145"/>
      <c r="I35" s="86">
        <f>'[2]Szenario 1'!$F35</f>
        <v>7</v>
      </c>
      <c r="J35" s="87">
        <f>'[2]Szenario 2'!$F35</f>
        <v>16</v>
      </c>
      <c r="K35" s="88">
        <f>'[2]Szenario 3'!$F35</f>
        <v>25</v>
      </c>
      <c r="L35" s="145"/>
      <c r="M35" s="23">
        <f>'[3]E-Auto'!$E33*(1/100)</f>
        <v>0.64051258064516148</v>
      </c>
      <c r="O35" s="31">
        <f t="shared" si="0"/>
        <v>16531.625</v>
      </c>
      <c r="P35" s="35">
        <f t="shared" si="1"/>
        <v>1736.6844524999999</v>
      </c>
      <c r="Q35" s="145"/>
      <c r="R35" s="28">
        <f t="shared" si="2"/>
        <v>1</v>
      </c>
      <c r="S35" s="33">
        <f t="shared" si="3"/>
        <v>1</v>
      </c>
      <c r="T35" s="145"/>
      <c r="U35" s="39">
        <f t="shared" si="4"/>
        <v>0.11937021726031148</v>
      </c>
      <c r="V35" s="33">
        <f t="shared" si="5"/>
        <v>2.6666666911610978E-3</v>
      </c>
      <c r="W35" s="145"/>
      <c r="X35" s="78">
        <f t="shared" si="13"/>
        <v>10100</v>
      </c>
      <c r="Y35" s="41">
        <f t="shared" si="7"/>
        <v>22736684.768427707</v>
      </c>
      <c r="Z35" s="41">
        <f t="shared" si="8"/>
        <v>345513.09290194995</v>
      </c>
      <c r="AA35" s="41">
        <f t="shared" si="9"/>
        <v>13179.468156938474</v>
      </c>
      <c r="AB35" s="42">
        <f t="shared" si="10"/>
        <v>7922.9334087578927</v>
      </c>
      <c r="AD35" s="40">
        <f t="shared" si="11"/>
        <v>23113400.262895353</v>
      </c>
      <c r="AE35" s="124"/>
      <c r="AF35" s="54" t="s">
        <v>37</v>
      </c>
      <c r="AG35" s="45"/>
      <c r="AH35" s="58"/>
    </row>
    <row r="36" spans="1:35" ht="15" thickTop="1" x14ac:dyDescent="0.3">
      <c r="A36" s="5">
        <f t="shared" si="12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8">
        <f>'[1]Szenario 3'!$K36</f>
        <v>1730.3573738</v>
      </c>
      <c r="H36" s="145"/>
      <c r="I36" s="86">
        <f>'[2]Szenario 1'!$F36</f>
        <v>7</v>
      </c>
      <c r="J36" s="87">
        <f>'[2]Szenario 2'!$F36</f>
        <v>16</v>
      </c>
      <c r="K36" s="88">
        <f>'[2]Szenario 3'!$F36</f>
        <v>25</v>
      </c>
      <c r="L36" s="145"/>
      <c r="M36" s="23">
        <f>'[3]E-Auto'!$E34*(1/100)</f>
        <v>0.66934451612903245</v>
      </c>
      <c r="O36" s="31">
        <f t="shared" si="0"/>
        <v>16711.97</v>
      </c>
      <c r="P36" s="35">
        <f t="shared" si="1"/>
        <v>1755.3573738</v>
      </c>
      <c r="Q36" s="145"/>
      <c r="R36" s="28">
        <f t="shared" si="2"/>
        <v>1</v>
      </c>
      <c r="S36" s="33">
        <f t="shared" si="3"/>
        <v>1</v>
      </c>
      <c r="T36" s="145"/>
      <c r="U36" s="39">
        <f t="shared" si="4"/>
        <v>0.11937185326977812</v>
      </c>
      <c r="V36" s="33">
        <f t="shared" si="5"/>
        <v>2.666666692231672E-3</v>
      </c>
      <c r="W36" s="145"/>
      <c r="X36" s="78">
        <f t="shared" si="13"/>
        <v>10100</v>
      </c>
      <c r="Y36" s="41">
        <f t="shared" si="7"/>
        <v>22985030.652156215</v>
      </c>
      <c r="Z36" s="41">
        <f t="shared" si="8"/>
        <v>349281.13209724403</v>
      </c>
      <c r="AA36" s="41">
        <f t="shared" si="9"/>
        <v>12837.84012788532</v>
      </c>
      <c r="AB36" s="42">
        <f t="shared" si="10"/>
        <v>8008.6227530872011</v>
      </c>
      <c r="AD36" s="40">
        <f t="shared" si="11"/>
        <v>23365258.247134432</v>
      </c>
      <c r="AE36" s="124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8">
        <f>'[1]Szenario 3'!$K37</f>
        <v>1749.0302950999996</v>
      </c>
      <c r="H37" s="145"/>
      <c r="I37" s="86">
        <f>'[2]Szenario 1'!$F37</f>
        <v>7</v>
      </c>
      <c r="J37" s="87">
        <f>'[2]Szenario 2'!$F37</f>
        <v>16</v>
      </c>
      <c r="K37" s="88">
        <f>'[2]Szenario 3'!$F37</f>
        <v>25</v>
      </c>
      <c r="L37" s="145"/>
      <c r="M37" s="23">
        <f>'[3]E-Auto'!$E35*(1/100)</f>
        <v>0.69817645161290343</v>
      </c>
      <c r="O37" s="31">
        <f t="shared" si="0"/>
        <v>16892.314999999999</v>
      </c>
      <c r="P37" s="35">
        <f t="shared" si="1"/>
        <v>1774.0302950999996</v>
      </c>
      <c r="Q37" s="145"/>
      <c r="R37" s="28">
        <f t="shared" si="2"/>
        <v>1</v>
      </c>
      <c r="S37" s="33">
        <f t="shared" si="3"/>
        <v>1</v>
      </c>
      <c r="T37" s="145"/>
      <c r="U37" s="39">
        <f t="shared" si="4"/>
        <v>0.11937354310971264</v>
      </c>
      <c r="V37" s="33">
        <f t="shared" si="5"/>
        <v>2.6666666933369623E-3</v>
      </c>
      <c r="W37" s="145"/>
      <c r="X37" s="78">
        <f t="shared" si="13"/>
        <v>10100</v>
      </c>
      <c r="Y37" s="41">
        <f t="shared" si="7"/>
        <v>23233393.786337595</v>
      </c>
      <c r="Z37" s="41">
        <f t="shared" si="8"/>
        <v>353049.17129253794</v>
      </c>
      <c r="AA37" s="41">
        <f t="shared" si="9"/>
        <v>12485.735752530494</v>
      </c>
      <c r="AB37" s="42">
        <f t="shared" si="10"/>
        <v>8094.3120974165058</v>
      </c>
      <c r="AD37" s="40">
        <f t="shared" si="11"/>
        <v>23617123.005480081</v>
      </c>
      <c r="AE37" s="124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8">
        <f>'[1]Szenario 3'!$K38</f>
        <v>1767.7032164</v>
      </c>
      <c r="H38" s="145"/>
      <c r="I38" s="86">
        <f>'[2]Szenario 1'!$F38</f>
        <v>7</v>
      </c>
      <c r="J38" s="87">
        <f>'[2]Szenario 2'!$F38</f>
        <v>16</v>
      </c>
      <c r="K38" s="88">
        <f>'[2]Szenario 3'!$F38</f>
        <v>25</v>
      </c>
      <c r="L38" s="145"/>
      <c r="M38" s="23">
        <f>'[3]E-Auto'!$E36*(1/100)</f>
        <v>0.7270083870967744</v>
      </c>
      <c r="O38" s="31">
        <f t="shared" si="0"/>
        <v>17072.66</v>
      </c>
      <c r="P38" s="35">
        <f t="shared" si="1"/>
        <v>1792.7032164</v>
      </c>
      <c r="Q38" s="145"/>
      <c r="R38" s="28">
        <f t="shared" si="2"/>
        <v>1</v>
      </c>
      <c r="S38" s="33">
        <f t="shared" si="3"/>
        <v>1</v>
      </c>
      <c r="T38" s="145"/>
      <c r="U38" s="39">
        <f t="shared" si="4"/>
        <v>0.11937528794816979</v>
      </c>
      <c r="V38" s="33">
        <f t="shared" si="5"/>
        <v>2.66666669447771E-3</v>
      </c>
      <c r="W38" s="145"/>
      <c r="X38" s="78">
        <f t="shared" si="13"/>
        <v>10100</v>
      </c>
      <c r="Y38" s="41">
        <f t="shared" si="7"/>
        <v>23481774.735466026</v>
      </c>
      <c r="Z38" s="41">
        <f t="shared" si="8"/>
        <v>356817.21048783197</v>
      </c>
      <c r="AA38" s="41">
        <f t="shared" si="9"/>
        <v>12123.155030874002</v>
      </c>
      <c r="AB38" s="42">
        <f t="shared" si="10"/>
        <v>8180.0014417458142</v>
      </c>
      <c r="AD38" s="40">
        <f t="shared" si="11"/>
        <v>23868995.102426477</v>
      </c>
      <c r="AE38" s="124"/>
    </row>
    <row r="39" spans="1:35" ht="15" thickBot="1" x14ac:dyDescent="0.35">
      <c r="A39" s="5">
        <f t="shared" si="12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8">
        <f>'[1]Szenario 3'!$K39</f>
        <v>1786.3761377000001</v>
      </c>
      <c r="H39" s="145"/>
      <c r="I39" s="86">
        <f>'[2]Szenario 1'!$F39</f>
        <v>7</v>
      </c>
      <c r="J39" s="87">
        <f>'[2]Szenario 2'!$F39</f>
        <v>16</v>
      </c>
      <c r="K39" s="88">
        <f>'[2]Szenario 3'!$F39</f>
        <v>25</v>
      </c>
      <c r="L39" s="145"/>
      <c r="M39" s="23">
        <f>'[3]E-Auto'!$E37*(1/100)</f>
        <v>0.75584032258064537</v>
      </c>
      <c r="O39" s="31">
        <f t="shared" si="0"/>
        <v>17253.005000000001</v>
      </c>
      <c r="P39" s="35">
        <f t="shared" si="1"/>
        <v>1811.3761377000001</v>
      </c>
      <c r="Q39" s="145"/>
      <c r="R39" s="28">
        <f t="shared" si="2"/>
        <v>1</v>
      </c>
      <c r="S39" s="33">
        <f t="shared" si="3"/>
        <v>1</v>
      </c>
      <c r="T39" s="145"/>
      <c r="U39" s="39">
        <f t="shared" si="4"/>
        <v>0.11937708896574156</v>
      </c>
      <c r="V39" s="33">
        <f t="shared" si="5"/>
        <v>2.6666666956546674E-3</v>
      </c>
      <c r="W39" s="145"/>
      <c r="X39" s="78">
        <f t="shared" si="13"/>
        <v>10100</v>
      </c>
      <c r="Y39" s="41">
        <f t="shared" si="7"/>
        <v>23730174.076218322</v>
      </c>
      <c r="Z39" s="41">
        <f t="shared" si="8"/>
        <v>360585.24968312599</v>
      </c>
      <c r="AA39" s="41">
        <f t="shared" si="9"/>
        <v>11750.097962915843</v>
      </c>
      <c r="AB39" s="42">
        <f t="shared" si="10"/>
        <v>8265.6907860751198</v>
      </c>
      <c r="AD39" s="40">
        <f t="shared" si="11"/>
        <v>24120875.114650439</v>
      </c>
      <c r="AE39" s="124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8">
        <f>'[1]Szenario 3'!$K40</f>
        <v>1805.0490589999997</v>
      </c>
      <c r="H40" s="145"/>
      <c r="I40" s="86">
        <f>'[2]Szenario 1'!$F40</f>
        <v>7</v>
      </c>
      <c r="J40" s="87">
        <f>'[2]Szenario 2'!$F40</f>
        <v>16</v>
      </c>
      <c r="K40" s="88">
        <f>'[2]Szenario 3'!$F40</f>
        <v>25</v>
      </c>
      <c r="L40" s="145"/>
      <c r="M40" s="23">
        <f>'[3]E-Auto'!$E38*(1/100)</f>
        <v>0.78467225806451635</v>
      </c>
      <c r="O40" s="31">
        <f t="shared" si="0"/>
        <v>17433.349999999999</v>
      </c>
      <c r="P40" s="35">
        <f t="shared" si="1"/>
        <v>1830.0490589999997</v>
      </c>
      <c r="Q40" s="145"/>
      <c r="R40" s="28">
        <f t="shared" si="2"/>
        <v>1</v>
      </c>
      <c r="S40" s="33">
        <f t="shared" si="3"/>
        <v>1</v>
      </c>
      <c r="T40" s="145"/>
      <c r="U40" s="39">
        <f t="shared" si="4"/>
        <v>0.11937894735555724</v>
      </c>
      <c r="V40" s="33">
        <f t="shared" si="5"/>
        <v>2.6666666968685917E-3</v>
      </c>
      <c r="W40" s="145"/>
      <c r="X40" s="78">
        <f t="shared" si="13"/>
        <v>10100</v>
      </c>
      <c r="Y40" s="41">
        <f t="shared" si="7"/>
        <v>23978592.397583969</v>
      </c>
      <c r="Z40" s="41">
        <f t="shared" si="8"/>
        <v>364353.28887841996</v>
      </c>
      <c r="AA40" s="41">
        <f t="shared" si="9"/>
        <v>11366.564548656008</v>
      </c>
      <c r="AB40" s="42">
        <f t="shared" si="10"/>
        <v>8351.3801304044282</v>
      </c>
      <c r="AD40" s="40">
        <f t="shared" si="11"/>
        <v>24372763.631141447</v>
      </c>
      <c r="AE40" s="124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8">
        <f>'[1]Szenario 3'!$K41</f>
        <v>1823.7219802999998</v>
      </c>
      <c r="H41" s="145"/>
      <c r="I41" s="86">
        <f>'[2]Szenario 1'!$F41</f>
        <v>7</v>
      </c>
      <c r="J41" s="87">
        <f>'[2]Szenario 2'!$F41</f>
        <v>16</v>
      </c>
      <c r="K41" s="88">
        <f>'[2]Szenario 3'!$F41</f>
        <v>25</v>
      </c>
      <c r="L41" s="145"/>
      <c r="M41" s="23">
        <f>'[3]E-Auto'!$E39*(1/100)</f>
        <v>0.81350419354838732</v>
      </c>
      <c r="O41" s="31">
        <f t="shared" si="0"/>
        <v>17613.695</v>
      </c>
      <c r="P41" s="35">
        <f t="shared" si="1"/>
        <v>1848.7219802999998</v>
      </c>
      <c r="Q41" s="145"/>
      <c r="R41" s="28">
        <f t="shared" si="2"/>
        <v>1</v>
      </c>
      <c r="S41" s="33">
        <f t="shared" si="3"/>
        <v>1</v>
      </c>
      <c r="T41" s="145"/>
      <c r="U41" s="39">
        <f t="shared" si="4"/>
        <v>0.11938086432328331</v>
      </c>
      <c r="V41" s="33">
        <f t="shared" si="5"/>
        <v>2.6666666981202489E-3</v>
      </c>
      <c r="W41" s="145"/>
      <c r="X41" s="78">
        <f t="shared" si="13"/>
        <v>10100</v>
      </c>
      <c r="Y41" s="41">
        <f t="shared" si="7"/>
        <v>24227030.300995216</v>
      </c>
      <c r="Z41" s="41">
        <f t="shared" si="8"/>
        <v>368121.32807371404</v>
      </c>
      <c r="AA41" s="41">
        <f t="shared" si="9"/>
        <v>10972.554788094511</v>
      </c>
      <c r="AB41" s="42">
        <f t="shared" si="10"/>
        <v>8437.0694747337348</v>
      </c>
      <c r="AD41" s="40">
        <f t="shared" si="11"/>
        <v>24624661.253331758</v>
      </c>
      <c r="AE41" s="124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8">
        <f>'[1]Szenario 3'!$K42</f>
        <v>1842.3949015999999</v>
      </c>
      <c r="H42" s="145"/>
      <c r="I42" s="86">
        <f>'[2]Szenario 1'!$F42</f>
        <v>7</v>
      </c>
      <c r="J42" s="87">
        <f>'[2]Szenario 2'!$F42</f>
        <v>16</v>
      </c>
      <c r="K42" s="88">
        <f>'[2]Szenario 3'!$F42</f>
        <v>25</v>
      </c>
      <c r="L42" s="145"/>
      <c r="M42" s="23">
        <f>'[3]E-Auto'!$E40*(1/100)</f>
        <v>0.8423361290322583</v>
      </c>
      <c r="O42" s="31">
        <f t="shared" si="0"/>
        <v>17794.04</v>
      </c>
      <c r="P42" s="35">
        <f t="shared" si="1"/>
        <v>1867.3949015999999</v>
      </c>
      <c r="Q42" s="145"/>
      <c r="R42" s="28">
        <f t="shared" si="2"/>
        <v>1</v>
      </c>
      <c r="S42" s="33">
        <f t="shared" si="3"/>
        <v>1</v>
      </c>
      <c r="T42" s="145"/>
      <c r="U42" s="39">
        <f t="shared" si="4"/>
        <v>0.11938284108712358</v>
      </c>
      <c r="V42" s="33">
        <f t="shared" si="5"/>
        <v>2.6666666994104131E-3</v>
      </c>
      <c r="W42" s="145"/>
      <c r="X42" s="78">
        <f t="shared" si="13"/>
        <v>10100</v>
      </c>
      <c r="Y42" s="41">
        <f t="shared" si="7"/>
        <v>24475488.400457125</v>
      </c>
      <c r="Z42" s="41">
        <f t="shared" si="8"/>
        <v>371889.36726900801</v>
      </c>
      <c r="AA42" s="41">
        <f t="shared" si="9"/>
        <v>10568.068681231342</v>
      </c>
      <c r="AB42" s="42">
        <f t="shared" si="10"/>
        <v>8522.7588190630413</v>
      </c>
      <c r="AD42" s="40">
        <f t="shared" si="11"/>
        <v>24876568.595226429</v>
      </c>
      <c r="AE42" s="124"/>
    </row>
    <row r="43" spans="1:35" x14ac:dyDescent="0.3">
      <c r="A43" s="5">
        <f t="shared" si="12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8">
        <f>'[1]Szenario 3'!$K43</f>
        <v>1861.0678229</v>
      </c>
      <c r="H43" s="145"/>
      <c r="I43" s="86">
        <f>'[2]Szenario 1'!$F43</f>
        <v>7</v>
      </c>
      <c r="J43" s="87">
        <f>'[2]Szenario 2'!$F43</f>
        <v>16</v>
      </c>
      <c r="K43" s="88">
        <f>'[2]Szenario 3'!$F43</f>
        <v>25</v>
      </c>
      <c r="L43" s="145"/>
      <c r="M43" s="23">
        <f>'[3]E-Auto'!$E41*(1/100)</f>
        <v>0.87116806451612927</v>
      </c>
      <c r="O43" s="31">
        <f t="shared" si="0"/>
        <v>17974.385000000002</v>
      </c>
      <c r="P43" s="35">
        <f t="shared" si="1"/>
        <v>1886.0678229</v>
      </c>
      <c r="Q43" s="145"/>
      <c r="R43" s="28">
        <f t="shared" si="2"/>
        <v>1</v>
      </c>
      <c r="S43" s="33">
        <f t="shared" si="3"/>
        <v>1</v>
      </c>
      <c r="T43" s="145"/>
      <c r="U43" s="39">
        <f t="shared" si="4"/>
        <v>0.11938487887781907</v>
      </c>
      <c r="V43" s="33">
        <f t="shared" si="5"/>
        <v>2.6666667007398666E-3</v>
      </c>
      <c r="W43" s="145"/>
      <c r="X43" s="78">
        <f t="shared" si="13"/>
        <v>10100</v>
      </c>
      <c r="Y43" s="41">
        <f t="shared" si="7"/>
        <v>24723967.322677657</v>
      </c>
      <c r="Z43" s="41">
        <f t="shared" si="8"/>
        <v>375657.40646430204</v>
      </c>
      <c r="AA43" s="41">
        <f t="shared" si="9"/>
        <v>10153.106228066506</v>
      </c>
      <c r="AB43" s="42">
        <f t="shared" si="10"/>
        <v>8608.4481633923479</v>
      </c>
      <c r="AD43" s="40">
        <f t="shared" si="11"/>
        <v>25128486.283533417</v>
      </c>
      <c r="AE43" s="124"/>
      <c r="AF43" s="44" t="s">
        <v>42</v>
      </c>
      <c r="AG43" s="45"/>
      <c r="AH43" s="46"/>
    </row>
    <row r="44" spans="1:35" x14ac:dyDescent="0.3">
      <c r="A44" s="5">
        <f t="shared" si="12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8">
        <f>'[1]Szenario 3'!$K44</f>
        <v>1879.7407441999999</v>
      </c>
      <c r="H44" s="145"/>
      <c r="I44" s="86">
        <f>'[2]Szenario 1'!$F44</f>
        <v>7</v>
      </c>
      <c r="J44" s="87">
        <f>'[2]Szenario 2'!$F44</f>
        <v>16</v>
      </c>
      <c r="K44" s="88">
        <f>'[2]Szenario 3'!$F44</f>
        <v>25</v>
      </c>
      <c r="L44" s="145"/>
      <c r="M44" s="23">
        <f>'[3]E-Auto'!$E42*(1/100)</f>
        <v>0.9</v>
      </c>
      <c r="O44" s="31">
        <f t="shared" si="0"/>
        <v>18154.73</v>
      </c>
      <c r="P44" s="35">
        <f t="shared" si="1"/>
        <v>1904.7407441999999</v>
      </c>
      <c r="Q44" s="145"/>
      <c r="R44" s="28">
        <f t="shared" si="2"/>
        <v>1</v>
      </c>
      <c r="S44" s="33">
        <f t="shared" si="3"/>
        <v>1</v>
      </c>
      <c r="T44" s="145"/>
      <c r="U44" s="39">
        <f t="shared" si="4"/>
        <v>0.11938697893864811</v>
      </c>
      <c r="V44" s="33">
        <f t="shared" si="5"/>
        <v>2.6666667021093978E-3</v>
      </c>
      <c r="W44" s="145"/>
      <c r="X44" s="78">
        <f t="shared" si="13"/>
        <v>10100</v>
      </c>
      <c r="Y44" s="41">
        <f t="shared" si="7"/>
        <v>24972467.707197677</v>
      </c>
      <c r="Z44" s="41">
        <f t="shared" si="8"/>
        <v>379425.44565959601</v>
      </c>
      <c r="AA44" s="41">
        <f t="shared" si="9"/>
        <v>9727.6674285999998</v>
      </c>
      <c r="AB44" s="42">
        <f t="shared" si="10"/>
        <v>8694.1375077216562</v>
      </c>
      <c r="AD44" s="40">
        <f t="shared" si="11"/>
        <v>25380414.957793597</v>
      </c>
      <c r="AE44" s="124"/>
      <c r="AF44" s="89" t="s">
        <v>44</v>
      </c>
      <c r="AG44" s="90"/>
      <c r="AH44" s="91"/>
    </row>
    <row r="45" spans="1:35" x14ac:dyDescent="0.3">
      <c r="A45" s="5">
        <f t="shared" si="12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8">
        <f>'[1]Szenario 3'!$K45</f>
        <v>1898.4136655</v>
      </c>
      <c r="H45" s="145"/>
      <c r="I45" s="86">
        <f>'[2]Szenario 1'!$F45</f>
        <v>7</v>
      </c>
      <c r="J45" s="87">
        <f>'[2]Szenario 2'!$F45</f>
        <v>16</v>
      </c>
      <c r="K45" s="88">
        <f>'[2]Szenario 3'!$F45</f>
        <v>25</v>
      </c>
      <c r="L45" s="145"/>
      <c r="M45" s="23">
        <f>'[3]E-Auto'!$E43*(1/100)</f>
        <v>0.928831935483871</v>
      </c>
      <c r="O45" s="31">
        <f t="shared" si="0"/>
        <v>18335.075000000001</v>
      </c>
      <c r="P45" s="35">
        <f t="shared" si="1"/>
        <v>1923.4136655</v>
      </c>
      <c r="Q45" s="145"/>
      <c r="R45" s="28">
        <f t="shared" si="2"/>
        <v>1</v>
      </c>
      <c r="S45" s="33">
        <f t="shared" si="3"/>
        <v>1</v>
      </c>
      <c r="T45" s="145"/>
      <c r="U45" s="39">
        <f t="shared" si="4"/>
        <v>0.11938914252542623</v>
      </c>
      <c r="V45" s="33">
        <f t="shared" si="5"/>
        <v>2.6666667035198056E-3</v>
      </c>
      <c r="W45" s="145"/>
      <c r="X45" s="78">
        <f t="shared" si="13"/>
        <v>10100</v>
      </c>
      <c r="Y45" s="41">
        <f t="shared" si="7"/>
        <v>25220990.206521098</v>
      </c>
      <c r="Z45" s="41">
        <f t="shared" si="8"/>
        <v>383193.48485488998</v>
      </c>
      <c r="AA45" s="41">
        <f t="shared" si="9"/>
        <v>9291.7522828318233</v>
      </c>
      <c r="AB45" s="42">
        <f t="shared" si="10"/>
        <v>8779.8268520509628</v>
      </c>
      <c r="AD45" s="40">
        <f t="shared" si="11"/>
        <v>25632355.270510867</v>
      </c>
      <c r="AE45" s="124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2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8">
        <f>'[1]Szenario 3'!$K46</f>
        <v>1917.0865867999996</v>
      </c>
      <c r="H46" s="145"/>
      <c r="I46" s="86">
        <f>'[2]Szenario 1'!$F46</f>
        <v>7</v>
      </c>
      <c r="J46" s="87">
        <f>'[2]Szenario 2'!$F46</f>
        <v>16</v>
      </c>
      <c r="K46" s="88">
        <f>'[2]Szenario 3'!$F46</f>
        <v>25</v>
      </c>
      <c r="L46" s="145"/>
      <c r="M46" s="23">
        <f>'[3]E-Auto'!$E44*(1/100)</f>
        <v>0.95766387096774197</v>
      </c>
      <c r="O46" s="31">
        <f t="shared" si="0"/>
        <v>18515.419999999998</v>
      </c>
      <c r="P46" s="35">
        <f t="shared" si="1"/>
        <v>1942.0865867999996</v>
      </c>
      <c r="Q46" s="145"/>
      <c r="R46" s="28">
        <f t="shared" si="2"/>
        <v>1</v>
      </c>
      <c r="S46" s="33">
        <f t="shared" si="3"/>
        <v>1</v>
      </c>
      <c r="T46" s="145"/>
      <c r="U46" s="39">
        <f t="shared" si="4"/>
        <v>0.11939137090650628</v>
      </c>
      <c r="V46" s="33">
        <f t="shared" si="5"/>
        <v>2.6666667049718945E-3</v>
      </c>
      <c r="W46" s="145"/>
      <c r="X46" s="78">
        <f t="shared" si="13"/>
        <v>10100</v>
      </c>
      <c r="Y46" s="41">
        <f t="shared" si="7"/>
        <v>25469535.486244876</v>
      </c>
      <c r="Z46" s="41">
        <f t="shared" si="8"/>
        <v>386961.52405018394</v>
      </c>
      <c r="AA46" s="41">
        <f t="shared" si="9"/>
        <v>8845.3607907619771</v>
      </c>
      <c r="AB46" s="42">
        <f t="shared" si="10"/>
        <v>8865.5161963802675</v>
      </c>
      <c r="AD46" s="40">
        <f t="shared" si="11"/>
        <v>25884307.887282204</v>
      </c>
      <c r="AE46" s="124"/>
      <c r="AF46" s="49"/>
      <c r="AG46" s="50">
        <f>'[4]Risikoschätzung '!$U$22</f>
        <v>1.1170634920634921E-6</v>
      </c>
      <c r="AH46" s="48" t="s">
        <v>51</v>
      </c>
    </row>
    <row r="47" spans="1:35" x14ac:dyDescent="0.3">
      <c r="A47" s="5">
        <f t="shared" si="12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8">
        <f>'[1]Szenario 3'!$K47</f>
        <v>1935.7595080999997</v>
      </c>
      <c r="H47" s="145"/>
      <c r="I47" s="86">
        <f>'[2]Szenario 1'!$F47</f>
        <v>7</v>
      </c>
      <c r="J47" s="87">
        <f>'[2]Szenario 2'!$F47</f>
        <v>16</v>
      </c>
      <c r="K47" s="88">
        <f>'[2]Szenario 3'!$F47</f>
        <v>25</v>
      </c>
      <c r="L47" s="145"/>
      <c r="M47" s="23">
        <f>'[3]E-Auto'!$E45*(1/100)</f>
        <v>0.98649580645161294</v>
      </c>
      <c r="O47" s="31">
        <f t="shared" si="0"/>
        <v>18695.764999999999</v>
      </c>
      <c r="P47" s="35">
        <f t="shared" si="1"/>
        <v>1960.7595080999997</v>
      </c>
      <c r="Q47" s="145"/>
      <c r="R47" s="28">
        <f t="shared" si="2"/>
        <v>1</v>
      </c>
      <c r="S47" s="33">
        <f t="shared" si="3"/>
        <v>1</v>
      </c>
      <c r="T47" s="145"/>
      <c r="U47" s="39">
        <f t="shared" si="4"/>
        <v>0.11939366536277833</v>
      </c>
      <c r="V47" s="33">
        <f t="shared" si="5"/>
        <v>2.666666706466478E-3</v>
      </c>
      <c r="W47" s="145"/>
      <c r="X47" s="78">
        <f t="shared" si="13"/>
        <v>10100</v>
      </c>
      <c r="Y47" s="41">
        <f t="shared" si="7"/>
        <v>25718104.225189127</v>
      </c>
      <c r="Z47" s="41">
        <f t="shared" si="8"/>
        <v>390729.56324547791</v>
      </c>
      <c r="AA47" s="41">
        <f t="shared" si="9"/>
        <v>8388.4929523904648</v>
      </c>
      <c r="AB47" s="42">
        <f t="shared" si="10"/>
        <v>8951.2055407095741</v>
      </c>
      <c r="AD47" s="40">
        <f t="shared" ref="AD47:AD54" si="14">SUM(X47:AB47)</f>
        <v>26136273.486927707</v>
      </c>
      <c r="AE47" s="124"/>
      <c r="AF47" s="49"/>
      <c r="AG47" s="50">
        <f>'[4]Risikoschätzung '!$U$26</f>
        <v>6.1080950170538259E-8</v>
      </c>
      <c r="AH47" s="48" t="s">
        <v>51</v>
      </c>
    </row>
    <row r="48" spans="1:35" x14ac:dyDescent="0.3">
      <c r="A48" s="5">
        <f t="shared" si="12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8">
        <f>'[1]Szenario 3'!$K48</f>
        <v>1954.4324293999998</v>
      </c>
      <c r="H48" s="145"/>
      <c r="I48" s="86">
        <f>'[2]Szenario 1'!$F48</f>
        <v>7</v>
      </c>
      <c r="J48" s="87">
        <f>'[2]Szenario 2'!$F48</f>
        <v>16</v>
      </c>
      <c r="K48" s="88">
        <f>'[2]Szenario 3'!$F48</f>
        <v>25</v>
      </c>
      <c r="L48" s="145"/>
      <c r="M48" s="23">
        <f>'[3]E-Auto'!$E46*(1/100)</f>
        <v>1</v>
      </c>
      <c r="O48" s="31">
        <f t="shared" si="0"/>
        <v>18876.11</v>
      </c>
      <c r="P48" s="35">
        <f t="shared" si="1"/>
        <v>1979.4324293999998</v>
      </c>
      <c r="Q48" s="145"/>
      <c r="R48" s="28">
        <f t="shared" si="2"/>
        <v>1</v>
      </c>
      <c r="S48" s="33">
        <f t="shared" si="3"/>
        <v>1</v>
      </c>
      <c r="T48" s="145"/>
      <c r="U48" s="39">
        <f t="shared" si="4"/>
        <v>0.11939602718766971</v>
      </c>
      <c r="V48" s="33">
        <f t="shared" si="5"/>
        <v>2.6666667080043772E-3</v>
      </c>
      <c r="W48" s="145"/>
      <c r="X48" s="78">
        <f t="shared" si="13"/>
        <v>10100</v>
      </c>
      <c r="Y48" s="41">
        <f t="shared" si="7"/>
        <v>25966697.115527146</v>
      </c>
      <c r="Z48" s="41">
        <f t="shared" si="8"/>
        <v>394497.60244077194</v>
      </c>
      <c r="AA48" s="41">
        <f t="shared" si="9"/>
        <v>8212.6179388</v>
      </c>
      <c r="AB48" s="42">
        <f t="shared" si="10"/>
        <v>9036.8948850388824</v>
      </c>
      <c r="AD48" s="40">
        <f t="shared" si="14"/>
        <v>26388544.230791755</v>
      </c>
      <c r="AE48" s="124"/>
      <c r="AF48" s="89" t="s">
        <v>45</v>
      </c>
      <c r="AG48" s="90"/>
      <c r="AH48" s="91"/>
    </row>
    <row r="49" spans="1:34" x14ac:dyDescent="0.3">
      <c r="A49" s="5">
        <f t="shared" si="12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8">
        <f>'[1]Szenario 3'!$K49</f>
        <v>1973.1053507000001</v>
      </c>
      <c r="H49" s="145"/>
      <c r="I49" s="86">
        <f>'[2]Szenario 1'!$F49</f>
        <v>7</v>
      </c>
      <c r="J49" s="87">
        <f>'[2]Szenario 2'!$F49</f>
        <v>16</v>
      </c>
      <c r="K49" s="88">
        <f>'[2]Szenario 3'!$F49</f>
        <v>25</v>
      </c>
      <c r="L49" s="145"/>
      <c r="M49" s="23">
        <f>'[3]E-Auto'!$E47*(1/100)</f>
        <v>1</v>
      </c>
      <c r="O49" s="31">
        <f t="shared" si="0"/>
        <v>19056.455000000002</v>
      </c>
      <c r="P49" s="35">
        <f t="shared" si="1"/>
        <v>1998.1053507000001</v>
      </c>
      <c r="Q49" s="145"/>
      <c r="R49" s="28">
        <f t="shared" si="2"/>
        <v>1</v>
      </c>
      <c r="S49" s="33">
        <f t="shared" si="3"/>
        <v>1</v>
      </c>
      <c r="T49" s="145"/>
      <c r="U49" s="39">
        <f t="shared" si="4"/>
        <v>0.11939845768714505</v>
      </c>
      <c r="V49" s="33">
        <f t="shared" si="5"/>
        <v>2.6666667095864207E-3</v>
      </c>
      <c r="W49" s="145"/>
      <c r="X49" s="78">
        <f t="shared" si="13"/>
        <v>10100</v>
      </c>
      <c r="Y49" s="41">
        <f t="shared" si="7"/>
        <v>26215314.862915486</v>
      </c>
      <c r="Z49" s="41">
        <f t="shared" si="8"/>
        <v>398265.64163606596</v>
      </c>
      <c r="AA49" s="41">
        <f t="shared" si="9"/>
        <v>8291.0824413999999</v>
      </c>
      <c r="AB49" s="42">
        <f t="shared" si="10"/>
        <v>9122.5842293681908</v>
      </c>
      <c r="AD49" s="40">
        <f t="shared" si="14"/>
        <v>26641094.171222322</v>
      </c>
      <c r="AE49" s="124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2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8">
        <f>'[1]Szenario 3'!$K50</f>
        <v>1991.7782719999998</v>
      </c>
      <c r="H50" s="145"/>
      <c r="I50" s="86">
        <f>'[2]Szenario 1'!$F50</f>
        <v>7</v>
      </c>
      <c r="J50" s="87">
        <f>'[2]Szenario 2'!$F50</f>
        <v>16</v>
      </c>
      <c r="K50" s="88">
        <f>'[2]Szenario 3'!$F50</f>
        <v>25</v>
      </c>
      <c r="L50" s="145"/>
      <c r="M50" s="23">
        <f>'[3]E-Auto'!$E48*(1/100)</f>
        <v>1</v>
      </c>
      <c r="O50" s="31">
        <f t="shared" si="0"/>
        <v>19236.8</v>
      </c>
      <c r="P50" s="35">
        <f t="shared" si="1"/>
        <v>2016.7782719999998</v>
      </c>
      <c r="Q50" s="145"/>
      <c r="R50" s="28">
        <f t="shared" si="2"/>
        <v>1</v>
      </c>
      <c r="S50" s="33">
        <f t="shared" si="3"/>
        <v>1</v>
      </c>
      <c r="T50" s="145"/>
      <c r="U50" s="39">
        <f t="shared" si="4"/>
        <v>0.1194009581797062</v>
      </c>
      <c r="V50" s="33">
        <f t="shared" si="5"/>
        <v>2.666666711213446E-3</v>
      </c>
      <c r="W50" s="145"/>
      <c r="X50" s="78">
        <f t="shared" si="13"/>
        <v>10100</v>
      </c>
      <c r="Y50" s="41">
        <f t="shared" si="7"/>
        <v>26463958.18662405</v>
      </c>
      <c r="Z50" s="41">
        <f t="shared" si="8"/>
        <v>402033.68083135987</v>
      </c>
      <c r="AA50" s="41">
        <f t="shared" si="9"/>
        <v>8369.5469439999997</v>
      </c>
      <c r="AB50" s="42">
        <f t="shared" si="10"/>
        <v>9208.2735736974955</v>
      </c>
      <c r="AD50" s="40">
        <f t="shared" si="14"/>
        <v>26893669.687973108</v>
      </c>
      <c r="AE50" s="124"/>
      <c r="AF50" s="49"/>
      <c r="AG50" s="50">
        <f>'[4]Risikoschätzung '!$U$21</f>
        <v>3.4841269841269841E-7</v>
      </c>
      <c r="AH50" s="48" t="s">
        <v>52</v>
      </c>
    </row>
    <row r="51" spans="1:34" x14ac:dyDescent="0.3">
      <c r="A51" s="5">
        <f t="shared" si="12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8">
        <f>'[1]Szenario 3'!$K51</f>
        <v>2010.4511932999999</v>
      </c>
      <c r="H51" s="145"/>
      <c r="I51" s="86">
        <f>'[2]Szenario 1'!$F51</f>
        <v>7</v>
      </c>
      <c r="J51" s="87">
        <f>'[2]Szenario 2'!$F51</f>
        <v>16</v>
      </c>
      <c r="K51" s="88">
        <f>'[2]Szenario 3'!$F51</f>
        <v>25</v>
      </c>
      <c r="L51" s="145"/>
      <c r="M51" s="23">
        <f>'[3]E-Auto'!$E49*(1/100)</f>
        <v>1</v>
      </c>
      <c r="O51" s="31">
        <f t="shared" si="0"/>
        <v>19417.145</v>
      </c>
      <c r="P51" s="35">
        <f t="shared" si="1"/>
        <v>2035.4511932999999</v>
      </c>
      <c r="Q51" s="145"/>
      <c r="R51" s="28">
        <f t="shared" si="2"/>
        <v>1</v>
      </c>
      <c r="S51" s="33">
        <f t="shared" si="3"/>
        <v>1</v>
      </c>
      <c r="T51" s="145"/>
      <c r="U51" s="39">
        <f t="shared" si="4"/>
        <v>0.11940352999639227</v>
      </c>
      <c r="V51" s="33">
        <f t="shared" si="5"/>
        <v>2.6666667128862976E-3</v>
      </c>
      <c r="W51" s="145"/>
      <c r="X51" s="78">
        <f t="shared" si="13"/>
        <v>10100</v>
      </c>
      <c r="Y51" s="41">
        <f t="shared" si="7"/>
        <v>26712627.81966611</v>
      </c>
      <c r="Z51" s="41">
        <f t="shared" si="8"/>
        <v>405801.72002665396</v>
      </c>
      <c r="AA51" s="41">
        <f t="shared" si="9"/>
        <v>8448.0114466000014</v>
      </c>
      <c r="AB51" s="42">
        <f t="shared" si="10"/>
        <v>9293.9629180268039</v>
      </c>
      <c r="AD51" s="40">
        <f t="shared" si="14"/>
        <v>27146271.51405739</v>
      </c>
      <c r="AE51" s="124"/>
      <c r="AF51" s="49"/>
      <c r="AG51" s="50">
        <f>'[4]Risikoschätzung '!$U$25</f>
        <v>9.5763789380209491E-9</v>
      </c>
      <c r="AH51" s="48" t="s">
        <v>52</v>
      </c>
    </row>
    <row r="52" spans="1:34" x14ac:dyDescent="0.3">
      <c r="A52" s="5">
        <f t="shared" si="12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8">
        <f>'[1]Szenario 3'!$K52</f>
        <v>2029.1241145999998</v>
      </c>
      <c r="H52" s="145"/>
      <c r="I52" s="86">
        <f>'[2]Szenario 1'!$F52</f>
        <v>7</v>
      </c>
      <c r="J52" s="87">
        <f>'[2]Szenario 2'!$F52</f>
        <v>16</v>
      </c>
      <c r="K52" s="88">
        <f>'[2]Szenario 3'!$F52</f>
        <v>25</v>
      </c>
      <c r="L52" s="145"/>
      <c r="M52" s="23">
        <f>'[3]E-Auto'!$E50*(1/100)</f>
        <v>1</v>
      </c>
      <c r="O52" s="31">
        <f t="shared" si="0"/>
        <v>19597.489999999998</v>
      </c>
      <c r="P52" s="35">
        <f t="shared" si="1"/>
        <v>2054.1241145999998</v>
      </c>
      <c r="Q52" s="145"/>
      <c r="R52" s="28">
        <f t="shared" si="2"/>
        <v>1</v>
      </c>
      <c r="S52" s="33">
        <f t="shared" si="3"/>
        <v>1</v>
      </c>
      <c r="T52" s="145"/>
      <c r="U52" s="39">
        <f t="shared" si="4"/>
        <v>0.11940617448077966</v>
      </c>
      <c r="V52" s="33">
        <f t="shared" si="5"/>
        <v>2.6666667146058266E-3</v>
      </c>
      <c r="W52" s="145"/>
      <c r="X52" s="78">
        <f t="shared" si="13"/>
        <v>10100</v>
      </c>
      <c r="Y52" s="41">
        <f t="shared" si="7"/>
        <v>26961324.508928392</v>
      </c>
      <c r="Z52" s="41">
        <f t="shared" si="8"/>
        <v>409569.75922194793</v>
      </c>
      <c r="AA52" s="41">
        <f t="shared" si="9"/>
        <v>8526.4759491999994</v>
      </c>
      <c r="AB52" s="42">
        <f t="shared" si="10"/>
        <v>9379.6522623561086</v>
      </c>
      <c r="AD52" s="40">
        <f t="shared" si="14"/>
        <v>27398900.396361899</v>
      </c>
      <c r="AE52" s="124"/>
      <c r="AF52" s="89" t="s">
        <v>46</v>
      </c>
      <c r="AG52" s="90"/>
      <c r="AH52" s="91"/>
    </row>
    <row r="53" spans="1:34" x14ac:dyDescent="0.3">
      <c r="A53" s="5">
        <f t="shared" si="12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8">
        <f>'[1]Szenario 3'!$K53</f>
        <v>2047.7970358999999</v>
      </c>
      <c r="H53" s="145"/>
      <c r="I53" s="86">
        <f>'[2]Szenario 1'!$F53</f>
        <v>7</v>
      </c>
      <c r="J53" s="87">
        <f>'[2]Szenario 2'!$F53</f>
        <v>16</v>
      </c>
      <c r="K53" s="88">
        <f>'[2]Szenario 3'!$F53</f>
        <v>25</v>
      </c>
      <c r="L53" s="145"/>
      <c r="M53" s="23">
        <f>'[3]E-Auto'!$E51*(1/100)</f>
        <v>1</v>
      </c>
      <c r="O53" s="31">
        <f t="shared" si="0"/>
        <v>19777.834999999999</v>
      </c>
      <c r="P53" s="35">
        <f t="shared" si="1"/>
        <v>2072.7970359000001</v>
      </c>
      <c r="Q53" s="145"/>
      <c r="R53" s="28">
        <f t="shared" si="2"/>
        <v>1</v>
      </c>
      <c r="S53" s="33">
        <f t="shared" si="3"/>
        <v>1</v>
      </c>
      <c r="T53" s="145"/>
      <c r="U53" s="39">
        <f t="shared" si="4"/>
        <v>0.119408892988982</v>
      </c>
      <c r="V53" s="33">
        <f t="shared" si="5"/>
        <v>2.6666667163728949E-3</v>
      </c>
      <c r="W53" s="145"/>
      <c r="X53" s="78">
        <f t="shared" si="13"/>
        <v>10100</v>
      </c>
      <c r="Y53" s="41">
        <f t="shared" si="7"/>
        <v>27210049.015301153</v>
      </c>
      <c r="Z53" s="41">
        <f t="shared" si="8"/>
        <v>413337.79841724189</v>
      </c>
      <c r="AA53" s="41">
        <f t="shared" si="9"/>
        <v>8604.9404517999992</v>
      </c>
      <c r="AB53" s="42">
        <f t="shared" si="10"/>
        <v>9465.341606685417</v>
      </c>
      <c r="AD53" s="40">
        <f t="shared" si="14"/>
        <v>27651557.095776878</v>
      </c>
      <c r="AE53" s="124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8">
        <f>'[1]Szenario 3'!$K54</f>
        <v>2066.4699572</v>
      </c>
      <c r="H54" s="145"/>
      <c r="I54" s="86">
        <f>'[2]Szenario 1'!$F54</f>
        <v>7</v>
      </c>
      <c r="J54" s="87">
        <f>'[2]Szenario 2'!$F54</f>
        <v>16</v>
      </c>
      <c r="K54" s="88">
        <f>'[2]Szenario 3'!$F54</f>
        <v>25</v>
      </c>
      <c r="L54" s="145"/>
      <c r="M54" s="23">
        <f>'[3]E-Auto'!$E52*(1/100)</f>
        <v>1</v>
      </c>
      <c r="O54" s="31">
        <f t="shared" si="0"/>
        <v>19958.18</v>
      </c>
      <c r="P54" s="35">
        <f t="shared" si="1"/>
        <v>2091.4699572</v>
      </c>
      <c r="Q54" s="146"/>
      <c r="R54" s="28">
        <f t="shared" si="2"/>
        <v>1</v>
      </c>
      <c r="S54" s="33">
        <f t="shared" si="3"/>
        <v>1</v>
      </c>
      <c r="T54" s="146"/>
      <c r="U54" s="39">
        <f>($AI$15/$AG$20)*(1+0.15*(O54/$AG$18)^4)+$AH$33</f>
        <v>0.1194116868896502</v>
      </c>
      <c r="V54" s="33">
        <f t="shared" si="5"/>
        <v>2.666666718188371E-3</v>
      </c>
      <c r="W54" s="146"/>
      <c r="X54" s="78">
        <f t="shared" si="13"/>
        <v>10100</v>
      </c>
      <c r="Y54" s="41">
        <f t="shared" si="7"/>
        <v>27458802.113808215</v>
      </c>
      <c r="Z54" s="41">
        <f t="shared" si="8"/>
        <v>417105.83761253592</v>
      </c>
      <c r="AA54" s="41">
        <f t="shared" si="9"/>
        <v>8683.4049544000009</v>
      </c>
      <c r="AB54" s="42">
        <f t="shared" si="10"/>
        <v>9551.0309510147235</v>
      </c>
      <c r="AD54" s="40">
        <f t="shared" si="14"/>
        <v>27904242.387326166</v>
      </c>
      <c r="AE54" s="124"/>
      <c r="AF54" s="49"/>
      <c r="AG54" s="50">
        <f>'[4]Risikoschätzung '!$U$20</f>
        <v>1.0317460317460317E-8</v>
      </c>
      <c r="AH54" s="48" t="s">
        <v>52</v>
      </c>
    </row>
    <row r="55" spans="1:34" ht="15" thickBot="1" x14ac:dyDescent="0.35">
      <c r="AD55" s="40">
        <f>SUM(AD9:AD54)</f>
        <v>1024167862.9738574</v>
      </c>
      <c r="AE55" s="124"/>
      <c r="AF55" s="51"/>
      <c r="AG55" s="52">
        <f>'[4]Risikoschätzung '!$U$24</f>
        <v>5.8527921855133306E-10</v>
      </c>
      <c r="AH55" s="53" t="s">
        <v>52</v>
      </c>
    </row>
    <row r="56" spans="1:34" ht="15" thickBot="1" x14ac:dyDescent="0.35">
      <c r="U56" s="92" t="s">
        <v>22</v>
      </c>
      <c r="V56" s="93"/>
      <c r="X56" s="9">
        <f>SUM(X9:X54)</f>
        <v>1933350</v>
      </c>
      <c r="Y56" s="65">
        <f>SUM(Y9:Y54)</f>
        <v>1005971151.9949164</v>
      </c>
      <c r="Z56" s="66">
        <f>SUM(Z9:Z54)</f>
        <v>15286947.963047365</v>
      </c>
      <c r="AA56" s="66">
        <f>SUM(AA9:AA54)</f>
        <v>625754.06352770538</v>
      </c>
      <c r="AB56" s="71">
        <f>SUM(AB9:AB54)</f>
        <v>350658.95236584463</v>
      </c>
      <c r="AD56" s="67">
        <f>X56+Y56+Z56+AA56+AB56</f>
        <v>1024167862.9738574</v>
      </c>
      <c r="AF56" s="94"/>
      <c r="AG56" s="95"/>
    </row>
    <row r="57" spans="1:34" ht="15" thickBot="1" x14ac:dyDescent="0.35">
      <c r="AF57" s="96"/>
      <c r="AG57" s="97"/>
    </row>
    <row r="58" spans="1:34" x14ac:dyDescent="0.3">
      <c r="AE58" s="25"/>
      <c r="AF58" s="94"/>
      <c r="AG58" s="95"/>
      <c r="AH58" s="43"/>
    </row>
    <row r="59" spans="1:34" ht="15" thickBot="1" x14ac:dyDescent="0.35">
      <c r="AF59" s="96"/>
      <c r="AG59" s="97"/>
    </row>
    <row r="60" spans="1:34" x14ac:dyDescent="0.3">
      <c r="AG60" s="42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SB1-SU1</vt:lpstr>
      <vt:lpstr>SB1-SU2</vt:lpstr>
      <vt:lpstr>SB1-SU3</vt:lpstr>
      <vt:lpstr>SB2-SU1</vt:lpstr>
      <vt:lpstr>SB2-SU2</vt:lpstr>
      <vt:lpstr>SB2-SU3</vt:lpstr>
      <vt:lpstr>SB3-SU1</vt:lpstr>
      <vt:lpstr>SB3-SU2</vt:lpstr>
      <vt:lpstr>SB3-SU3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Cyrano Golliez</dc:creator>
  <cp:lastModifiedBy>Cyrano Golliez</cp:lastModifiedBy>
  <dcterms:created xsi:type="dcterms:W3CDTF">2020-04-06T15:16:56Z</dcterms:created>
  <dcterms:modified xsi:type="dcterms:W3CDTF">2020-05-21T15:14:35Z</dcterms:modified>
</cp:coreProperties>
</file>