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768" yWindow="768" windowWidth="17136" windowHeight="7152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4" i="8" l="1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4" i="6"/>
  <c r="J14" i="6"/>
  <c r="P14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D51" i="6"/>
  <c r="O51" i="6"/>
  <c r="U51" i="6"/>
  <c r="V51" i="6"/>
  <c r="Y51" i="6"/>
  <c r="D52" i="6"/>
  <c r="O52" i="6"/>
  <c r="U52" i="6"/>
  <c r="V52" i="6"/>
  <c r="Y52" i="6"/>
  <c r="D53" i="6"/>
  <c r="O53" i="6"/>
  <c r="U53" i="6"/>
  <c r="V53" i="6"/>
  <c r="Y53" i="6"/>
  <c r="D54" i="6"/>
  <c r="O54" i="6"/>
  <c r="U54" i="6"/>
  <c r="V54" i="6"/>
  <c r="Y54" i="6"/>
  <c r="D48" i="6"/>
  <c r="O48" i="6"/>
  <c r="U48" i="6"/>
  <c r="V48" i="6"/>
  <c r="Y48" i="6"/>
  <c r="D49" i="6"/>
  <c r="O49" i="6"/>
  <c r="U49" i="6"/>
  <c r="V49" i="6"/>
  <c r="Y49" i="6"/>
  <c r="D50" i="6"/>
  <c r="O50" i="6"/>
  <c r="U50" i="6"/>
  <c r="V50" i="6"/>
  <c r="Y50" i="6"/>
  <c r="D10" i="6"/>
  <c r="O10" i="6"/>
  <c r="U10" i="6"/>
  <c r="V10" i="6"/>
  <c r="Y10" i="6"/>
  <c r="D11" i="6"/>
  <c r="O11" i="6"/>
  <c r="U11" i="6"/>
  <c r="V11" i="6"/>
  <c r="Y11" i="6"/>
  <c r="D12" i="6"/>
  <c r="O12" i="6"/>
  <c r="U12" i="6"/>
  <c r="V12" i="6"/>
  <c r="Y12" i="6"/>
  <c r="D13" i="6"/>
  <c r="O13" i="6"/>
  <c r="U13" i="6"/>
  <c r="V13" i="6"/>
  <c r="Y13" i="6"/>
  <c r="D14" i="6"/>
  <c r="O14" i="6"/>
  <c r="U14" i="6"/>
  <c r="V14" i="6"/>
  <c r="Y14" i="6"/>
  <c r="D15" i="6"/>
  <c r="O15" i="6"/>
  <c r="U15" i="6"/>
  <c r="V15" i="6"/>
  <c r="Y15" i="6"/>
  <c r="D16" i="6"/>
  <c r="O16" i="6"/>
  <c r="U16" i="6"/>
  <c r="V16" i="6"/>
  <c r="Y16" i="6"/>
  <c r="D17" i="6"/>
  <c r="O17" i="6"/>
  <c r="U17" i="6"/>
  <c r="V17" i="6"/>
  <c r="Y17" i="6"/>
  <c r="D18" i="6"/>
  <c r="O18" i="6"/>
  <c r="U18" i="6"/>
  <c r="V18" i="6"/>
  <c r="Y18" i="6"/>
  <c r="D19" i="6"/>
  <c r="O19" i="6"/>
  <c r="U19" i="6"/>
  <c r="V19" i="6"/>
  <c r="Y19" i="6"/>
  <c r="D20" i="6"/>
  <c r="O20" i="6"/>
  <c r="U20" i="6"/>
  <c r="V20" i="6"/>
  <c r="Y20" i="6"/>
  <c r="D21" i="6"/>
  <c r="O21" i="6"/>
  <c r="U21" i="6"/>
  <c r="V21" i="6"/>
  <c r="Y21" i="6"/>
  <c r="D22" i="6"/>
  <c r="O22" i="6"/>
  <c r="U22" i="6"/>
  <c r="V22" i="6"/>
  <c r="Y22" i="6"/>
  <c r="D23" i="6"/>
  <c r="O23" i="6"/>
  <c r="U23" i="6"/>
  <c r="V23" i="6"/>
  <c r="Y23" i="6"/>
  <c r="D24" i="6"/>
  <c r="O24" i="6"/>
  <c r="U24" i="6"/>
  <c r="V24" i="6"/>
  <c r="Y24" i="6"/>
  <c r="D25" i="6"/>
  <c r="O25" i="6"/>
  <c r="U25" i="6"/>
  <c r="V25" i="6"/>
  <c r="Y25" i="6"/>
  <c r="D26" i="6"/>
  <c r="O26" i="6"/>
  <c r="U26" i="6"/>
  <c r="V26" i="6"/>
  <c r="Y26" i="6"/>
  <c r="D27" i="6"/>
  <c r="O27" i="6"/>
  <c r="U27" i="6"/>
  <c r="V27" i="6"/>
  <c r="Y27" i="6"/>
  <c r="D28" i="6"/>
  <c r="O28" i="6"/>
  <c r="U28" i="6"/>
  <c r="V28" i="6"/>
  <c r="Y28" i="6"/>
  <c r="D29" i="6"/>
  <c r="O29" i="6"/>
  <c r="U29" i="6"/>
  <c r="V29" i="6"/>
  <c r="Y29" i="6"/>
  <c r="D30" i="6"/>
  <c r="O30" i="6"/>
  <c r="U30" i="6"/>
  <c r="V30" i="6"/>
  <c r="Y30" i="6"/>
  <c r="D31" i="6"/>
  <c r="O31" i="6"/>
  <c r="U31" i="6"/>
  <c r="V31" i="6"/>
  <c r="Y31" i="6"/>
  <c r="D32" i="6"/>
  <c r="O32" i="6"/>
  <c r="U32" i="6"/>
  <c r="V32" i="6"/>
  <c r="Y32" i="6"/>
  <c r="D33" i="6"/>
  <c r="O33" i="6"/>
  <c r="U33" i="6"/>
  <c r="V33" i="6"/>
  <c r="Y33" i="6"/>
  <c r="D34" i="6"/>
  <c r="O34" i="6"/>
  <c r="U34" i="6"/>
  <c r="V34" i="6"/>
  <c r="Y34" i="6"/>
  <c r="D35" i="6"/>
  <c r="O35" i="6"/>
  <c r="U35" i="6"/>
  <c r="V35" i="6"/>
  <c r="Y35" i="6"/>
  <c r="D36" i="6"/>
  <c r="O36" i="6"/>
  <c r="U36" i="6"/>
  <c r="V36" i="6"/>
  <c r="Y36" i="6"/>
  <c r="D37" i="6"/>
  <c r="O37" i="6"/>
  <c r="U37" i="6"/>
  <c r="V37" i="6"/>
  <c r="Y37" i="6"/>
  <c r="D38" i="6"/>
  <c r="O38" i="6"/>
  <c r="U38" i="6"/>
  <c r="V38" i="6"/>
  <c r="Y38" i="6"/>
  <c r="D39" i="6"/>
  <c r="O39" i="6"/>
  <c r="U39" i="6"/>
  <c r="V39" i="6"/>
  <c r="Y39" i="6"/>
  <c r="D40" i="6"/>
  <c r="O40" i="6"/>
  <c r="U40" i="6"/>
  <c r="V40" i="6"/>
  <c r="Y40" i="6"/>
  <c r="D41" i="6"/>
  <c r="O41" i="6"/>
  <c r="U41" i="6"/>
  <c r="V41" i="6"/>
  <c r="Y41" i="6"/>
  <c r="D42" i="6"/>
  <c r="O42" i="6"/>
  <c r="U42" i="6"/>
  <c r="V42" i="6"/>
  <c r="Y42" i="6"/>
  <c r="D43" i="6"/>
  <c r="O43" i="6"/>
  <c r="U43" i="6"/>
  <c r="V43" i="6"/>
  <c r="Y43" i="6"/>
  <c r="D44" i="6"/>
  <c r="O44" i="6"/>
  <c r="U44" i="6"/>
  <c r="V44" i="6"/>
  <c r="Y44" i="6"/>
  <c r="D45" i="6"/>
  <c r="O45" i="6"/>
  <c r="U45" i="6"/>
  <c r="V45" i="6"/>
  <c r="Y45" i="6"/>
  <c r="D46" i="6"/>
  <c r="O46" i="6"/>
  <c r="U46" i="6"/>
  <c r="V46" i="6"/>
  <c r="Y46" i="6"/>
  <c r="D47" i="6"/>
  <c r="O47" i="6"/>
  <c r="U47" i="6"/>
  <c r="V47" i="6"/>
  <c r="Y47" i="6"/>
  <c r="D9" i="6"/>
  <c r="O9" i="6"/>
  <c r="U9" i="6"/>
  <c r="V9" i="6"/>
  <c r="Y9" i="6"/>
  <c r="S9" i="10"/>
  <c r="F9" i="10"/>
  <c r="O9" i="10"/>
  <c r="R9" i="10"/>
  <c r="X9" i="10"/>
  <c r="S10" i="10"/>
  <c r="F10" i="10"/>
  <c r="O10" i="10"/>
  <c r="R10" i="10"/>
  <c r="X10" i="10"/>
  <c r="S11" i="10"/>
  <c r="F11" i="10"/>
  <c r="O11" i="10"/>
  <c r="R11" i="10"/>
  <c r="X11" i="10"/>
  <c r="S12" i="10"/>
  <c r="F12" i="10"/>
  <c r="O12" i="10"/>
  <c r="R12" i="10"/>
  <c r="X12" i="10"/>
  <c r="S13" i="10"/>
  <c r="F13" i="10"/>
  <c r="O13" i="10"/>
  <c r="R13" i="10"/>
  <c r="X13" i="10"/>
  <c r="S14" i="10"/>
  <c r="F14" i="10"/>
  <c r="O14" i="10"/>
  <c r="R14" i="10"/>
  <c r="X14" i="10"/>
  <c r="S15" i="10"/>
  <c r="F15" i="10"/>
  <c r="O15" i="10"/>
  <c r="R15" i="10"/>
  <c r="X15" i="10"/>
  <c r="S16" i="10"/>
  <c r="F16" i="10"/>
  <c r="O16" i="10"/>
  <c r="R16" i="10"/>
  <c r="X16" i="10"/>
  <c r="S17" i="10"/>
  <c r="F17" i="10"/>
  <c r="O17" i="10"/>
  <c r="R17" i="10"/>
  <c r="X17" i="10"/>
  <c r="S18" i="10"/>
  <c r="F18" i="10"/>
  <c r="O18" i="10"/>
  <c r="R18" i="10"/>
  <c r="X18" i="10"/>
  <c r="S19" i="10"/>
  <c r="F19" i="10"/>
  <c r="O19" i="10"/>
  <c r="R19" i="10"/>
  <c r="X19" i="10"/>
  <c r="S20" i="10"/>
  <c r="F20" i="10"/>
  <c r="O20" i="10"/>
  <c r="R20" i="10"/>
  <c r="X20" i="10"/>
  <c r="S21" i="10"/>
  <c r="F21" i="10"/>
  <c r="O21" i="10"/>
  <c r="R21" i="10"/>
  <c r="X21" i="10"/>
  <c r="S22" i="10"/>
  <c r="F22" i="10"/>
  <c r="O22" i="10"/>
  <c r="R22" i="10"/>
  <c r="X22" i="10"/>
  <c r="S23" i="10"/>
  <c r="F23" i="10"/>
  <c r="O23" i="10"/>
  <c r="R23" i="10"/>
  <c r="X23" i="10"/>
  <c r="S24" i="10"/>
  <c r="F24" i="10"/>
  <c r="O24" i="10"/>
  <c r="R24" i="10"/>
  <c r="X24" i="10"/>
  <c r="S25" i="10"/>
  <c r="F25" i="10"/>
  <c r="O25" i="10"/>
  <c r="R25" i="10"/>
  <c r="X25" i="10"/>
  <c r="S26" i="10"/>
  <c r="F26" i="10"/>
  <c r="O26" i="10"/>
  <c r="R26" i="10"/>
  <c r="X26" i="10"/>
  <c r="S27" i="10"/>
  <c r="F27" i="10"/>
  <c r="O27" i="10"/>
  <c r="R27" i="10"/>
  <c r="X27" i="10"/>
  <c r="S28" i="10"/>
  <c r="F28" i="10"/>
  <c r="O28" i="10"/>
  <c r="R28" i="10"/>
  <c r="X28" i="10"/>
  <c r="S29" i="10"/>
  <c r="F29" i="10"/>
  <c r="O29" i="10"/>
  <c r="R29" i="10"/>
  <c r="X29" i="10"/>
  <c r="S30" i="10"/>
  <c r="F30" i="10"/>
  <c r="O30" i="10"/>
  <c r="R30" i="10"/>
  <c r="X30" i="10"/>
  <c r="S31" i="10"/>
  <c r="F31" i="10"/>
  <c r="O31" i="10"/>
  <c r="R31" i="10"/>
  <c r="X31" i="10"/>
  <c r="S32" i="10"/>
  <c r="F32" i="10"/>
  <c r="O32" i="10"/>
  <c r="R32" i="10"/>
  <c r="X32" i="10"/>
  <c r="S33" i="10"/>
  <c r="F33" i="10"/>
  <c r="O33" i="10"/>
  <c r="R33" i="10"/>
  <c r="X33" i="10"/>
  <c r="S34" i="10"/>
  <c r="F34" i="10"/>
  <c r="O34" i="10"/>
  <c r="R34" i="10"/>
  <c r="X34" i="10"/>
  <c r="S35" i="10"/>
  <c r="F35" i="10"/>
  <c r="O35" i="10"/>
  <c r="R35" i="10"/>
  <c r="X35" i="10"/>
  <c r="S36" i="10"/>
  <c r="F36" i="10"/>
  <c r="O36" i="10"/>
  <c r="R36" i="10"/>
  <c r="X36" i="10"/>
  <c r="S37" i="10"/>
  <c r="F37" i="10"/>
  <c r="O37" i="10"/>
  <c r="R37" i="10"/>
  <c r="X37" i="10"/>
  <c r="S38" i="10"/>
  <c r="F38" i="10"/>
  <c r="O38" i="10"/>
  <c r="R38" i="10"/>
  <c r="X38" i="10"/>
  <c r="S39" i="10"/>
  <c r="F39" i="10"/>
  <c r="O39" i="10"/>
  <c r="R39" i="10"/>
  <c r="X39" i="10"/>
  <c r="S40" i="10"/>
  <c r="F40" i="10"/>
  <c r="O40" i="10"/>
  <c r="R40" i="10"/>
  <c r="X40" i="10"/>
  <c r="S41" i="10"/>
  <c r="F41" i="10"/>
  <c r="O41" i="10"/>
  <c r="R41" i="10"/>
  <c r="X41" i="10"/>
  <c r="S42" i="10"/>
  <c r="F42" i="10"/>
  <c r="O42" i="10"/>
  <c r="R42" i="10"/>
  <c r="X42" i="10"/>
  <c r="S43" i="10"/>
  <c r="F43" i="10"/>
  <c r="O43" i="10"/>
  <c r="R43" i="10"/>
  <c r="X43" i="10"/>
  <c r="S44" i="10"/>
  <c r="F44" i="10"/>
  <c r="O44" i="10"/>
  <c r="R44" i="10"/>
  <c r="X44" i="10"/>
  <c r="S45" i="10"/>
  <c r="F45" i="10"/>
  <c r="O45" i="10"/>
  <c r="R45" i="10"/>
  <c r="X45" i="10"/>
  <c r="S46" i="10"/>
  <c r="F46" i="10"/>
  <c r="O46" i="10"/>
  <c r="R46" i="10"/>
  <c r="X46" i="10"/>
  <c r="S47" i="10"/>
  <c r="F47" i="10"/>
  <c r="O47" i="10"/>
  <c r="R47" i="10"/>
  <c r="X47" i="10"/>
  <c r="S48" i="10"/>
  <c r="F48" i="10"/>
  <c r="O48" i="10"/>
  <c r="R48" i="10"/>
  <c r="X48" i="10"/>
  <c r="S49" i="10"/>
  <c r="F49" i="10"/>
  <c r="O49" i="10"/>
  <c r="R49" i="10"/>
  <c r="X49" i="10"/>
  <c r="S50" i="10"/>
  <c r="F50" i="10"/>
  <c r="O50" i="10"/>
  <c r="R50" i="10"/>
  <c r="X50" i="10"/>
  <c r="S51" i="10"/>
  <c r="F51" i="10"/>
  <c r="O51" i="10"/>
  <c r="R51" i="10"/>
  <c r="X51" i="10"/>
  <c r="S52" i="10"/>
  <c r="F52" i="10"/>
  <c r="O52" i="10"/>
  <c r="R52" i="10"/>
  <c r="X52" i="10"/>
  <c r="S53" i="10"/>
  <c r="F53" i="10"/>
  <c r="O53" i="10"/>
  <c r="R53" i="10"/>
  <c r="X53" i="10"/>
  <c r="S54" i="10"/>
  <c r="F54" i="10"/>
  <c r="O54" i="10"/>
  <c r="R54" i="10"/>
  <c r="X54" i="10"/>
  <c r="X56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S9" i="9"/>
  <c r="F9" i="9"/>
  <c r="O9" i="9"/>
  <c r="R9" i="9"/>
  <c r="X9" i="9"/>
  <c r="S10" i="9"/>
  <c r="F10" i="9"/>
  <c r="O10" i="9"/>
  <c r="R10" i="9"/>
  <c r="X10" i="9"/>
  <c r="S11" i="9"/>
  <c r="F11" i="9"/>
  <c r="O11" i="9"/>
  <c r="R11" i="9"/>
  <c r="X11" i="9"/>
  <c r="S12" i="9"/>
  <c r="F12" i="9"/>
  <c r="O12" i="9"/>
  <c r="R12" i="9"/>
  <c r="X12" i="9"/>
  <c r="S13" i="9"/>
  <c r="F13" i="9"/>
  <c r="O13" i="9"/>
  <c r="R13" i="9"/>
  <c r="X13" i="9"/>
  <c r="S14" i="9"/>
  <c r="F14" i="9"/>
  <c r="O14" i="9"/>
  <c r="R14" i="9"/>
  <c r="X14" i="9"/>
  <c r="S15" i="9"/>
  <c r="F15" i="9"/>
  <c r="O15" i="9"/>
  <c r="R15" i="9"/>
  <c r="X15" i="9"/>
  <c r="S16" i="9"/>
  <c r="F16" i="9"/>
  <c r="O16" i="9"/>
  <c r="R16" i="9"/>
  <c r="X16" i="9"/>
  <c r="S17" i="9"/>
  <c r="F17" i="9"/>
  <c r="O17" i="9"/>
  <c r="R17" i="9"/>
  <c r="X17" i="9"/>
  <c r="S18" i="9"/>
  <c r="F18" i="9"/>
  <c r="O18" i="9"/>
  <c r="R18" i="9"/>
  <c r="X18" i="9"/>
  <c r="S19" i="9"/>
  <c r="F19" i="9"/>
  <c r="O19" i="9"/>
  <c r="R19" i="9"/>
  <c r="X19" i="9"/>
  <c r="S20" i="9"/>
  <c r="F20" i="9"/>
  <c r="O20" i="9"/>
  <c r="R20" i="9"/>
  <c r="X20" i="9"/>
  <c r="S21" i="9"/>
  <c r="F21" i="9"/>
  <c r="O21" i="9"/>
  <c r="R21" i="9"/>
  <c r="X21" i="9"/>
  <c r="S22" i="9"/>
  <c r="F22" i="9"/>
  <c r="O22" i="9"/>
  <c r="R22" i="9"/>
  <c r="X22" i="9"/>
  <c r="S23" i="9"/>
  <c r="F23" i="9"/>
  <c r="O23" i="9"/>
  <c r="R23" i="9"/>
  <c r="X23" i="9"/>
  <c r="S24" i="9"/>
  <c r="F24" i="9"/>
  <c r="O24" i="9"/>
  <c r="R24" i="9"/>
  <c r="X24" i="9"/>
  <c r="S25" i="9"/>
  <c r="F25" i="9"/>
  <c r="O25" i="9"/>
  <c r="R25" i="9"/>
  <c r="X25" i="9"/>
  <c r="S26" i="9"/>
  <c r="F26" i="9"/>
  <c r="O26" i="9"/>
  <c r="R26" i="9"/>
  <c r="X26" i="9"/>
  <c r="S27" i="9"/>
  <c r="F27" i="9"/>
  <c r="O27" i="9"/>
  <c r="R27" i="9"/>
  <c r="X27" i="9"/>
  <c r="S28" i="9"/>
  <c r="F28" i="9"/>
  <c r="O28" i="9"/>
  <c r="R28" i="9"/>
  <c r="X28" i="9"/>
  <c r="S29" i="9"/>
  <c r="F29" i="9"/>
  <c r="O29" i="9"/>
  <c r="R29" i="9"/>
  <c r="X29" i="9"/>
  <c r="S30" i="9"/>
  <c r="F30" i="9"/>
  <c r="O30" i="9"/>
  <c r="R30" i="9"/>
  <c r="X30" i="9"/>
  <c r="S31" i="9"/>
  <c r="F31" i="9"/>
  <c r="O31" i="9"/>
  <c r="R31" i="9"/>
  <c r="X31" i="9"/>
  <c r="S32" i="9"/>
  <c r="F32" i="9"/>
  <c r="O32" i="9"/>
  <c r="R32" i="9"/>
  <c r="X32" i="9"/>
  <c r="S33" i="9"/>
  <c r="F33" i="9"/>
  <c r="O33" i="9"/>
  <c r="R33" i="9"/>
  <c r="X33" i="9"/>
  <c r="S34" i="9"/>
  <c r="F34" i="9"/>
  <c r="O34" i="9"/>
  <c r="R34" i="9"/>
  <c r="X34" i="9"/>
  <c r="S35" i="9"/>
  <c r="F35" i="9"/>
  <c r="O35" i="9"/>
  <c r="R35" i="9"/>
  <c r="X35" i="9"/>
  <c r="S36" i="9"/>
  <c r="F36" i="9"/>
  <c r="O36" i="9"/>
  <c r="R36" i="9"/>
  <c r="X36" i="9"/>
  <c r="S37" i="9"/>
  <c r="F37" i="9"/>
  <c r="O37" i="9"/>
  <c r="R37" i="9"/>
  <c r="X37" i="9"/>
  <c r="S38" i="9"/>
  <c r="F38" i="9"/>
  <c r="O38" i="9"/>
  <c r="R38" i="9"/>
  <c r="X38" i="9"/>
  <c r="S39" i="9"/>
  <c r="F39" i="9"/>
  <c r="O39" i="9"/>
  <c r="R39" i="9"/>
  <c r="X39" i="9"/>
  <c r="S40" i="9"/>
  <c r="F40" i="9"/>
  <c r="O40" i="9"/>
  <c r="R40" i="9"/>
  <c r="X40" i="9"/>
  <c r="S41" i="9"/>
  <c r="F41" i="9"/>
  <c r="O41" i="9"/>
  <c r="R41" i="9"/>
  <c r="X41" i="9"/>
  <c r="S42" i="9"/>
  <c r="F42" i="9"/>
  <c r="O42" i="9"/>
  <c r="R42" i="9"/>
  <c r="X42" i="9"/>
  <c r="S43" i="9"/>
  <c r="F43" i="9"/>
  <c r="O43" i="9"/>
  <c r="R43" i="9"/>
  <c r="X43" i="9"/>
  <c r="S44" i="9"/>
  <c r="F44" i="9"/>
  <c r="O44" i="9"/>
  <c r="R44" i="9"/>
  <c r="X44" i="9"/>
  <c r="S45" i="9"/>
  <c r="F45" i="9"/>
  <c r="O45" i="9"/>
  <c r="R45" i="9"/>
  <c r="X45" i="9"/>
  <c r="S46" i="9"/>
  <c r="F46" i="9"/>
  <c r="O46" i="9"/>
  <c r="R46" i="9"/>
  <c r="X46" i="9"/>
  <c r="S47" i="9"/>
  <c r="F47" i="9"/>
  <c r="O47" i="9"/>
  <c r="R47" i="9"/>
  <c r="X47" i="9"/>
  <c r="S48" i="9"/>
  <c r="F48" i="9"/>
  <c r="O48" i="9"/>
  <c r="R48" i="9"/>
  <c r="X48" i="9"/>
  <c r="S49" i="9"/>
  <c r="F49" i="9"/>
  <c r="O49" i="9"/>
  <c r="R49" i="9"/>
  <c r="X49" i="9"/>
  <c r="S50" i="9"/>
  <c r="F50" i="9"/>
  <c r="O50" i="9"/>
  <c r="R50" i="9"/>
  <c r="X50" i="9"/>
  <c r="S51" i="9"/>
  <c r="F51" i="9"/>
  <c r="O51" i="9"/>
  <c r="R51" i="9"/>
  <c r="X51" i="9"/>
  <c r="S52" i="9"/>
  <c r="F52" i="9"/>
  <c r="O52" i="9"/>
  <c r="R52" i="9"/>
  <c r="X52" i="9"/>
  <c r="S53" i="9"/>
  <c r="F53" i="9"/>
  <c r="O53" i="9"/>
  <c r="R53" i="9"/>
  <c r="X53" i="9"/>
  <c r="S54" i="9"/>
  <c r="F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S9" i="8"/>
  <c r="F9" i="8"/>
  <c r="O9" i="8"/>
  <c r="R9" i="8"/>
  <c r="X9" i="8"/>
  <c r="S10" i="8"/>
  <c r="F10" i="8"/>
  <c r="O10" i="8"/>
  <c r="R10" i="8"/>
  <c r="X10" i="8"/>
  <c r="S11" i="8"/>
  <c r="F11" i="8"/>
  <c r="O11" i="8"/>
  <c r="R11" i="8"/>
  <c r="X11" i="8"/>
  <c r="S12" i="8"/>
  <c r="F12" i="8"/>
  <c r="O12" i="8"/>
  <c r="R12" i="8"/>
  <c r="X12" i="8"/>
  <c r="S13" i="8"/>
  <c r="F13" i="8"/>
  <c r="O13" i="8"/>
  <c r="R13" i="8"/>
  <c r="X13" i="8"/>
  <c r="S14" i="8"/>
  <c r="F14" i="8"/>
  <c r="O14" i="8"/>
  <c r="R14" i="8"/>
  <c r="X14" i="8"/>
  <c r="S15" i="8"/>
  <c r="F15" i="8"/>
  <c r="O15" i="8"/>
  <c r="R15" i="8"/>
  <c r="X15" i="8"/>
  <c r="S16" i="8"/>
  <c r="F16" i="8"/>
  <c r="O16" i="8"/>
  <c r="R16" i="8"/>
  <c r="X16" i="8"/>
  <c r="S17" i="8"/>
  <c r="F17" i="8"/>
  <c r="O17" i="8"/>
  <c r="R17" i="8"/>
  <c r="X17" i="8"/>
  <c r="S18" i="8"/>
  <c r="F18" i="8"/>
  <c r="O18" i="8"/>
  <c r="R18" i="8"/>
  <c r="X18" i="8"/>
  <c r="S19" i="8"/>
  <c r="F19" i="8"/>
  <c r="O19" i="8"/>
  <c r="R19" i="8"/>
  <c r="X19" i="8"/>
  <c r="S20" i="8"/>
  <c r="F20" i="8"/>
  <c r="O20" i="8"/>
  <c r="R20" i="8"/>
  <c r="X20" i="8"/>
  <c r="S21" i="8"/>
  <c r="F21" i="8"/>
  <c r="O21" i="8"/>
  <c r="R21" i="8"/>
  <c r="X21" i="8"/>
  <c r="S22" i="8"/>
  <c r="F22" i="8"/>
  <c r="O22" i="8"/>
  <c r="R22" i="8"/>
  <c r="X22" i="8"/>
  <c r="S23" i="8"/>
  <c r="F23" i="8"/>
  <c r="O23" i="8"/>
  <c r="R23" i="8"/>
  <c r="X23" i="8"/>
  <c r="S24" i="8"/>
  <c r="F24" i="8"/>
  <c r="O24" i="8"/>
  <c r="R24" i="8"/>
  <c r="X24" i="8"/>
  <c r="S25" i="8"/>
  <c r="F25" i="8"/>
  <c r="O25" i="8"/>
  <c r="R25" i="8"/>
  <c r="X25" i="8"/>
  <c r="S26" i="8"/>
  <c r="F26" i="8"/>
  <c r="O26" i="8"/>
  <c r="R26" i="8"/>
  <c r="X26" i="8"/>
  <c r="S27" i="8"/>
  <c r="F27" i="8"/>
  <c r="O27" i="8"/>
  <c r="R27" i="8"/>
  <c r="X27" i="8"/>
  <c r="S28" i="8"/>
  <c r="F28" i="8"/>
  <c r="O28" i="8"/>
  <c r="R28" i="8"/>
  <c r="X28" i="8"/>
  <c r="S29" i="8"/>
  <c r="F29" i="8"/>
  <c r="O29" i="8"/>
  <c r="R29" i="8"/>
  <c r="X29" i="8"/>
  <c r="S30" i="8"/>
  <c r="F30" i="8"/>
  <c r="O30" i="8"/>
  <c r="R30" i="8"/>
  <c r="X30" i="8"/>
  <c r="S31" i="8"/>
  <c r="F31" i="8"/>
  <c r="O31" i="8"/>
  <c r="R31" i="8"/>
  <c r="X31" i="8"/>
  <c r="S32" i="8"/>
  <c r="F32" i="8"/>
  <c r="O32" i="8"/>
  <c r="R32" i="8"/>
  <c r="X32" i="8"/>
  <c r="S33" i="8"/>
  <c r="F33" i="8"/>
  <c r="O33" i="8"/>
  <c r="R33" i="8"/>
  <c r="X33" i="8"/>
  <c r="S34" i="8"/>
  <c r="F34" i="8"/>
  <c r="O34" i="8"/>
  <c r="R34" i="8"/>
  <c r="X34" i="8"/>
  <c r="S35" i="8"/>
  <c r="F35" i="8"/>
  <c r="O35" i="8"/>
  <c r="R35" i="8"/>
  <c r="X35" i="8"/>
  <c r="S36" i="8"/>
  <c r="F36" i="8"/>
  <c r="O36" i="8"/>
  <c r="R36" i="8"/>
  <c r="X36" i="8"/>
  <c r="S37" i="8"/>
  <c r="F37" i="8"/>
  <c r="O37" i="8"/>
  <c r="R37" i="8"/>
  <c r="X37" i="8"/>
  <c r="S38" i="8"/>
  <c r="F38" i="8"/>
  <c r="O38" i="8"/>
  <c r="R38" i="8"/>
  <c r="X38" i="8"/>
  <c r="S39" i="8"/>
  <c r="F39" i="8"/>
  <c r="O39" i="8"/>
  <c r="R39" i="8"/>
  <c r="X39" i="8"/>
  <c r="S40" i="8"/>
  <c r="F40" i="8"/>
  <c r="O40" i="8"/>
  <c r="R40" i="8"/>
  <c r="X40" i="8"/>
  <c r="S41" i="8"/>
  <c r="F41" i="8"/>
  <c r="O41" i="8"/>
  <c r="R41" i="8"/>
  <c r="X41" i="8"/>
  <c r="S42" i="8"/>
  <c r="F42" i="8"/>
  <c r="O42" i="8"/>
  <c r="R42" i="8"/>
  <c r="X42" i="8"/>
  <c r="S43" i="8"/>
  <c r="F43" i="8"/>
  <c r="O43" i="8"/>
  <c r="R43" i="8"/>
  <c r="X43" i="8"/>
  <c r="S44" i="8"/>
  <c r="F44" i="8"/>
  <c r="O44" i="8"/>
  <c r="R44" i="8"/>
  <c r="X44" i="8"/>
  <c r="S45" i="8"/>
  <c r="F45" i="8"/>
  <c r="O45" i="8"/>
  <c r="R45" i="8"/>
  <c r="X45" i="8"/>
  <c r="S46" i="8"/>
  <c r="F46" i="8"/>
  <c r="O46" i="8"/>
  <c r="R46" i="8"/>
  <c r="X46" i="8"/>
  <c r="S47" i="8"/>
  <c r="F47" i="8"/>
  <c r="O47" i="8"/>
  <c r="R47" i="8"/>
  <c r="X47" i="8"/>
  <c r="S48" i="8"/>
  <c r="F48" i="8"/>
  <c r="O48" i="8"/>
  <c r="R48" i="8"/>
  <c r="X48" i="8"/>
  <c r="S49" i="8"/>
  <c r="F49" i="8"/>
  <c r="O49" i="8"/>
  <c r="R49" i="8"/>
  <c r="X49" i="8"/>
  <c r="S50" i="8"/>
  <c r="F50" i="8"/>
  <c r="O50" i="8"/>
  <c r="R50" i="8"/>
  <c r="X50" i="8"/>
  <c r="S51" i="8"/>
  <c r="F51" i="8"/>
  <c r="O51" i="8"/>
  <c r="R51" i="8"/>
  <c r="X51" i="8"/>
  <c r="S52" i="8"/>
  <c r="F52" i="8"/>
  <c r="O52" i="8"/>
  <c r="R52" i="8"/>
  <c r="X52" i="8"/>
  <c r="S53" i="8"/>
  <c r="F53" i="8"/>
  <c r="O53" i="8"/>
  <c r="R53" i="8"/>
  <c r="X53" i="8"/>
  <c r="S54" i="8"/>
  <c r="F54" i="8"/>
  <c r="O54" i="8"/>
  <c r="R54" i="8"/>
  <c r="X54" i="8"/>
  <c r="X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S9" i="7"/>
  <c r="D9" i="7"/>
  <c r="O9" i="7"/>
  <c r="R9" i="7"/>
  <c r="X9" i="7"/>
  <c r="S10" i="7"/>
  <c r="D10" i="7"/>
  <c r="O10" i="7"/>
  <c r="R10" i="7"/>
  <c r="X10" i="7"/>
  <c r="S11" i="7"/>
  <c r="D11" i="7"/>
  <c r="O11" i="7"/>
  <c r="R11" i="7"/>
  <c r="X11" i="7"/>
  <c r="S12" i="7"/>
  <c r="D12" i="7"/>
  <c r="O12" i="7"/>
  <c r="R12" i="7"/>
  <c r="X12" i="7"/>
  <c r="S13" i="7"/>
  <c r="D13" i="7"/>
  <c r="O13" i="7"/>
  <c r="R13" i="7"/>
  <c r="X13" i="7"/>
  <c r="S14" i="7"/>
  <c r="D14" i="7"/>
  <c r="O14" i="7"/>
  <c r="R14" i="7"/>
  <c r="X14" i="7"/>
  <c r="S15" i="7"/>
  <c r="D15" i="7"/>
  <c r="O15" i="7"/>
  <c r="R15" i="7"/>
  <c r="X15" i="7"/>
  <c r="S16" i="7"/>
  <c r="D16" i="7"/>
  <c r="O16" i="7"/>
  <c r="R16" i="7"/>
  <c r="X16" i="7"/>
  <c r="S17" i="7"/>
  <c r="D17" i="7"/>
  <c r="O17" i="7"/>
  <c r="R17" i="7"/>
  <c r="X17" i="7"/>
  <c r="S18" i="7"/>
  <c r="D18" i="7"/>
  <c r="O18" i="7"/>
  <c r="R18" i="7"/>
  <c r="X18" i="7"/>
  <c r="S19" i="7"/>
  <c r="D19" i="7"/>
  <c r="O19" i="7"/>
  <c r="R19" i="7"/>
  <c r="X19" i="7"/>
  <c r="S20" i="7"/>
  <c r="D20" i="7"/>
  <c r="O20" i="7"/>
  <c r="R20" i="7"/>
  <c r="X20" i="7"/>
  <c r="S21" i="7"/>
  <c r="D21" i="7"/>
  <c r="O21" i="7"/>
  <c r="R21" i="7"/>
  <c r="X21" i="7"/>
  <c r="S22" i="7"/>
  <c r="D22" i="7"/>
  <c r="O22" i="7"/>
  <c r="R22" i="7"/>
  <c r="X22" i="7"/>
  <c r="S23" i="7"/>
  <c r="D23" i="7"/>
  <c r="O23" i="7"/>
  <c r="R23" i="7"/>
  <c r="X23" i="7"/>
  <c r="S24" i="7"/>
  <c r="D24" i="7"/>
  <c r="O24" i="7"/>
  <c r="R24" i="7"/>
  <c r="X24" i="7"/>
  <c r="S25" i="7"/>
  <c r="D25" i="7"/>
  <c r="O25" i="7"/>
  <c r="R25" i="7"/>
  <c r="X25" i="7"/>
  <c r="S26" i="7"/>
  <c r="D26" i="7"/>
  <c r="O26" i="7"/>
  <c r="R26" i="7"/>
  <c r="X26" i="7"/>
  <c r="S27" i="7"/>
  <c r="D27" i="7"/>
  <c r="O27" i="7"/>
  <c r="R27" i="7"/>
  <c r="X27" i="7"/>
  <c r="S28" i="7"/>
  <c r="D28" i="7"/>
  <c r="O28" i="7"/>
  <c r="R28" i="7"/>
  <c r="X28" i="7"/>
  <c r="S29" i="7"/>
  <c r="D29" i="7"/>
  <c r="O29" i="7"/>
  <c r="R29" i="7"/>
  <c r="X29" i="7"/>
  <c r="S30" i="7"/>
  <c r="D30" i="7"/>
  <c r="O30" i="7"/>
  <c r="R30" i="7"/>
  <c r="X30" i="7"/>
  <c r="S31" i="7"/>
  <c r="D31" i="7"/>
  <c r="O31" i="7"/>
  <c r="R31" i="7"/>
  <c r="X31" i="7"/>
  <c r="S32" i="7"/>
  <c r="D32" i="7"/>
  <c r="O32" i="7"/>
  <c r="R32" i="7"/>
  <c r="X32" i="7"/>
  <c r="S33" i="7"/>
  <c r="D33" i="7"/>
  <c r="O33" i="7"/>
  <c r="R33" i="7"/>
  <c r="X33" i="7"/>
  <c r="S34" i="7"/>
  <c r="D34" i="7"/>
  <c r="O34" i="7"/>
  <c r="R34" i="7"/>
  <c r="X34" i="7"/>
  <c r="S35" i="7"/>
  <c r="D35" i="7"/>
  <c r="O35" i="7"/>
  <c r="R35" i="7"/>
  <c r="X35" i="7"/>
  <c r="S36" i="7"/>
  <c r="D36" i="7"/>
  <c r="O36" i="7"/>
  <c r="R36" i="7"/>
  <c r="X36" i="7"/>
  <c r="S37" i="7"/>
  <c r="D37" i="7"/>
  <c r="O37" i="7"/>
  <c r="R37" i="7"/>
  <c r="X37" i="7"/>
  <c r="S38" i="7"/>
  <c r="D38" i="7"/>
  <c r="O38" i="7"/>
  <c r="R38" i="7"/>
  <c r="X38" i="7"/>
  <c r="S39" i="7"/>
  <c r="D39" i="7"/>
  <c r="O39" i="7"/>
  <c r="R39" i="7"/>
  <c r="X39" i="7"/>
  <c r="S40" i="7"/>
  <c r="D40" i="7"/>
  <c r="O40" i="7"/>
  <c r="R40" i="7"/>
  <c r="X40" i="7"/>
  <c r="S41" i="7"/>
  <c r="D41" i="7"/>
  <c r="O41" i="7"/>
  <c r="R41" i="7"/>
  <c r="X41" i="7"/>
  <c r="S42" i="7"/>
  <c r="D42" i="7"/>
  <c r="O42" i="7"/>
  <c r="R42" i="7"/>
  <c r="X42" i="7"/>
  <c r="S43" i="7"/>
  <c r="D43" i="7"/>
  <c r="O43" i="7"/>
  <c r="R43" i="7"/>
  <c r="X43" i="7"/>
  <c r="S44" i="7"/>
  <c r="D44" i="7"/>
  <c r="O44" i="7"/>
  <c r="R44" i="7"/>
  <c r="X44" i="7"/>
  <c r="S45" i="7"/>
  <c r="D45" i="7"/>
  <c r="O45" i="7"/>
  <c r="R45" i="7"/>
  <c r="X45" i="7"/>
  <c r="S46" i="7"/>
  <c r="D46" i="7"/>
  <c r="O46" i="7"/>
  <c r="R46" i="7"/>
  <c r="X46" i="7"/>
  <c r="S47" i="7"/>
  <c r="D47" i="7"/>
  <c r="O47" i="7"/>
  <c r="R47" i="7"/>
  <c r="X47" i="7"/>
  <c r="S48" i="7"/>
  <c r="D48" i="7"/>
  <c r="O48" i="7"/>
  <c r="R48" i="7"/>
  <c r="X48" i="7"/>
  <c r="S49" i="7"/>
  <c r="D49" i="7"/>
  <c r="O49" i="7"/>
  <c r="R49" i="7"/>
  <c r="X49" i="7"/>
  <c r="S50" i="7"/>
  <c r="D50" i="7"/>
  <c r="O50" i="7"/>
  <c r="R50" i="7"/>
  <c r="X50" i="7"/>
  <c r="S51" i="7"/>
  <c r="D51" i="7"/>
  <c r="O51" i="7"/>
  <c r="R51" i="7"/>
  <c r="X51" i="7"/>
  <c r="S52" i="7"/>
  <c r="D52" i="7"/>
  <c r="O52" i="7"/>
  <c r="R52" i="7"/>
  <c r="X52" i="7"/>
  <c r="S53" i="7"/>
  <c r="D53" i="7"/>
  <c r="O53" i="7"/>
  <c r="R53" i="7"/>
  <c r="X53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4" i="6"/>
  <c r="R14" i="6"/>
  <c r="X14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S9" i="5"/>
  <c r="D9" i="5"/>
  <c r="O9" i="5"/>
  <c r="R9" i="5"/>
  <c r="X9" i="5"/>
  <c r="S10" i="5"/>
  <c r="D10" i="5"/>
  <c r="O10" i="5"/>
  <c r="R10" i="5"/>
  <c r="X10" i="5"/>
  <c r="S11" i="5"/>
  <c r="D11" i="5"/>
  <c r="O11" i="5"/>
  <c r="R11" i="5"/>
  <c r="X11" i="5"/>
  <c r="S12" i="5"/>
  <c r="D12" i="5"/>
  <c r="O12" i="5"/>
  <c r="R12" i="5"/>
  <c r="X12" i="5"/>
  <c r="S13" i="5"/>
  <c r="D13" i="5"/>
  <c r="O13" i="5"/>
  <c r="R13" i="5"/>
  <c r="X13" i="5"/>
  <c r="S14" i="5"/>
  <c r="D14" i="5"/>
  <c r="O14" i="5"/>
  <c r="R14" i="5"/>
  <c r="X14" i="5"/>
  <c r="S15" i="5"/>
  <c r="D15" i="5"/>
  <c r="O15" i="5"/>
  <c r="R15" i="5"/>
  <c r="X15" i="5"/>
  <c r="S16" i="5"/>
  <c r="D16" i="5"/>
  <c r="O16" i="5"/>
  <c r="R16" i="5"/>
  <c r="X16" i="5"/>
  <c r="S17" i="5"/>
  <c r="D17" i="5"/>
  <c r="O17" i="5"/>
  <c r="R17" i="5"/>
  <c r="X17" i="5"/>
  <c r="S18" i="5"/>
  <c r="D18" i="5"/>
  <c r="O18" i="5"/>
  <c r="R18" i="5"/>
  <c r="X18" i="5"/>
  <c r="S19" i="5"/>
  <c r="D19" i="5"/>
  <c r="O19" i="5"/>
  <c r="R19" i="5"/>
  <c r="X19" i="5"/>
  <c r="S20" i="5"/>
  <c r="D20" i="5"/>
  <c r="O20" i="5"/>
  <c r="R20" i="5"/>
  <c r="X20" i="5"/>
  <c r="S21" i="5"/>
  <c r="D21" i="5"/>
  <c r="O21" i="5"/>
  <c r="R21" i="5"/>
  <c r="X21" i="5"/>
  <c r="S22" i="5"/>
  <c r="D22" i="5"/>
  <c r="O22" i="5"/>
  <c r="R22" i="5"/>
  <c r="X22" i="5"/>
  <c r="S23" i="5"/>
  <c r="D23" i="5"/>
  <c r="O23" i="5"/>
  <c r="R23" i="5"/>
  <c r="X23" i="5"/>
  <c r="S24" i="5"/>
  <c r="D24" i="5"/>
  <c r="O24" i="5"/>
  <c r="R24" i="5"/>
  <c r="X24" i="5"/>
  <c r="S25" i="5"/>
  <c r="D25" i="5"/>
  <c r="O25" i="5"/>
  <c r="R25" i="5"/>
  <c r="X25" i="5"/>
  <c r="S26" i="5"/>
  <c r="D26" i="5"/>
  <c r="O26" i="5"/>
  <c r="R26" i="5"/>
  <c r="X26" i="5"/>
  <c r="S27" i="5"/>
  <c r="D27" i="5"/>
  <c r="O27" i="5"/>
  <c r="R27" i="5"/>
  <c r="X27" i="5"/>
  <c r="S28" i="5"/>
  <c r="D28" i="5"/>
  <c r="O28" i="5"/>
  <c r="R28" i="5"/>
  <c r="X28" i="5"/>
  <c r="S29" i="5"/>
  <c r="D29" i="5"/>
  <c r="O29" i="5"/>
  <c r="R29" i="5"/>
  <c r="X29" i="5"/>
  <c r="S30" i="5"/>
  <c r="D30" i="5"/>
  <c r="O30" i="5"/>
  <c r="R30" i="5"/>
  <c r="X30" i="5"/>
  <c r="S31" i="5"/>
  <c r="D31" i="5"/>
  <c r="O31" i="5"/>
  <c r="R31" i="5"/>
  <c r="X31" i="5"/>
  <c r="S32" i="5"/>
  <c r="D32" i="5"/>
  <c r="O32" i="5"/>
  <c r="R32" i="5"/>
  <c r="X32" i="5"/>
  <c r="S33" i="5"/>
  <c r="D33" i="5"/>
  <c r="O33" i="5"/>
  <c r="R33" i="5"/>
  <c r="X33" i="5"/>
  <c r="S34" i="5"/>
  <c r="D34" i="5"/>
  <c r="O34" i="5"/>
  <c r="R34" i="5"/>
  <c r="X34" i="5"/>
  <c r="S35" i="5"/>
  <c r="D35" i="5"/>
  <c r="O35" i="5"/>
  <c r="R35" i="5"/>
  <c r="X35" i="5"/>
  <c r="S36" i="5"/>
  <c r="D36" i="5"/>
  <c r="O36" i="5"/>
  <c r="R36" i="5"/>
  <c r="X36" i="5"/>
  <c r="S37" i="5"/>
  <c r="D37" i="5"/>
  <c r="O37" i="5"/>
  <c r="R37" i="5"/>
  <c r="X37" i="5"/>
  <c r="S38" i="5"/>
  <c r="D38" i="5"/>
  <c r="O38" i="5"/>
  <c r="R38" i="5"/>
  <c r="X38" i="5"/>
  <c r="S39" i="5"/>
  <c r="D39" i="5"/>
  <c r="O39" i="5"/>
  <c r="R39" i="5"/>
  <c r="X39" i="5"/>
  <c r="S40" i="5"/>
  <c r="D40" i="5"/>
  <c r="O40" i="5"/>
  <c r="R40" i="5"/>
  <c r="X40" i="5"/>
  <c r="S41" i="5"/>
  <c r="D41" i="5"/>
  <c r="O41" i="5"/>
  <c r="R41" i="5"/>
  <c r="X41" i="5"/>
  <c r="S42" i="5"/>
  <c r="D42" i="5"/>
  <c r="O42" i="5"/>
  <c r="R42" i="5"/>
  <c r="X42" i="5"/>
  <c r="S43" i="5"/>
  <c r="D43" i="5"/>
  <c r="O43" i="5"/>
  <c r="R43" i="5"/>
  <c r="X43" i="5"/>
  <c r="S44" i="5"/>
  <c r="D44" i="5"/>
  <c r="O44" i="5"/>
  <c r="R44" i="5"/>
  <c r="X44" i="5"/>
  <c r="S45" i="5"/>
  <c r="D45" i="5"/>
  <c r="O45" i="5"/>
  <c r="R45" i="5"/>
  <c r="X45" i="5"/>
  <c r="S46" i="5"/>
  <c r="D46" i="5"/>
  <c r="O46" i="5"/>
  <c r="R46" i="5"/>
  <c r="X46" i="5"/>
  <c r="S47" i="5"/>
  <c r="D47" i="5"/>
  <c r="O47" i="5"/>
  <c r="R47" i="5"/>
  <c r="X47" i="5"/>
  <c r="S48" i="5"/>
  <c r="D48" i="5"/>
  <c r="O48" i="5"/>
  <c r="R48" i="5"/>
  <c r="X48" i="5"/>
  <c r="S49" i="5"/>
  <c r="D49" i="5"/>
  <c r="O49" i="5"/>
  <c r="R49" i="5"/>
  <c r="X49" i="5"/>
  <c r="S50" i="5"/>
  <c r="D50" i="5"/>
  <c r="O50" i="5"/>
  <c r="R50" i="5"/>
  <c r="X50" i="5"/>
  <c r="S51" i="5"/>
  <c r="D51" i="5"/>
  <c r="O51" i="5"/>
  <c r="R51" i="5"/>
  <c r="X51" i="5"/>
  <c r="S52" i="5"/>
  <c r="D52" i="5"/>
  <c r="O52" i="5"/>
  <c r="R52" i="5"/>
  <c r="X52" i="5"/>
  <c r="S53" i="5"/>
  <c r="D53" i="5"/>
  <c r="O53" i="5"/>
  <c r="R53" i="5"/>
  <c r="X53" i="5"/>
  <c r="S54" i="5"/>
  <c r="D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S9" i="4"/>
  <c r="B9" i="4"/>
  <c r="O9" i="4"/>
  <c r="R9" i="4"/>
  <c r="X9" i="4"/>
  <c r="S10" i="4"/>
  <c r="B10" i="4"/>
  <c r="O10" i="4"/>
  <c r="R10" i="4"/>
  <c r="X10" i="4"/>
  <c r="S11" i="4"/>
  <c r="B11" i="4"/>
  <c r="O11" i="4"/>
  <c r="R11" i="4"/>
  <c r="X11" i="4"/>
  <c r="S12" i="4"/>
  <c r="B12" i="4"/>
  <c r="O12" i="4"/>
  <c r="R12" i="4"/>
  <c r="X12" i="4"/>
  <c r="S13" i="4"/>
  <c r="B13" i="4"/>
  <c r="O13" i="4"/>
  <c r="R13" i="4"/>
  <c r="X13" i="4"/>
  <c r="S14" i="4"/>
  <c r="B14" i="4"/>
  <c r="O14" i="4"/>
  <c r="R14" i="4"/>
  <c r="X14" i="4"/>
  <c r="S15" i="4"/>
  <c r="B15" i="4"/>
  <c r="O15" i="4"/>
  <c r="R15" i="4"/>
  <c r="X15" i="4"/>
  <c r="S16" i="4"/>
  <c r="B16" i="4"/>
  <c r="O16" i="4"/>
  <c r="R16" i="4"/>
  <c r="X16" i="4"/>
  <c r="S17" i="4"/>
  <c r="B17" i="4"/>
  <c r="O17" i="4"/>
  <c r="R17" i="4"/>
  <c r="X17" i="4"/>
  <c r="S18" i="4"/>
  <c r="B18" i="4"/>
  <c r="O18" i="4"/>
  <c r="R18" i="4"/>
  <c r="X18" i="4"/>
  <c r="S19" i="4"/>
  <c r="B19" i="4"/>
  <c r="O19" i="4"/>
  <c r="R19" i="4"/>
  <c r="X19" i="4"/>
  <c r="S20" i="4"/>
  <c r="B20" i="4"/>
  <c r="O20" i="4"/>
  <c r="R20" i="4"/>
  <c r="X20" i="4"/>
  <c r="S21" i="4"/>
  <c r="B21" i="4"/>
  <c r="O21" i="4"/>
  <c r="R21" i="4"/>
  <c r="X21" i="4"/>
  <c r="S22" i="4"/>
  <c r="B22" i="4"/>
  <c r="O22" i="4"/>
  <c r="R22" i="4"/>
  <c r="X22" i="4"/>
  <c r="S23" i="4"/>
  <c r="B23" i="4"/>
  <c r="O23" i="4"/>
  <c r="R23" i="4"/>
  <c r="X23" i="4"/>
  <c r="S24" i="4"/>
  <c r="B24" i="4"/>
  <c r="O24" i="4"/>
  <c r="R24" i="4"/>
  <c r="X24" i="4"/>
  <c r="S25" i="4"/>
  <c r="B25" i="4"/>
  <c r="O25" i="4"/>
  <c r="R25" i="4"/>
  <c r="X25" i="4"/>
  <c r="S26" i="4"/>
  <c r="B26" i="4"/>
  <c r="O26" i="4"/>
  <c r="R26" i="4"/>
  <c r="X26" i="4"/>
  <c r="S27" i="4"/>
  <c r="B27" i="4"/>
  <c r="O27" i="4"/>
  <c r="R27" i="4"/>
  <c r="X27" i="4"/>
  <c r="S28" i="4"/>
  <c r="B28" i="4"/>
  <c r="O28" i="4"/>
  <c r="R28" i="4"/>
  <c r="X28" i="4"/>
  <c r="S29" i="4"/>
  <c r="B29" i="4"/>
  <c r="O29" i="4"/>
  <c r="R29" i="4"/>
  <c r="X29" i="4"/>
  <c r="S30" i="4"/>
  <c r="B30" i="4"/>
  <c r="O30" i="4"/>
  <c r="R30" i="4"/>
  <c r="X30" i="4"/>
  <c r="S31" i="4"/>
  <c r="B31" i="4"/>
  <c r="O31" i="4"/>
  <c r="R31" i="4"/>
  <c r="X31" i="4"/>
  <c r="S32" i="4"/>
  <c r="B32" i="4"/>
  <c r="O32" i="4"/>
  <c r="R32" i="4"/>
  <c r="X32" i="4"/>
  <c r="S33" i="4"/>
  <c r="B33" i="4"/>
  <c r="O33" i="4"/>
  <c r="R33" i="4"/>
  <c r="X33" i="4"/>
  <c r="S34" i="4"/>
  <c r="B34" i="4"/>
  <c r="O34" i="4"/>
  <c r="R34" i="4"/>
  <c r="X34" i="4"/>
  <c r="S35" i="4"/>
  <c r="B35" i="4"/>
  <c r="O35" i="4"/>
  <c r="R35" i="4"/>
  <c r="X35" i="4"/>
  <c r="S36" i="4"/>
  <c r="B36" i="4"/>
  <c r="O36" i="4"/>
  <c r="R36" i="4"/>
  <c r="X36" i="4"/>
  <c r="S37" i="4"/>
  <c r="B37" i="4"/>
  <c r="O37" i="4"/>
  <c r="R37" i="4"/>
  <c r="X37" i="4"/>
  <c r="S38" i="4"/>
  <c r="B38" i="4"/>
  <c r="O38" i="4"/>
  <c r="R38" i="4"/>
  <c r="X38" i="4"/>
  <c r="S39" i="4"/>
  <c r="B39" i="4"/>
  <c r="O39" i="4"/>
  <c r="R39" i="4"/>
  <c r="X39" i="4"/>
  <c r="S40" i="4"/>
  <c r="B40" i="4"/>
  <c r="O40" i="4"/>
  <c r="R40" i="4"/>
  <c r="X40" i="4"/>
  <c r="S41" i="4"/>
  <c r="B41" i="4"/>
  <c r="O41" i="4"/>
  <c r="R41" i="4"/>
  <c r="X41" i="4"/>
  <c r="S42" i="4"/>
  <c r="B42" i="4"/>
  <c r="O42" i="4"/>
  <c r="R42" i="4"/>
  <c r="X42" i="4"/>
  <c r="S43" i="4"/>
  <c r="B43" i="4"/>
  <c r="O43" i="4"/>
  <c r="R43" i="4"/>
  <c r="X43" i="4"/>
  <c r="S44" i="4"/>
  <c r="B44" i="4"/>
  <c r="O44" i="4"/>
  <c r="R44" i="4"/>
  <c r="X44" i="4"/>
  <c r="S45" i="4"/>
  <c r="B45" i="4"/>
  <c r="O45" i="4"/>
  <c r="R45" i="4"/>
  <c r="X45" i="4"/>
  <c r="S46" i="4"/>
  <c r="B46" i="4"/>
  <c r="O46" i="4"/>
  <c r="R46" i="4"/>
  <c r="X46" i="4"/>
  <c r="S47" i="4"/>
  <c r="B47" i="4"/>
  <c r="O47" i="4"/>
  <c r="R47" i="4"/>
  <c r="X47" i="4"/>
  <c r="S48" i="4"/>
  <c r="B48" i="4"/>
  <c r="O48" i="4"/>
  <c r="R48" i="4"/>
  <c r="X48" i="4"/>
  <c r="S49" i="4"/>
  <c r="B49" i="4"/>
  <c r="O49" i="4"/>
  <c r="R49" i="4"/>
  <c r="X49" i="4"/>
  <c r="S50" i="4"/>
  <c r="B50" i="4"/>
  <c r="O50" i="4"/>
  <c r="R50" i="4"/>
  <c r="X50" i="4"/>
  <c r="S51" i="4"/>
  <c r="B51" i="4"/>
  <c r="O51" i="4"/>
  <c r="R51" i="4"/>
  <c r="X51" i="4"/>
  <c r="S52" i="4"/>
  <c r="B52" i="4"/>
  <c r="O52" i="4"/>
  <c r="R52" i="4"/>
  <c r="X52" i="4"/>
  <c r="S53" i="4"/>
  <c r="B53" i="4"/>
  <c r="O53" i="4"/>
  <c r="R53" i="4"/>
  <c r="X53" i="4"/>
  <c r="S54" i="4"/>
  <c r="B54" i="4"/>
  <c r="O54" i="4"/>
  <c r="R54" i="4"/>
  <c r="X54" i="4"/>
  <c r="X56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S9" i="3"/>
  <c r="B9" i="3"/>
  <c r="O9" i="3"/>
  <c r="R9" i="3"/>
  <c r="X9" i="3"/>
  <c r="S10" i="3"/>
  <c r="B10" i="3"/>
  <c r="O10" i="3"/>
  <c r="R10" i="3"/>
  <c r="X10" i="3"/>
  <c r="S11" i="3"/>
  <c r="B11" i="3"/>
  <c r="O11" i="3"/>
  <c r="R11" i="3"/>
  <c r="X11" i="3"/>
  <c r="S12" i="3"/>
  <c r="B12" i="3"/>
  <c r="O12" i="3"/>
  <c r="R12" i="3"/>
  <c r="X12" i="3"/>
  <c r="S13" i="3"/>
  <c r="B13" i="3"/>
  <c r="O13" i="3"/>
  <c r="R13" i="3"/>
  <c r="X13" i="3"/>
  <c r="S14" i="3"/>
  <c r="B14" i="3"/>
  <c r="O14" i="3"/>
  <c r="R14" i="3"/>
  <c r="X14" i="3"/>
  <c r="S15" i="3"/>
  <c r="B15" i="3"/>
  <c r="O15" i="3"/>
  <c r="R15" i="3"/>
  <c r="X15" i="3"/>
  <c r="S16" i="3"/>
  <c r="B16" i="3"/>
  <c r="O16" i="3"/>
  <c r="R16" i="3"/>
  <c r="X16" i="3"/>
  <c r="S17" i="3"/>
  <c r="B17" i="3"/>
  <c r="O17" i="3"/>
  <c r="R17" i="3"/>
  <c r="X17" i="3"/>
  <c r="S18" i="3"/>
  <c r="B18" i="3"/>
  <c r="O18" i="3"/>
  <c r="R18" i="3"/>
  <c r="X18" i="3"/>
  <c r="S19" i="3"/>
  <c r="B19" i="3"/>
  <c r="O19" i="3"/>
  <c r="R19" i="3"/>
  <c r="X19" i="3"/>
  <c r="S20" i="3"/>
  <c r="B20" i="3"/>
  <c r="O20" i="3"/>
  <c r="R20" i="3"/>
  <c r="X20" i="3"/>
  <c r="S21" i="3"/>
  <c r="B21" i="3"/>
  <c r="O21" i="3"/>
  <c r="R21" i="3"/>
  <c r="X21" i="3"/>
  <c r="S22" i="3"/>
  <c r="B22" i="3"/>
  <c r="O22" i="3"/>
  <c r="R22" i="3"/>
  <c r="X22" i="3"/>
  <c r="S23" i="3"/>
  <c r="B23" i="3"/>
  <c r="O23" i="3"/>
  <c r="R23" i="3"/>
  <c r="X23" i="3"/>
  <c r="S24" i="3"/>
  <c r="B24" i="3"/>
  <c r="O24" i="3"/>
  <c r="R24" i="3"/>
  <c r="X24" i="3"/>
  <c r="S25" i="3"/>
  <c r="B25" i="3"/>
  <c r="O25" i="3"/>
  <c r="R25" i="3"/>
  <c r="X25" i="3"/>
  <c r="S26" i="3"/>
  <c r="B26" i="3"/>
  <c r="O26" i="3"/>
  <c r="R26" i="3"/>
  <c r="X26" i="3"/>
  <c r="S27" i="3"/>
  <c r="B27" i="3"/>
  <c r="O27" i="3"/>
  <c r="R27" i="3"/>
  <c r="X27" i="3"/>
  <c r="S28" i="3"/>
  <c r="B28" i="3"/>
  <c r="O28" i="3"/>
  <c r="R28" i="3"/>
  <c r="X28" i="3"/>
  <c r="S29" i="3"/>
  <c r="B29" i="3"/>
  <c r="O29" i="3"/>
  <c r="R29" i="3"/>
  <c r="X29" i="3"/>
  <c r="S30" i="3"/>
  <c r="B30" i="3"/>
  <c r="O30" i="3"/>
  <c r="R30" i="3"/>
  <c r="X30" i="3"/>
  <c r="S31" i="3"/>
  <c r="B31" i="3"/>
  <c r="O31" i="3"/>
  <c r="R31" i="3"/>
  <c r="X31" i="3"/>
  <c r="S32" i="3"/>
  <c r="B32" i="3"/>
  <c r="O32" i="3"/>
  <c r="R32" i="3"/>
  <c r="X32" i="3"/>
  <c r="S33" i="3"/>
  <c r="B33" i="3"/>
  <c r="O33" i="3"/>
  <c r="R33" i="3"/>
  <c r="X33" i="3"/>
  <c r="S34" i="3"/>
  <c r="B34" i="3"/>
  <c r="O34" i="3"/>
  <c r="R34" i="3"/>
  <c r="X34" i="3"/>
  <c r="S35" i="3"/>
  <c r="B35" i="3"/>
  <c r="O35" i="3"/>
  <c r="R35" i="3"/>
  <c r="X35" i="3"/>
  <c r="S36" i="3"/>
  <c r="B36" i="3"/>
  <c r="O36" i="3"/>
  <c r="R36" i="3"/>
  <c r="X36" i="3"/>
  <c r="S37" i="3"/>
  <c r="B37" i="3"/>
  <c r="O37" i="3"/>
  <c r="R37" i="3"/>
  <c r="X37" i="3"/>
  <c r="S38" i="3"/>
  <c r="B38" i="3"/>
  <c r="O38" i="3"/>
  <c r="R38" i="3"/>
  <c r="X38" i="3"/>
  <c r="S39" i="3"/>
  <c r="B39" i="3"/>
  <c r="O39" i="3"/>
  <c r="R39" i="3"/>
  <c r="X39" i="3"/>
  <c r="S40" i="3"/>
  <c r="B40" i="3"/>
  <c r="O40" i="3"/>
  <c r="R40" i="3"/>
  <c r="X40" i="3"/>
  <c r="S41" i="3"/>
  <c r="B41" i="3"/>
  <c r="O41" i="3"/>
  <c r="R41" i="3"/>
  <c r="X41" i="3"/>
  <c r="S42" i="3"/>
  <c r="B42" i="3"/>
  <c r="O42" i="3"/>
  <c r="R42" i="3"/>
  <c r="X42" i="3"/>
  <c r="S43" i="3"/>
  <c r="B43" i="3"/>
  <c r="O43" i="3"/>
  <c r="R43" i="3"/>
  <c r="X43" i="3"/>
  <c r="S44" i="3"/>
  <c r="B44" i="3"/>
  <c r="O44" i="3"/>
  <c r="R44" i="3"/>
  <c r="X44" i="3"/>
  <c r="S45" i="3"/>
  <c r="B45" i="3"/>
  <c r="O45" i="3"/>
  <c r="R45" i="3"/>
  <c r="X45" i="3"/>
  <c r="S46" i="3"/>
  <c r="B46" i="3"/>
  <c r="O46" i="3"/>
  <c r="R46" i="3"/>
  <c r="X46" i="3"/>
  <c r="S47" i="3"/>
  <c r="B47" i="3"/>
  <c r="O47" i="3"/>
  <c r="R47" i="3"/>
  <c r="X47" i="3"/>
  <c r="S48" i="3"/>
  <c r="B48" i="3"/>
  <c r="O48" i="3"/>
  <c r="R48" i="3"/>
  <c r="X48" i="3"/>
  <c r="S49" i="3"/>
  <c r="B49" i="3"/>
  <c r="O49" i="3"/>
  <c r="R49" i="3"/>
  <c r="X49" i="3"/>
  <c r="S50" i="3"/>
  <c r="B50" i="3"/>
  <c r="O50" i="3"/>
  <c r="R50" i="3"/>
  <c r="X50" i="3"/>
  <c r="S51" i="3"/>
  <c r="B51" i="3"/>
  <c r="O51" i="3"/>
  <c r="R51" i="3"/>
  <c r="X51" i="3"/>
  <c r="S52" i="3"/>
  <c r="B52" i="3"/>
  <c r="O52" i="3"/>
  <c r="R52" i="3"/>
  <c r="X52" i="3"/>
  <c r="S53" i="3"/>
  <c r="B53" i="3"/>
  <c r="O53" i="3"/>
  <c r="R53" i="3"/>
  <c r="X53" i="3"/>
  <c r="S54" i="3"/>
  <c r="B54" i="3"/>
  <c r="O54" i="3"/>
  <c r="R54" i="3"/>
  <c r="X54" i="3"/>
  <c r="X56" i="3"/>
  <c r="U9" i="3"/>
  <c r="V9" i="3"/>
  <c r="Y9" i="3"/>
  <c r="U10" i="3"/>
  <c r="V10" i="3"/>
  <c r="Y10" i="3"/>
  <c r="U11" i="3"/>
  <c r="V11" i="3"/>
  <c r="Y11" i="3"/>
  <c r="U12" i="3"/>
  <c r="V12" i="3"/>
  <c r="Y12" i="3"/>
  <c r="U13" i="3"/>
  <c r="V13" i="3"/>
  <c r="Y13" i="3"/>
  <c r="U14" i="3"/>
  <c r="V14" i="3"/>
  <c r="Y14" i="3"/>
  <c r="U15" i="3"/>
  <c r="V15" i="3"/>
  <c r="Y15" i="3"/>
  <c r="U16" i="3"/>
  <c r="V16" i="3"/>
  <c r="Y16" i="3"/>
  <c r="U17" i="3"/>
  <c r="V17" i="3"/>
  <c r="Y17" i="3"/>
  <c r="U18" i="3"/>
  <c r="V18" i="3"/>
  <c r="Y18" i="3"/>
  <c r="U19" i="3"/>
  <c r="V19" i="3"/>
  <c r="Y19" i="3"/>
  <c r="U20" i="3"/>
  <c r="V20" i="3"/>
  <c r="Y20" i="3"/>
  <c r="U21" i="3"/>
  <c r="V21" i="3"/>
  <c r="Y21" i="3"/>
  <c r="U22" i="3"/>
  <c r="V22" i="3"/>
  <c r="Y22" i="3"/>
  <c r="U23" i="3"/>
  <c r="V23" i="3"/>
  <c r="Y23" i="3"/>
  <c r="U24" i="3"/>
  <c r="V24" i="3"/>
  <c r="Y24" i="3"/>
  <c r="U25" i="3"/>
  <c r="V25" i="3"/>
  <c r="Y25" i="3"/>
  <c r="U26" i="3"/>
  <c r="V26" i="3"/>
  <c r="Y26" i="3"/>
  <c r="U27" i="3"/>
  <c r="V27" i="3"/>
  <c r="Y27" i="3"/>
  <c r="U28" i="3"/>
  <c r="V28" i="3"/>
  <c r="Y28" i="3"/>
  <c r="U29" i="3"/>
  <c r="V29" i="3"/>
  <c r="Y29" i="3"/>
  <c r="U30" i="3"/>
  <c r="V30" i="3"/>
  <c r="Y30" i="3"/>
  <c r="U31" i="3"/>
  <c r="V31" i="3"/>
  <c r="Y31" i="3"/>
  <c r="U32" i="3"/>
  <c r="V32" i="3"/>
  <c r="Y32" i="3"/>
  <c r="U33" i="3"/>
  <c r="V33" i="3"/>
  <c r="Y33" i="3"/>
  <c r="U34" i="3"/>
  <c r="V34" i="3"/>
  <c r="Y34" i="3"/>
  <c r="U35" i="3"/>
  <c r="V35" i="3"/>
  <c r="Y35" i="3"/>
  <c r="U36" i="3"/>
  <c r="V36" i="3"/>
  <c r="Y36" i="3"/>
  <c r="U37" i="3"/>
  <c r="V37" i="3"/>
  <c r="Y37" i="3"/>
  <c r="U38" i="3"/>
  <c r="V38" i="3"/>
  <c r="Y38" i="3"/>
  <c r="U39" i="3"/>
  <c r="V39" i="3"/>
  <c r="Y39" i="3"/>
  <c r="U40" i="3"/>
  <c r="V40" i="3"/>
  <c r="Y40" i="3"/>
  <c r="U41" i="3"/>
  <c r="V41" i="3"/>
  <c r="Y41" i="3"/>
  <c r="U42" i="3"/>
  <c r="V42" i="3"/>
  <c r="Y42" i="3"/>
  <c r="U43" i="3"/>
  <c r="V43" i="3"/>
  <c r="Y43" i="3"/>
  <c r="U44" i="3"/>
  <c r="V44" i="3"/>
  <c r="Y44" i="3"/>
  <c r="U45" i="3"/>
  <c r="V45" i="3"/>
  <c r="Y45" i="3"/>
  <c r="U46" i="3"/>
  <c r="V46" i="3"/>
  <c r="Y46" i="3"/>
  <c r="U47" i="3"/>
  <c r="V47" i="3"/>
  <c r="Y47" i="3"/>
  <c r="U48" i="3"/>
  <c r="V48" i="3"/>
  <c r="Y48" i="3"/>
  <c r="U49" i="3"/>
  <c r="V49" i="3"/>
  <c r="Y49" i="3"/>
  <c r="U50" i="3"/>
  <c r="V50" i="3"/>
  <c r="Y50" i="3"/>
  <c r="U51" i="3"/>
  <c r="V51" i="3"/>
  <c r="Y51" i="3"/>
  <c r="U52" i="3"/>
  <c r="V52" i="3"/>
  <c r="Y52" i="3"/>
  <c r="U53" i="3"/>
  <c r="V53" i="3"/>
  <c r="Y53" i="3"/>
  <c r="U54" i="3"/>
  <c r="V54" i="3"/>
  <c r="Y54" i="3"/>
  <c r="Y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S9" i="2"/>
  <c r="B9" i="2"/>
  <c r="O9" i="2"/>
  <c r="R9" i="2"/>
  <c r="X9" i="2"/>
  <c r="S10" i="2"/>
  <c r="B10" i="2"/>
  <c r="O10" i="2"/>
  <c r="R10" i="2"/>
  <c r="X10" i="2"/>
  <c r="S11" i="2"/>
  <c r="B11" i="2"/>
  <c r="O11" i="2"/>
  <c r="R11" i="2"/>
  <c r="X11" i="2"/>
  <c r="S12" i="2"/>
  <c r="B12" i="2"/>
  <c r="O12" i="2"/>
  <c r="R12" i="2"/>
  <c r="X12" i="2"/>
  <c r="S13" i="2"/>
  <c r="B13" i="2"/>
  <c r="O13" i="2"/>
  <c r="R13" i="2"/>
  <c r="X13" i="2"/>
  <c r="S14" i="2"/>
  <c r="B14" i="2"/>
  <c r="O14" i="2"/>
  <c r="R14" i="2"/>
  <c r="X14" i="2"/>
  <c r="S15" i="2"/>
  <c r="B15" i="2"/>
  <c r="O15" i="2"/>
  <c r="R15" i="2"/>
  <c r="X15" i="2"/>
  <c r="S16" i="2"/>
  <c r="B16" i="2"/>
  <c r="O16" i="2"/>
  <c r="R16" i="2"/>
  <c r="X16" i="2"/>
  <c r="S17" i="2"/>
  <c r="B17" i="2"/>
  <c r="O17" i="2"/>
  <c r="R17" i="2"/>
  <c r="X17" i="2"/>
  <c r="S18" i="2"/>
  <c r="B18" i="2"/>
  <c r="O18" i="2"/>
  <c r="R18" i="2"/>
  <c r="X18" i="2"/>
  <c r="S19" i="2"/>
  <c r="B19" i="2"/>
  <c r="O19" i="2"/>
  <c r="R19" i="2"/>
  <c r="X19" i="2"/>
  <c r="S20" i="2"/>
  <c r="B20" i="2"/>
  <c r="O20" i="2"/>
  <c r="R20" i="2"/>
  <c r="X20" i="2"/>
  <c r="S21" i="2"/>
  <c r="B21" i="2"/>
  <c r="O21" i="2"/>
  <c r="R21" i="2"/>
  <c r="X21" i="2"/>
  <c r="S22" i="2"/>
  <c r="B22" i="2"/>
  <c r="O22" i="2"/>
  <c r="R22" i="2"/>
  <c r="X22" i="2"/>
  <c r="S23" i="2"/>
  <c r="B23" i="2"/>
  <c r="O23" i="2"/>
  <c r="R23" i="2"/>
  <c r="X23" i="2"/>
  <c r="S24" i="2"/>
  <c r="B24" i="2"/>
  <c r="O24" i="2"/>
  <c r="R24" i="2"/>
  <c r="X24" i="2"/>
  <c r="S25" i="2"/>
  <c r="B25" i="2"/>
  <c r="O25" i="2"/>
  <c r="R25" i="2"/>
  <c r="X25" i="2"/>
  <c r="S26" i="2"/>
  <c r="B26" i="2"/>
  <c r="O26" i="2"/>
  <c r="R26" i="2"/>
  <c r="X26" i="2"/>
  <c r="S27" i="2"/>
  <c r="B27" i="2"/>
  <c r="O27" i="2"/>
  <c r="R27" i="2"/>
  <c r="X27" i="2"/>
  <c r="S28" i="2"/>
  <c r="B28" i="2"/>
  <c r="O28" i="2"/>
  <c r="R28" i="2"/>
  <c r="X28" i="2"/>
  <c r="S29" i="2"/>
  <c r="B29" i="2"/>
  <c r="O29" i="2"/>
  <c r="R29" i="2"/>
  <c r="X29" i="2"/>
  <c r="S30" i="2"/>
  <c r="B30" i="2"/>
  <c r="O30" i="2"/>
  <c r="R30" i="2"/>
  <c r="X30" i="2"/>
  <c r="S31" i="2"/>
  <c r="B31" i="2"/>
  <c r="O31" i="2"/>
  <c r="R31" i="2"/>
  <c r="X31" i="2"/>
  <c r="S32" i="2"/>
  <c r="B32" i="2"/>
  <c r="O32" i="2"/>
  <c r="R32" i="2"/>
  <c r="X32" i="2"/>
  <c r="S33" i="2"/>
  <c r="B33" i="2"/>
  <c r="O33" i="2"/>
  <c r="R33" i="2"/>
  <c r="X33" i="2"/>
  <c r="S34" i="2"/>
  <c r="B34" i="2"/>
  <c r="O34" i="2"/>
  <c r="R34" i="2"/>
  <c r="X34" i="2"/>
  <c r="S35" i="2"/>
  <c r="B35" i="2"/>
  <c r="O35" i="2"/>
  <c r="R35" i="2"/>
  <c r="X35" i="2"/>
  <c r="S36" i="2"/>
  <c r="B36" i="2"/>
  <c r="O36" i="2"/>
  <c r="R36" i="2"/>
  <c r="X36" i="2"/>
  <c r="S37" i="2"/>
  <c r="B37" i="2"/>
  <c r="O37" i="2"/>
  <c r="R37" i="2"/>
  <c r="X37" i="2"/>
  <c r="S38" i="2"/>
  <c r="B38" i="2"/>
  <c r="O38" i="2"/>
  <c r="R38" i="2"/>
  <c r="X38" i="2"/>
  <c r="S39" i="2"/>
  <c r="B39" i="2"/>
  <c r="O39" i="2"/>
  <c r="R39" i="2"/>
  <c r="X39" i="2"/>
  <c r="S40" i="2"/>
  <c r="B40" i="2"/>
  <c r="O40" i="2"/>
  <c r="R40" i="2"/>
  <c r="X40" i="2"/>
  <c r="S41" i="2"/>
  <c r="B41" i="2"/>
  <c r="O41" i="2"/>
  <c r="R41" i="2"/>
  <c r="X41" i="2"/>
  <c r="S42" i="2"/>
  <c r="B42" i="2"/>
  <c r="O42" i="2"/>
  <c r="R42" i="2"/>
  <c r="X42" i="2"/>
  <c r="S43" i="2"/>
  <c r="B43" i="2"/>
  <c r="O43" i="2"/>
  <c r="R43" i="2"/>
  <c r="X43" i="2"/>
  <c r="S44" i="2"/>
  <c r="B44" i="2"/>
  <c r="O44" i="2"/>
  <c r="R44" i="2"/>
  <c r="X44" i="2"/>
  <c r="S45" i="2"/>
  <c r="B45" i="2"/>
  <c r="O45" i="2"/>
  <c r="R45" i="2"/>
  <c r="X45" i="2"/>
  <c r="S46" i="2"/>
  <c r="B46" i="2"/>
  <c r="O46" i="2"/>
  <c r="R46" i="2"/>
  <c r="X46" i="2"/>
  <c r="S47" i="2"/>
  <c r="B47" i="2"/>
  <c r="O47" i="2"/>
  <c r="R47" i="2"/>
  <c r="X47" i="2"/>
  <c r="S48" i="2"/>
  <c r="B48" i="2"/>
  <c r="O48" i="2"/>
  <c r="R48" i="2"/>
  <c r="X48" i="2"/>
  <c r="S49" i="2"/>
  <c r="B49" i="2"/>
  <c r="O49" i="2"/>
  <c r="R49" i="2"/>
  <c r="X49" i="2"/>
  <c r="S50" i="2"/>
  <c r="B50" i="2"/>
  <c r="O50" i="2"/>
  <c r="R50" i="2"/>
  <c r="X50" i="2"/>
  <c r="S51" i="2"/>
  <c r="B51" i="2"/>
  <c r="O51" i="2"/>
  <c r="R51" i="2"/>
  <c r="X51" i="2"/>
  <c r="S52" i="2"/>
  <c r="B52" i="2"/>
  <c r="O52" i="2"/>
  <c r="R52" i="2"/>
  <c r="X52" i="2"/>
  <c r="S53" i="2"/>
  <c r="B53" i="2"/>
  <c r="O53" i="2"/>
  <c r="R53" i="2"/>
  <c r="X53" i="2"/>
  <c r="S54" i="2"/>
  <c r="B54" i="2"/>
  <c r="O54" i="2"/>
  <c r="R54" i="2"/>
  <c r="X54" i="2"/>
  <c r="X56" i="2"/>
  <c r="U9" i="2"/>
  <c r="V9" i="2"/>
  <c r="Y9" i="2"/>
  <c r="U10" i="2"/>
  <c r="V10" i="2"/>
  <c r="Y10" i="2"/>
  <c r="U11" i="2"/>
  <c r="V11" i="2"/>
  <c r="Y11" i="2"/>
  <c r="U12" i="2"/>
  <c r="V12" i="2"/>
  <c r="Y12" i="2"/>
  <c r="U13" i="2"/>
  <c r="V13" i="2"/>
  <c r="Y13" i="2"/>
  <c r="U14" i="2"/>
  <c r="V14" i="2"/>
  <c r="Y14" i="2"/>
  <c r="U15" i="2"/>
  <c r="V15" i="2"/>
  <c r="Y15" i="2"/>
  <c r="U16" i="2"/>
  <c r="V16" i="2"/>
  <c r="Y16" i="2"/>
  <c r="U17" i="2"/>
  <c r="V17" i="2"/>
  <c r="Y17" i="2"/>
  <c r="U18" i="2"/>
  <c r="V18" i="2"/>
  <c r="Y18" i="2"/>
  <c r="U19" i="2"/>
  <c r="V19" i="2"/>
  <c r="Y19" i="2"/>
  <c r="U20" i="2"/>
  <c r="V20" i="2"/>
  <c r="Y20" i="2"/>
  <c r="U21" i="2"/>
  <c r="V21" i="2"/>
  <c r="Y21" i="2"/>
  <c r="U22" i="2"/>
  <c r="V22" i="2"/>
  <c r="Y22" i="2"/>
  <c r="U23" i="2"/>
  <c r="V23" i="2"/>
  <c r="Y23" i="2"/>
  <c r="U24" i="2"/>
  <c r="V24" i="2"/>
  <c r="Y24" i="2"/>
  <c r="U25" i="2"/>
  <c r="V25" i="2"/>
  <c r="Y25" i="2"/>
  <c r="U26" i="2"/>
  <c r="V26" i="2"/>
  <c r="Y26" i="2"/>
  <c r="U27" i="2"/>
  <c r="V27" i="2"/>
  <c r="Y27" i="2"/>
  <c r="U28" i="2"/>
  <c r="V28" i="2"/>
  <c r="Y28" i="2"/>
  <c r="U29" i="2"/>
  <c r="V29" i="2"/>
  <c r="Y29" i="2"/>
  <c r="U30" i="2"/>
  <c r="V30" i="2"/>
  <c r="Y30" i="2"/>
  <c r="U31" i="2"/>
  <c r="V31" i="2"/>
  <c r="Y31" i="2"/>
  <c r="U32" i="2"/>
  <c r="V32" i="2"/>
  <c r="Y32" i="2"/>
  <c r="U33" i="2"/>
  <c r="V33" i="2"/>
  <c r="Y33" i="2"/>
  <c r="U34" i="2"/>
  <c r="V34" i="2"/>
  <c r="Y34" i="2"/>
  <c r="U35" i="2"/>
  <c r="V35" i="2"/>
  <c r="Y35" i="2"/>
  <c r="U36" i="2"/>
  <c r="V36" i="2"/>
  <c r="Y36" i="2"/>
  <c r="U37" i="2"/>
  <c r="V37" i="2"/>
  <c r="Y37" i="2"/>
  <c r="U38" i="2"/>
  <c r="V38" i="2"/>
  <c r="Y38" i="2"/>
  <c r="U39" i="2"/>
  <c r="V39" i="2"/>
  <c r="Y39" i="2"/>
  <c r="U40" i="2"/>
  <c r="V40" i="2"/>
  <c r="Y40" i="2"/>
  <c r="U41" i="2"/>
  <c r="V41" i="2"/>
  <c r="Y41" i="2"/>
  <c r="U42" i="2"/>
  <c r="V42" i="2"/>
  <c r="Y42" i="2"/>
  <c r="U43" i="2"/>
  <c r="V43" i="2"/>
  <c r="Y43" i="2"/>
  <c r="U44" i="2"/>
  <c r="V44" i="2"/>
  <c r="Y44" i="2"/>
  <c r="U45" i="2"/>
  <c r="V45" i="2"/>
  <c r="Y45" i="2"/>
  <c r="U46" i="2"/>
  <c r="V46" i="2"/>
  <c r="Y46" i="2"/>
  <c r="U47" i="2"/>
  <c r="V47" i="2"/>
  <c r="Y47" i="2"/>
  <c r="U48" i="2"/>
  <c r="V48" i="2"/>
  <c r="Y48" i="2"/>
  <c r="U49" i="2"/>
  <c r="V49" i="2"/>
  <c r="Y49" i="2"/>
  <c r="U50" i="2"/>
  <c r="V50" i="2"/>
  <c r="Y50" i="2"/>
  <c r="U51" i="2"/>
  <c r="V51" i="2"/>
  <c r="Y51" i="2"/>
  <c r="U52" i="2"/>
  <c r="V52" i="2"/>
  <c r="Y52" i="2"/>
  <c r="U53" i="2"/>
  <c r="V53" i="2"/>
  <c r="Y53" i="2"/>
  <c r="U54" i="2"/>
  <c r="V54" i="2"/>
  <c r="Y54" i="2"/>
  <c r="Y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<sst xmlns="http://schemas.openxmlformats.org/spreadsheetml/2006/main" count="882" uniqueCount="90">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</sst>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T16" workbookViewId="0">
      <selection activeCell="AG31" sqref="AG3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4"/>
      <c r="S1" s="24"/>
      <c r="T1" s="89"/>
      <c r="U1" s="24"/>
      <c r="V1" s="2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4"/>
      <c r="S2" s="24"/>
      <c r="T2" s="90"/>
      <c r="U2" s="24"/>
      <c r="V2" s="24"/>
      <c r="W2" s="90"/>
      <c r="Y2" s="124" t="s">
        <v>71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72</v>
      </c>
      <c r="P3" s="134"/>
      <c r="Q3" s="90"/>
      <c r="R3" s="24"/>
      <c r="S3" s="24"/>
      <c r="T3" s="90"/>
      <c r="U3" s="24"/>
      <c r="V3" s="24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4"/>
      <c r="S4" s="24"/>
      <c r="T4" s="90"/>
      <c r="U4" s="24"/>
      <c r="V4" s="24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24"/>
      <c r="S7" s="24"/>
      <c r="T7" s="90"/>
      <c r="U7" s="24"/>
      <c r="V7" s="24"/>
      <c r="W7" s="90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27"/>
      <c r="S8" s="32"/>
      <c r="T8" s="90"/>
      <c r="U8" s="27"/>
      <c r="V8" s="32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8.6010113900665611E-2</v>
      </c>
      <c r="V9" s="33">
        <f>($AI$7/$AG$12)*(1+0.15*(P9/$AG$10)^4)+$AH$32</f>
        <v>2.6666666731492762E-3</v>
      </c>
      <c r="W9" s="90"/>
      <c r="X9" s="24">
        <f>($AG$7*$AG$8*S9*$AG$24+$AG$15*$AG$16*R9*$AG$24)</f>
        <v>3600</v>
      </c>
      <c r="Y9" s="41">
        <f>(O9*U9*$AG$30+P9*V9*$AG$29)*365</f>
        <v>11861508.202623904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12140335.598965762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90"/>
      <c r="R10" s="28">
        <f t="shared" ref="R10:R54" si="1">IF(O10&lt;$AG$18,1,2)</f>
        <v>1</v>
      </c>
      <c r="S10" s="33">
        <f t="shared" ref="S10:S54" si="2">IF(P10&lt;$AG$10,1,2)</f>
        <v>1</v>
      </c>
      <c r="T10" s="90"/>
      <c r="U10" s="39">
        <f t="shared" ref="U10:U54" si="3">($AI$15/$AG$20)*(1+0.15*(O10/$AG$18)^4)+$AH$33</f>
        <v>8.6010318732661864E-2</v>
      </c>
      <c r="V10" s="33">
        <f t="shared" ref="V10:V54" si="4">($AI$7/$AG$12)*(1+0.15*(P10/$AG$10)^4)+$AH$32</f>
        <v>2.6666666732798215E-3</v>
      </c>
      <c r="W10" s="90"/>
      <c r="X10" s="24">
        <f t="shared" ref="X10:X12" si="5">($AG$7*$AG$8*S10*$AG$24+$AG$15*$AG$16*R10*$AG$24)</f>
        <v>3600</v>
      </c>
      <c r="Y10" s="41">
        <f t="shared" ref="Y10:Y54" si="6">(O10*U10*$AG$30+P10*V10*$AG$29)*365</f>
        <v>11921141.429811204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12201343.392399382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90"/>
      <c r="R11" s="28">
        <f t="shared" si="1"/>
        <v>1</v>
      </c>
      <c r="S11" s="33">
        <f t="shared" si="2"/>
        <v>1</v>
      </c>
      <c r="T11" s="90"/>
      <c r="U11" s="39">
        <f t="shared" si="3"/>
        <v>8.6010526660290826E-2</v>
      </c>
      <c r="V11" s="33">
        <f t="shared" si="4"/>
        <v>2.6666666734123296E-3</v>
      </c>
      <c r="W11" s="90"/>
      <c r="X11" s="24">
        <f t="shared" si="5"/>
        <v>3600</v>
      </c>
      <c r="Y11" s="41">
        <f t="shared" si="6"/>
        <v>11980775.37066241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12262350.234706605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90"/>
      <c r="R12" s="28">
        <f t="shared" si="1"/>
        <v>1</v>
      </c>
      <c r="S12" s="33">
        <f t="shared" si="2"/>
        <v>1</v>
      </c>
      <c r="T12" s="90"/>
      <c r="U12" s="39">
        <f t="shared" si="3"/>
        <v>8.6010737714586061E-2</v>
      </c>
      <c r="V12" s="33">
        <f t="shared" si="4"/>
        <v>2.6666666735468188E-3</v>
      </c>
      <c r="W12" s="90"/>
      <c r="X12" s="24">
        <f t="shared" si="5"/>
        <v>3600</v>
      </c>
      <c r="Y12" s="41">
        <f t="shared" si="6"/>
        <v>12040410.035936004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12323355.501373073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90"/>
      <c r="R13" s="28">
        <f t="shared" si="1"/>
        <v>1</v>
      </c>
      <c r="S13" s="33">
        <f t="shared" si="2"/>
        <v>1</v>
      </c>
      <c r="T13" s="90"/>
      <c r="U13" s="39">
        <f t="shared" si="3"/>
        <v>8.6010951926735954E-2</v>
      </c>
      <c r="V13" s="33">
        <f t="shared" si="4"/>
        <v>2.6666666736833086E-3</v>
      </c>
      <c r="W13" s="90"/>
      <c r="X13" s="24">
        <f>($AG$7*$AG$8*S13*$AG$24+$AG$15*$AG$16*R13*$AG$24)</f>
        <v>3600</v>
      </c>
      <c r="Y13" s="41">
        <f t="shared" si="6"/>
        <v>12100045.43649805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12384348.47508725</v>
      </c>
      <c r="AE13" s="11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90"/>
      <c r="R14" s="28">
        <f t="shared" si="1"/>
        <v>1</v>
      </c>
      <c r="S14" s="33">
        <f t="shared" si="2"/>
        <v>1</v>
      </c>
      <c r="T14" s="90"/>
      <c r="U14" s="39">
        <f t="shared" si="3"/>
        <v>8.6011169328083656E-2</v>
      </c>
      <c r="V14" s="33">
        <f t="shared" si="4"/>
        <v>2.6666666738218193E-3</v>
      </c>
      <c r="W14" s="90"/>
      <c r="X14" s="24">
        <f>($AG$7*$AG$8*S14*$AG$24+$AG$15*$AG$16*R14*$AG$24)+AG26</f>
        <v>1511350</v>
      </c>
      <c r="Y14" s="41">
        <f t="shared" si="6"/>
        <v>12159681.583322739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13952760.954793211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90"/>
      <c r="R15" s="28">
        <f t="shared" si="1"/>
        <v>1</v>
      </c>
      <c r="S15" s="33">
        <f t="shared" si="2"/>
        <v>1</v>
      </c>
      <c r="T15" s="90"/>
      <c r="U15" s="39">
        <f t="shared" si="3"/>
        <v>8.6011389950127082E-2</v>
      </c>
      <c r="V15" s="33">
        <f t="shared" si="4"/>
        <v>2.6666666739623714E-3</v>
      </c>
      <c r="W15" s="90"/>
      <c r="X15" s="24">
        <f>($AJ$11*$AG$8*S15*$AG$25+$AJ$9*$AG$8*S15*$AG$24+$AG$15*$AG$16*R15*$AG$24)</f>
        <v>10100</v>
      </c>
      <c r="Y15" s="41">
        <f t="shared" si="6"/>
        <v>12219318.487492904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12512170.699729215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90"/>
      <c r="R16" s="28">
        <f t="shared" si="1"/>
        <v>1</v>
      </c>
      <c r="S16" s="33">
        <f t="shared" si="2"/>
        <v>1</v>
      </c>
      <c r="T16" s="90"/>
      <c r="U16" s="39">
        <f t="shared" si="3"/>
        <v>8.6011613824518968E-2</v>
      </c>
      <c r="V16" s="33">
        <f t="shared" si="4"/>
        <v>2.666666674104983E-3</v>
      </c>
      <c r="W16" s="90"/>
      <c r="X16" s="78">
        <f t="shared" ref="X16:X54" si="13">($AJ$11*$AG$8*S16*$AG$25+$AJ$9*$AG$8*S16*$AG$24+$AG$15*$AG$16*R16*$AG$24)</f>
        <v>10100</v>
      </c>
      <c r="Y16" s="41">
        <f t="shared" si="6"/>
        <v>12278956.160200577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12572827.721087294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90"/>
      <c r="R17" s="28">
        <f t="shared" si="1"/>
        <v>1</v>
      </c>
      <c r="S17" s="33">
        <f t="shared" si="2"/>
        <v>1</v>
      </c>
      <c r="T17" s="90"/>
      <c r="U17" s="39">
        <f t="shared" si="3"/>
        <v>8.6011840983066801E-2</v>
      </c>
      <c r="V17" s="33">
        <f t="shared" si="4"/>
        <v>2.6666666742496763E-3</v>
      </c>
      <c r="W17" s="90"/>
      <c r="X17" s="78">
        <f t="shared" si="13"/>
        <v>10100</v>
      </c>
      <c r="Y17" s="41">
        <f t="shared" si="6"/>
        <v>12338594.612747505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12633482.030169193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90"/>
      <c r="R18" s="28">
        <f t="shared" si="1"/>
        <v>1</v>
      </c>
      <c r="S18" s="33">
        <f t="shared" si="2"/>
        <v>1</v>
      </c>
      <c r="T18" s="90"/>
      <c r="U18" s="39">
        <f t="shared" si="3"/>
        <v>8.6012071457732847E-2</v>
      </c>
      <c r="V18" s="33">
        <f t="shared" si="4"/>
        <v>2.6666666743964699E-3</v>
      </c>
      <c r="W18" s="90"/>
      <c r="X18" s="78">
        <f t="shared" si="13"/>
        <v>10100</v>
      </c>
      <c r="Y18" s="41">
        <f t="shared" si="6"/>
        <v>12398233.856545707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12694133.638386931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90"/>
      <c r="R19" s="28">
        <f t="shared" si="1"/>
        <v>1</v>
      </c>
      <c r="S19" s="33">
        <f t="shared" si="2"/>
        <v>1</v>
      </c>
      <c r="T19" s="90"/>
      <c r="U19" s="39">
        <f t="shared" si="3"/>
        <v>8.6012305280634152E-2</v>
      </c>
      <c r="V19" s="33">
        <f t="shared" si="4"/>
        <v>2.6666666745453842E-3</v>
      </c>
      <c r="W19" s="90"/>
      <c r="X19" s="78">
        <f t="shared" si="13"/>
        <v>10100</v>
      </c>
      <c r="Y19" s="41">
        <f t="shared" si="6"/>
        <v>12457873.903117985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12754782.557263313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90"/>
      <c r="R20" s="28">
        <f t="shared" si="1"/>
        <v>1</v>
      </c>
      <c r="S20" s="33">
        <f t="shared" si="2"/>
        <v>1</v>
      </c>
      <c r="T20" s="90"/>
      <c r="U20" s="39">
        <f t="shared" si="3"/>
        <v>8.6012542484042581E-2</v>
      </c>
      <c r="V20" s="33">
        <f t="shared" si="4"/>
        <v>2.66666667469644E-3</v>
      </c>
      <c r="W20" s="90"/>
      <c r="X20" s="78">
        <f t="shared" si="13"/>
        <v>10100</v>
      </c>
      <c r="Y20" s="41">
        <f t="shared" si="6"/>
        <v>12517514.764098478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12815428.798432475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90"/>
      <c r="R21" s="28">
        <f t="shared" si="1"/>
        <v>1</v>
      </c>
      <c r="S21" s="33">
        <f t="shared" si="2"/>
        <v>1</v>
      </c>
      <c r="T21" s="90"/>
      <c r="U21" s="39">
        <f t="shared" si="3"/>
        <v>8.6012783100384738E-2</v>
      </c>
      <c r="V21" s="33">
        <f t="shared" si="4"/>
        <v>2.6666666748496573E-3</v>
      </c>
      <c r="W21" s="90"/>
      <c r="X21" s="78">
        <f t="shared" si="13"/>
        <v>10100</v>
      </c>
      <c r="Y21" s="41">
        <f t="shared" si="6"/>
        <v>12577156.451233191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12876072.373640426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90"/>
      <c r="R22" s="28">
        <f t="shared" si="1"/>
        <v>1</v>
      </c>
      <c r="S22" s="33">
        <f t="shared" si="2"/>
        <v>1</v>
      </c>
      <c r="T22" s="90"/>
      <c r="U22" s="39">
        <f t="shared" si="3"/>
        <v>8.6013027162242017E-2</v>
      </c>
      <c r="V22" s="33">
        <f t="shared" si="4"/>
        <v>2.6666666750050578E-3</v>
      </c>
      <c r="W22" s="90"/>
      <c r="X22" s="78">
        <f t="shared" si="13"/>
        <v>10100</v>
      </c>
      <c r="Y22" s="41">
        <f t="shared" si="6"/>
        <v>12636798.976380525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12936713.294745561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90"/>
      <c r="R23" s="28">
        <f t="shared" si="1"/>
        <v>1</v>
      </c>
      <c r="S23" s="33">
        <f t="shared" si="2"/>
        <v>1</v>
      </c>
      <c r="T23" s="90"/>
      <c r="U23" s="39">
        <f t="shared" si="3"/>
        <v>8.6013274702350595E-2</v>
      </c>
      <c r="V23" s="33">
        <f t="shared" si="4"/>
        <v>2.6666666751626604E-3</v>
      </c>
      <c r="W23" s="90"/>
      <c r="X23" s="78">
        <f t="shared" si="13"/>
        <v>10100</v>
      </c>
      <c r="Y23" s="41">
        <f t="shared" si="6"/>
        <v>12696442.351511821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12997351.573719226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90"/>
      <c r="R24" s="28">
        <f t="shared" si="1"/>
        <v>1</v>
      </c>
      <c r="S24" s="33">
        <f t="shared" si="2"/>
        <v>1</v>
      </c>
      <c r="T24" s="90"/>
      <c r="U24" s="39">
        <f t="shared" si="3"/>
        <v>8.6013525753601439E-2</v>
      </c>
      <c r="V24" s="33">
        <f t="shared" si="4"/>
        <v>2.666666675322487E-3</v>
      </c>
      <c r="W24" s="90"/>
      <c r="X24" s="78">
        <f t="shared" si="13"/>
        <v>10100</v>
      </c>
      <c r="Y24" s="41">
        <f t="shared" si="6"/>
        <v>12756086.588711888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13057987.222646225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90"/>
      <c r="R25" s="28">
        <f t="shared" si="1"/>
        <v>1</v>
      </c>
      <c r="S25" s="33">
        <f t="shared" si="2"/>
        <v>1</v>
      </c>
      <c r="T25" s="90"/>
      <c r="U25" s="39">
        <f t="shared" si="3"/>
        <v>8.6013780349040281E-2</v>
      </c>
      <c r="V25" s="33">
        <f t="shared" si="4"/>
        <v>2.6666666754845583E-3</v>
      </c>
      <c r="W25" s="90"/>
      <c r="X25" s="78">
        <f t="shared" si="13"/>
        <v>10100</v>
      </c>
      <c r="Y25" s="41">
        <f t="shared" si="6"/>
        <v>12815731.700179541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13118620.25372538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90"/>
      <c r="R26" s="28">
        <f t="shared" si="1"/>
        <v>1</v>
      </c>
      <c r="S26" s="33">
        <f t="shared" si="2"/>
        <v>1</v>
      </c>
      <c r="T26" s="90"/>
      <c r="U26" s="39">
        <f t="shared" si="3"/>
        <v>8.6014038521867661E-2</v>
      </c>
      <c r="V26" s="33">
        <f t="shared" si="4"/>
        <v>2.6666666756488943E-3</v>
      </c>
      <c r="W26" s="90"/>
      <c r="X26" s="78">
        <f t="shared" si="13"/>
        <v>10100</v>
      </c>
      <c r="Y26" s="41">
        <f t="shared" si="6"/>
        <v>12875377.698228141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13179250.679270046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90"/>
      <c r="R27" s="28">
        <f t="shared" si="1"/>
        <v>1</v>
      </c>
      <c r="S27" s="33">
        <f t="shared" si="2"/>
        <v>1</v>
      </c>
      <c r="T27" s="90"/>
      <c r="U27" s="39">
        <f t="shared" si="3"/>
        <v>8.6014300305438884E-2</v>
      </c>
      <c r="V27" s="33">
        <f t="shared" si="4"/>
        <v>2.6666666758155171E-3</v>
      </c>
      <c r="W27" s="90"/>
      <c r="X27" s="78">
        <f t="shared" si="13"/>
        <v>10100</v>
      </c>
      <c r="Y27" s="41">
        <f t="shared" si="6"/>
        <v>12935024.595286129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13239878.511708666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90"/>
      <c r="R28" s="28">
        <f t="shared" si="1"/>
        <v>1</v>
      </c>
      <c r="S28" s="33">
        <f t="shared" si="2"/>
        <v>1</v>
      </c>
      <c r="T28" s="90"/>
      <c r="U28" s="39">
        <f t="shared" si="3"/>
        <v>8.6014565733264006E-2</v>
      </c>
      <c r="V28" s="33">
        <f t="shared" si="4"/>
        <v>2.6666666759844471E-3</v>
      </c>
      <c r="W28" s="90"/>
      <c r="X28" s="78">
        <f t="shared" si="13"/>
        <v>10100</v>
      </c>
      <c r="Y28" s="41">
        <f t="shared" si="6"/>
        <v>12994672.403897544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13300503.763585279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90"/>
      <c r="R29" s="28">
        <f t="shared" si="1"/>
        <v>1</v>
      </c>
      <c r="S29" s="33">
        <f t="shared" si="2"/>
        <v>1</v>
      </c>
      <c r="T29" s="90"/>
      <c r="U29" s="39">
        <f t="shared" si="3"/>
        <v>8.6014834839007917E-2</v>
      </c>
      <c r="V29" s="33">
        <f t="shared" si="4"/>
        <v>2.6666666761557059E-3</v>
      </c>
      <c r="W29" s="90"/>
      <c r="X29" s="78">
        <f t="shared" si="13"/>
        <v>10100</v>
      </c>
      <c r="Y29" s="41">
        <f t="shared" si="6"/>
        <v>13054321.136722583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13361126.447560083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90"/>
      <c r="R30" s="28">
        <f t="shared" si="1"/>
        <v>1</v>
      </c>
      <c r="S30" s="33">
        <f t="shared" si="2"/>
        <v>1</v>
      </c>
      <c r="T30" s="90"/>
      <c r="U30" s="39">
        <f t="shared" si="3"/>
        <v>8.6015107656490244E-2</v>
      </c>
      <c r="V30" s="33">
        <f t="shared" si="4"/>
        <v>2.6666666763293149E-3</v>
      </c>
      <c r="W30" s="90"/>
      <c r="X30" s="78">
        <f t="shared" si="13"/>
        <v>10100</v>
      </c>
      <c r="Y30" s="41">
        <f t="shared" si="6"/>
        <v>13113970.806538122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13421746.576409951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90"/>
      <c r="R31" s="28">
        <f t="shared" si="1"/>
        <v>1</v>
      </c>
      <c r="S31" s="33">
        <f t="shared" si="2"/>
        <v>1</v>
      </c>
      <c r="T31" s="90"/>
      <c r="U31" s="39">
        <f t="shared" si="3"/>
        <v>8.6015384219685437E-2</v>
      </c>
      <c r="V31" s="33">
        <f t="shared" si="4"/>
        <v>2.6666666765052948E-3</v>
      </c>
      <c r="W31" s="90"/>
      <c r="X31" s="78">
        <f t="shared" si="13"/>
        <v>10100</v>
      </c>
      <c r="Y31" s="41">
        <f t="shared" si="6"/>
        <v>13173621.426238259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13482364.163028987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90"/>
      <c r="R32" s="28">
        <f t="shared" si="1"/>
        <v>1</v>
      </c>
      <c r="S32" s="33">
        <f t="shared" si="2"/>
        <v>1</v>
      </c>
      <c r="T32" s="90"/>
      <c r="U32" s="39">
        <f t="shared" si="3"/>
        <v>8.6015664562722693E-2</v>
      </c>
      <c r="V32" s="33">
        <f t="shared" si="4"/>
        <v>2.6666666766836681E-3</v>
      </c>
      <c r="W32" s="90"/>
      <c r="X32" s="78">
        <f t="shared" si="13"/>
        <v>10100</v>
      </c>
      <c r="Y32" s="41">
        <f t="shared" si="6"/>
        <v>13233273.008834844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13542979.220429035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90"/>
      <c r="R33" s="28">
        <f t="shared" si="1"/>
        <v>1</v>
      </c>
      <c r="S33" s="33">
        <f t="shared" si="2"/>
        <v>1</v>
      </c>
      <c r="T33" s="90"/>
      <c r="U33" s="39">
        <f t="shared" si="3"/>
        <v>8.6015948719885993E-2</v>
      </c>
      <c r="V33" s="33">
        <f t="shared" si="4"/>
        <v>2.6666666768644558E-3</v>
      </c>
      <c r="W33" s="90"/>
      <c r="X33" s="78">
        <f t="shared" si="13"/>
        <v>10100</v>
      </c>
      <c r="Y33" s="41">
        <f t="shared" si="6"/>
        <v>13292925.567458006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13603591.761740224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90"/>
      <c r="R34" s="28">
        <f t="shared" si="1"/>
        <v>1</v>
      </c>
      <c r="S34" s="33">
        <f t="shared" si="2"/>
        <v>1</v>
      </c>
      <c r="T34" s="90"/>
      <c r="U34" s="39">
        <f t="shared" si="3"/>
        <v>8.601623672561412E-2</v>
      </c>
      <c r="V34" s="33">
        <f t="shared" si="4"/>
        <v>2.6666666770476799E-3</v>
      </c>
      <c r="W34" s="90"/>
      <c r="X34" s="78">
        <f t="shared" si="13"/>
        <v>10100</v>
      </c>
      <c r="Y34" s="41">
        <f t="shared" si="6"/>
        <v>13352579.115356715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13664201.800211532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90"/>
      <c r="R35" s="28">
        <f t="shared" si="1"/>
        <v>1</v>
      </c>
      <c r="S35" s="33">
        <f t="shared" si="2"/>
        <v>1</v>
      </c>
      <c r="T35" s="90"/>
      <c r="U35" s="39">
        <f t="shared" si="3"/>
        <v>8.6016528614500626E-2</v>
      </c>
      <c r="V35" s="33">
        <f t="shared" si="4"/>
        <v>2.6666666772333612E-3</v>
      </c>
      <c r="W35" s="90"/>
      <c r="X35" s="78">
        <f t="shared" si="13"/>
        <v>10100</v>
      </c>
      <c r="Y35" s="41">
        <f t="shared" si="6"/>
        <v>13412233.665899282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13724809.349211259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90"/>
      <c r="R36" s="28">
        <f t="shared" si="1"/>
        <v>1</v>
      </c>
      <c r="S36" s="33">
        <f t="shared" si="2"/>
        <v>1</v>
      </c>
      <c r="T36" s="90"/>
      <c r="U36" s="39">
        <f t="shared" si="3"/>
        <v>8.6016824421293825E-2</v>
      </c>
      <c r="V36" s="33">
        <f t="shared" si="4"/>
        <v>2.6666666774215232E-3</v>
      </c>
      <c r="W36" s="90"/>
      <c r="X36" s="78">
        <f t="shared" si="13"/>
        <v>10100</v>
      </c>
      <c r="Y36" s="41">
        <f t="shared" si="6"/>
        <v>13471889.232573926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13785414.422227632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90"/>
      <c r="R37" s="28">
        <f t="shared" si="1"/>
        <v>1</v>
      </c>
      <c r="S37" s="33">
        <f t="shared" si="2"/>
        <v>1</v>
      </c>
      <c r="T37" s="90"/>
      <c r="U37" s="39">
        <f t="shared" si="3"/>
        <v>8.6017124180896853E-2</v>
      </c>
      <c r="V37" s="33">
        <f t="shared" si="4"/>
        <v>2.6666666776121867E-3</v>
      </c>
      <c r="W37" s="90"/>
      <c r="X37" s="78">
        <f t="shared" si="13"/>
        <v>10100</v>
      </c>
      <c r="Y37" s="41">
        <f t="shared" si="6"/>
        <v>13531545.828989286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13846017.032869283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90"/>
      <c r="R38" s="28">
        <f t="shared" si="1"/>
        <v>1</v>
      </c>
      <c r="S38" s="33">
        <f t="shared" si="2"/>
        <v>1</v>
      </c>
      <c r="T38" s="90"/>
      <c r="U38" s="39">
        <f t="shared" si="3"/>
        <v>8.6017427928367599E-2</v>
      </c>
      <c r="V38" s="33">
        <f t="shared" si="4"/>
        <v>2.6666666778053742E-3</v>
      </c>
      <c r="W38" s="90"/>
      <c r="X38" s="78">
        <f t="shared" si="13"/>
        <v>10100</v>
      </c>
      <c r="Y38" s="41">
        <f t="shared" si="6"/>
        <v>13591203.46887497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13906617.194865828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90"/>
      <c r="R39" s="28">
        <f t="shared" si="1"/>
        <v>1</v>
      </c>
      <c r="S39" s="33">
        <f t="shared" si="2"/>
        <v>1</v>
      </c>
      <c r="T39" s="90"/>
      <c r="U39" s="39">
        <f t="shared" si="3"/>
        <v>8.6017735698918726E-2</v>
      </c>
      <c r="V39" s="33">
        <f t="shared" si="4"/>
        <v>2.6666666780011073E-3</v>
      </c>
      <c r="W39" s="90"/>
      <c r="X39" s="78">
        <f t="shared" si="13"/>
        <v>10100</v>
      </c>
      <c r="Y39" s="41">
        <f t="shared" si="6"/>
        <v>13650862.166082082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13967214.922068365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90"/>
      <c r="R40" s="28">
        <f t="shared" si="1"/>
        <v>1</v>
      </c>
      <c r="S40" s="33">
        <f t="shared" si="2"/>
        <v>1</v>
      </c>
      <c r="T40" s="90"/>
      <c r="U40" s="39">
        <f t="shared" si="3"/>
        <v>8.6018047527917696E-2</v>
      </c>
      <c r="V40" s="33">
        <f t="shared" si="4"/>
        <v>2.6666666781994092E-3</v>
      </c>
      <c r="W40" s="90"/>
      <c r="X40" s="78">
        <f t="shared" si="13"/>
        <v>10100</v>
      </c>
      <c r="Y40" s="41">
        <f t="shared" si="6"/>
        <v>13710521.934583768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14027810.228450043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90"/>
      <c r="R41" s="28">
        <f t="shared" si="1"/>
        <v>1</v>
      </c>
      <c r="S41" s="33">
        <f t="shared" si="2"/>
        <v>1</v>
      </c>
      <c r="T41" s="90"/>
      <c r="U41" s="39">
        <f t="shared" si="3"/>
        <v>8.6018363450886745E-2</v>
      </c>
      <c r="V41" s="33">
        <f t="shared" si="4"/>
        <v>2.6666666784003023E-3</v>
      </c>
      <c r="W41" s="90"/>
      <c r="X41" s="78">
        <f t="shared" si="13"/>
        <v>10100</v>
      </c>
      <c r="Y41" s="41">
        <f t="shared" si="6"/>
        <v>13770182.788475735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14088403.128106568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90"/>
      <c r="R42" s="28">
        <f t="shared" si="1"/>
        <v>1</v>
      </c>
      <c r="S42" s="33">
        <f t="shared" si="2"/>
        <v>1</v>
      </c>
      <c r="T42" s="90"/>
      <c r="U42" s="39">
        <f t="shared" si="3"/>
        <v>8.6018683503502905E-2</v>
      </c>
      <c r="V42" s="33">
        <f t="shared" si="4"/>
        <v>2.6666666786038075E-3</v>
      </c>
      <c r="W42" s="90"/>
      <c r="X42" s="78">
        <f t="shared" si="13"/>
        <v>10100</v>
      </c>
      <c r="Y42" s="41">
        <f t="shared" si="6"/>
        <v>13829844.741976803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14148993.63525676</v>
      </c>
      <c r="AE42" s="11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90"/>
      <c r="R43" s="28">
        <f t="shared" si="1"/>
        <v>1</v>
      </c>
      <c r="S43" s="33">
        <f t="shared" si="2"/>
        <v>1</v>
      </c>
      <c r="T43" s="90"/>
      <c r="U43" s="39">
        <f t="shared" si="3"/>
        <v>8.6019007721597956E-2</v>
      </c>
      <c r="V43" s="33">
        <f t="shared" si="4"/>
        <v>2.6666666788099495E-3</v>
      </c>
      <c r="W43" s="90"/>
      <c r="X43" s="78">
        <f t="shared" si="13"/>
        <v>10100</v>
      </c>
      <c r="Y43" s="41">
        <f t="shared" si="6"/>
        <v>13889507.809429433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14209581.764243079</v>
      </c>
      <c r="AE43" s="11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90"/>
      <c r="R44" s="28">
        <f t="shared" si="1"/>
        <v>1</v>
      </c>
      <c r="S44" s="33">
        <f t="shared" si="2"/>
        <v>1</v>
      </c>
      <c r="T44" s="90"/>
      <c r="U44" s="39">
        <f t="shared" si="3"/>
        <v>8.6019336141158489E-2</v>
      </c>
      <c r="V44" s="33">
        <f t="shared" si="4"/>
        <v>2.666666679018749E-3</v>
      </c>
      <c r="W44" s="90"/>
      <c r="X44" s="78">
        <f t="shared" si="13"/>
        <v>10100</v>
      </c>
      <c r="Y44" s="41">
        <f t="shared" si="6"/>
        <v>13949172.00530025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14270167.529532153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90"/>
      <c r="R45" s="28">
        <f t="shared" si="1"/>
        <v>1</v>
      </c>
      <c r="S45" s="33">
        <f t="shared" si="2"/>
        <v>1</v>
      </c>
      <c r="T45" s="90"/>
      <c r="U45" s="39">
        <f t="shared" si="3"/>
        <v>8.6019668798325871E-2</v>
      </c>
      <c r="V45" s="33">
        <f t="shared" si="4"/>
        <v>2.6666666792302305E-3</v>
      </c>
      <c r="W45" s="90"/>
      <c r="X45" s="78">
        <f t="shared" si="13"/>
        <v>10100</v>
      </c>
      <c r="Y45" s="41">
        <f t="shared" si="6"/>
        <v>14008837.344180608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14330750.945715332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90"/>
      <c r="R46" s="28">
        <f t="shared" si="1"/>
        <v>1</v>
      </c>
      <c r="S46" s="33">
        <f t="shared" si="2"/>
        <v>1</v>
      </c>
      <c r="T46" s="90"/>
      <c r="U46" s="39">
        <f t="shared" si="3"/>
        <v>8.6020005729396221E-2</v>
      </c>
      <c r="V46" s="33">
        <f t="shared" si="4"/>
        <v>2.6666666794444159E-3</v>
      </c>
      <c r="W46" s="90"/>
      <c r="X46" s="78">
        <f t="shared" si="13"/>
        <v>10100</v>
      </c>
      <c r="Y46" s="41">
        <f t="shared" si="6"/>
        <v>14068503.840787096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14391332.027509209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90"/>
      <c r="R47" s="28">
        <f t="shared" si="1"/>
        <v>1</v>
      </c>
      <c r="S47" s="33">
        <f t="shared" si="2"/>
        <v>1</v>
      </c>
      <c r="T47" s="90"/>
      <c r="U47" s="39">
        <f t="shared" si="3"/>
        <v>8.6020346970820491E-2</v>
      </c>
      <c r="V47" s="33">
        <f t="shared" si="4"/>
        <v>2.6666666796613279E-3</v>
      </c>
      <c r="W47" s="90"/>
      <c r="X47" s="78">
        <f t="shared" si="13"/>
        <v>10100</v>
      </c>
      <c r="Y47" s="41">
        <f t="shared" si="6"/>
        <v>14128171.509962087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14451910.789756157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90"/>
      <c r="R48" s="28">
        <f t="shared" si="1"/>
        <v>1</v>
      </c>
      <c r="S48" s="33">
        <f t="shared" si="2"/>
        <v>1</v>
      </c>
      <c r="T48" s="90"/>
      <c r="U48" s="39">
        <f t="shared" si="3"/>
        <v>8.6020692559204359E-2</v>
      </c>
      <c r="V48" s="33">
        <f t="shared" si="4"/>
        <v>2.6666666798809903E-3</v>
      </c>
      <c r="W48" s="90"/>
      <c r="X48" s="78">
        <f t="shared" si="13"/>
        <v>10100</v>
      </c>
      <c r="Y48" s="41">
        <f t="shared" si="6"/>
        <v>14187840.366674267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14512708.169917589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90"/>
      <c r="R49" s="28">
        <f t="shared" si="1"/>
        <v>1</v>
      </c>
      <c r="S49" s="33">
        <f t="shared" si="2"/>
        <v>1</v>
      </c>
      <c r="T49" s="90"/>
      <c r="U49" s="39">
        <f t="shared" si="3"/>
        <v>8.6021042531308323E-2</v>
      </c>
      <c r="V49" s="33">
        <f t="shared" si="4"/>
        <v>2.6666666801034257E-3</v>
      </c>
      <c r="W49" s="90"/>
      <c r="X49" s="78">
        <f t="shared" si="13"/>
        <v>10100</v>
      </c>
      <c r="Y49" s="41">
        <f t="shared" si="6"/>
        <v>14247510.426019192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14573700.574143717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90"/>
      <c r="R50" s="28">
        <f t="shared" si="1"/>
        <v>1</v>
      </c>
      <c r="S50" s="33">
        <f t="shared" si="2"/>
        <v>1</v>
      </c>
      <c r="T50" s="90"/>
      <c r="U50" s="39">
        <f t="shared" si="3"/>
        <v>8.6021396924047658E-2</v>
      </c>
      <c r="V50" s="33">
        <f t="shared" si="4"/>
        <v>2.6666666803286578E-3</v>
      </c>
      <c r="W50" s="90"/>
      <c r="X50" s="78">
        <f t="shared" si="13"/>
        <v>10100</v>
      </c>
      <c r="Y50" s="41">
        <f t="shared" si="6"/>
        <v>14307181.703219773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14634694.196225503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90"/>
      <c r="R51" s="28">
        <f t="shared" si="1"/>
        <v>1</v>
      </c>
      <c r="S51" s="33">
        <f t="shared" si="2"/>
        <v>1</v>
      </c>
      <c r="T51" s="90"/>
      <c r="U51" s="39">
        <f t="shared" si="3"/>
        <v>8.6021755774492392E-2</v>
      </c>
      <c r="V51" s="33">
        <f t="shared" si="4"/>
        <v>2.6666666805567089E-3</v>
      </c>
      <c r="W51" s="90"/>
      <c r="X51" s="78">
        <f t="shared" si="13"/>
        <v>10100</v>
      </c>
      <c r="Y51" s="41">
        <f t="shared" si="6"/>
        <v>14366854.213626878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14695689.051513812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90"/>
      <c r="R52" s="28">
        <f t="shared" si="1"/>
        <v>1</v>
      </c>
      <c r="S52" s="33">
        <f t="shared" si="2"/>
        <v>1</v>
      </c>
      <c r="T52" s="90"/>
      <c r="U52" s="39">
        <f t="shared" si="3"/>
        <v>8.6022119119867374E-2</v>
      </c>
      <c r="V52" s="33">
        <f t="shared" si="4"/>
        <v>2.6666666807876041E-3</v>
      </c>
      <c r="W52" s="90"/>
      <c r="X52" s="78">
        <f t="shared" si="13"/>
        <v>10100</v>
      </c>
      <c r="Y52" s="41">
        <f t="shared" si="6"/>
        <v>14426527.972719809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14756685.155487947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90"/>
      <c r="R53" s="28">
        <f t="shared" si="1"/>
        <v>1</v>
      </c>
      <c r="S53" s="33">
        <f t="shared" si="2"/>
        <v>1</v>
      </c>
      <c r="T53" s="90"/>
      <c r="U53" s="39">
        <f t="shared" si="3"/>
        <v>8.6022486997552189E-2</v>
      </c>
      <c r="V53" s="33">
        <f t="shared" si="4"/>
        <v>2.6666666810213654E-3</v>
      </c>
      <c r="W53" s="90"/>
      <c r="X53" s="78">
        <f t="shared" si="13"/>
        <v>10100</v>
      </c>
      <c r="Y53" s="41">
        <f t="shared" si="6"/>
        <v>14486202.99610687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14817682.523756213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91"/>
      <c r="R54" s="28">
        <f t="shared" si="1"/>
        <v>1</v>
      </c>
      <c r="S54" s="33">
        <f t="shared" si="2"/>
        <v>1</v>
      </c>
      <c r="T54" s="91"/>
      <c r="U54" s="39">
        <f t="shared" si="3"/>
        <v>8.6022859445081243E-2</v>
      </c>
      <c r="V54" s="33">
        <f t="shared" si="4"/>
        <v>2.6666666812580177E-3</v>
      </c>
      <c r="W54" s="91"/>
      <c r="X54" s="78">
        <f t="shared" si="13"/>
        <v>10100</v>
      </c>
      <c r="Y54" s="41">
        <f t="shared" si="6"/>
        <v>14545879.299525898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14878681.172056446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623048571.05772734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607362508.98464274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623048571.05772722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74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73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8.6010113900665611E-2</v>
      </c>
      <c r="V9" s="33">
        <f>($AI$7/$AG$12)*(1+0.15*(P9/$AG$10)^4)+$AH$32</f>
        <v>2.6666666733386694E-3</v>
      </c>
      <c r="W9" s="90"/>
      <c r="X9" s="78">
        <f>($AG$7*$AG$8*S9*$AG$24+$AG$15*$AG$16*R9*$AG$24)</f>
        <v>3600</v>
      </c>
      <c r="Y9" s="41">
        <f>(O9*U9*$AG$30+P9*V9*$AG$29)*365</f>
        <v>11861680.774626032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12140572.098632175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90"/>
      <c r="R10" s="28">
        <f t="shared" ref="R10:R54" si="1">IF(O10&lt;$AG$18,1,2)</f>
        <v>1</v>
      </c>
      <c r="S10" s="33">
        <f t="shared" ref="S10:S54" si="2">IF(P10&lt;$AG$10,1,2)</f>
        <v>1</v>
      </c>
      <c r="T10" s="90"/>
      <c r="U10" s="39">
        <f t="shared" ref="U10:U54" si="3">($AI$15/$AG$20)*(1+0.15*(O10/$AG$18)^4)+$AH$33</f>
        <v>8.6010318732661864E-2</v>
      </c>
      <c r="V10" s="33">
        <f t="shared" ref="V10:V54" si="4">($AI$7/$AG$12)*(1+0.15*(P10/$AG$10)^4)+$AH$32</f>
        <v>2.6666666734720583E-3</v>
      </c>
      <c r="W10" s="90"/>
      <c r="X10" s="78">
        <f t="shared" ref="X10:X12" si="5">($AG$7*$AG$8*S10*$AG$24+$AG$15*$AG$16*R10*$AG$24)</f>
        <v>3600</v>
      </c>
      <c r="Y10" s="41">
        <f t="shared" ref="Y10:Y54" si="6">(O10*U10*$AG$30+P10*V10*$AG$29)*365</f>
        <v>11921314.001813374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12201579.892065838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90"/>
      <c r="R11" s="28">
        <f t="shared" si="1"/>
        <v>1</v>
      </c>
      <c r="S11" s="33">
        <f t="shared" si="2"/>
        <v>1</v>
      </c>
      <c r="T11" s="90"/>
      <c r="U11" s="39">
        <f t="shared" si="3"/>
        <v>8.6010526660290826E-2</v>
      </c>
      <c r="V11" s="33">
        <f t="shared" si="4"/>
        <v>2.6666666736074375E-3</v>
      </c>
      <c r="W11" s="90"/>
      <c r="X11" s="78">
        <f t="shared" si="5"/>
        <v>3600</v>
      </c>
      <c r="Y11" s="41">
        <f t="shared" si="6"/>
        <v>11980947.942664625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12262586.734373106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90"/>
      <c r="R12" s="28">
        <f t="shared" si="1"/>
        <v>1</v>
      </c>
      <c r="S12" s="33">
        <f t="shared" si="2"/>
        <v>1</v>
      </c>
      <c r="T12" s="90"/>
      <c r="U12" s="39">
        <f t="shared" si="3"/>
        <v>8.6010737714586061E-2</v>
      </c>
      <c r="V12" s="33">
        <f t="shared" si="4"/>
        <v>2.6666666737448263E-3</v>
      </c>
      <c r="W12" s="90"/>
      <c r="X12" s="78">
        <f t="shared" si="5"/>
        <v>3600</v>
      </c>
      <c r="Y12" s="41">
        <f t="shared" si="6"/>
        <v>12040582.607938262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12323592.001039617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90"/>
      <c r="R13" s="28">
        <f t="shared" si="1"/>
        <v>1</v>
      </c>
      <c r="S13" s="33">
        <f t="shared" si="2"/>
        <v>1</v>
      </c>
      <c r="T13" s="90"/>
      <c r="U13" s="39">
        <f t="shared" si="3"/>
        <v>8.6010951926735954E-2</v>
      </c>
      <c r="V13" s="33">
        <f t="shared" si="4"/>
        <v>2.6666666738842447E-3</v>
      </c>
      <c r="W13" s="90"/>
      <c r="X13" s="78">
        <f>($AG$7*$AG$8*S13*$AG$24+$AG$15*$AG$16*R13*$AG$24)</f>
        <v>3600</v>
      </c>
      <c r="Y13" s="41">
        <f t="shared" si="6"/>
        <v>12100218.008500354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12384584.97475384</v>
      </c>
      <c r="AE13" s="11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90"/>
      <c r="R14" s="28">
        <f t="shared" si="1"/>
        <v>1</v>
      </c>
      <c r="S14" s="33">
        <f t="shared" si="2"/>
        <v>1</v>
      </c>
      <c r="T14" s="90"/>
      <c r="U14" s="39">
        <f t="shared" si="3"/>
        <v>8.6011169328083656E-2</v>
      </c>
      <c r="V14" s="33">
        <f t="shared" si="4"/>
        <v>2.6666666740257127E-3</v>
      </c>
      <c r="W14" s="90"/>
      <c r="X14" s="78">
        <f>($AG$7*$AG$8*S14*$AG$24+$AG$15*$AG$16*R14*$AG$24)+AG26</f>
        <v>1511350</v>
      </c>
      <c r="Y14" s="41">
        <f t="shared" si="6"/>
        <v>12159854.155325089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13952997.454459846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90"/>
      <c r="R15" s="28">
        <f t="shared" si="1"/>
        <v>1</v>
      </c>
      <c r="S15" s="33">
        <f t="shared" si="2"/>
        <v>1</v>
      </c>
      <c r="T15" s="90"/>
      <c r="U15" s="39">
        <f t="shared" si="3"/>
        <v>8.6011389950127082E-2</v>
      </c>
      <c r="V15" s="33">
        <f t="shared" si="4"/>
        <v>2.6666666741692502E-3</v>
      </c>
      <c r="W15" s="90"/>
      <c r="X15" s="78">
        <f>($AJ$11*$AG$8*S15*$AG$25+$AJ$9*$AG$8*S15*$AG$24+$AG$15*$AG$16*R15*$AG$24)</f>
        <v>10100</v>
      </c>
      <c r="Y15" s="41">
        <f t="shared" si="6"/>
        <v>12219491.059495298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12512407.199395895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90"/>
      <c r="R16" s="28">
        <f t="shared" si="1"/>
        <v>1</v>
      </c>
      <c r="S16" s="33">
        <f t="shared" si="2"/>
        <v>1</v>
      </c>
      <c r="T16" s="90"/>
      <c r="U16" s="39">
        <f t="shared" si="3"/>
        <v>8.6011613824518968E-2</v>
      </c>
      <c r="V16" s="33">
        <f t="shared" si="4"/>
        <v>2.6666666743148768E-3</v>
      </c>
      <c r="W16" s="90"/>
      <c r="X16" s="78">
        <f t="shared" ref="X16:X54" si="13">($AJ$11*$AG$8*S16*$AG$25+$AJ$9*$AG$8*S16*$AG$24+$AG$15*$AG$16*R16*$AG$24)</f>
        <v>10100</v>
      </c>
      <c r="Y16" s="41">
        <f t="shared" si="6"/>
        <v>12279128.732203016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12573064.220754018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90"/>
      <c r="R17" s="28">
        <f t="shared" si="1"/>
        <v>1</v>
      </c>
      <c r="S17" s="33">
        <f t="shared" si="2"/>
        <v>1</v>
      </c>
      <c r="T17" s="90"/>
      <c r="U17" s="39">
        <f t="shared" si="3"/>
        <v>8.6011840983066801E-2</v>
      </c>
      <c r="V17" s="33">
        <f t="shared" si="4"/>
        <v>2.6666666744626141E-3</v>
      </c>
      <c r="W17" s="90"/>
      <c r="X17" s="78">
        <f t="shared" si="13"/>
        <v>10100</v>
      </c>
      <c r="Y17" s="41">
        <f t="shared" si="6"/>
        <v>12338767.184749994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12633718.529835967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90"/>
      <c r="R18" s="28">
        <f t="shared" si="1"/>
        <v>1</v>
      </c>
      <c r="S18" s="33">
        <f t="shared" si="2"/>
        <v>1</v>
      </c>
      <c r="T18" s="90"/>
      <c r="U18" s="39">
        <f t="shared" si="3"/>
        <v>8.6012071457732847E-2</v>
      </c>
      <c r="V18" s="33">
        <f t="shared" si="4"/>
        <v>2.6666666746124807E-3</v>
      </c>
      <c r="W18" s="90"/>
      <c r="X18" s="78">
        <f t="shared" si="13"/>
        <v>10100</v>
      </c>
      <c r="Y18" s="41">
        <f t="shared" si="6"/>
        <v>12398406.428548245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12694370.138053754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90"/>
      <c r="R19" s="28">
        <f t="shared" si="1"/>
        <v>1</v>
      </c>
      <c r="S19" s="33">
        <f t="shared" si="2"/>
        <v>1</v>
      </c>
      <c r="T19" s="90"/>
      <c r="U19" s="39">
        <f t="shared" si="3"/>
        <v>8.6012305280634152E-2</v>
      </c>
      <c r="V19" s="33">
        <f t="shared" si="4"/>
        <v>2.6666666747644984E-3</v>
      </c>
      <c r="W19" s="90"/>
      <c r="X19" s="78">
        <f t="shared" si="13"/>
        <v>10100</v>
      </c>
      <c r="Y19" s="41">
        <f t="shared" si="6"/>
        <v>12458046.475120569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12755019.056930183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90"/>
      <c r="R20" s="28">
        <f t="shared" si="1"/>
        <v>1</v>
      </c>
      <c r="S20" s="33">
        <f t="shared" si="2"/>
        <v>1</v>
      </c>
      <c r="T20" s="90"/>
      <c r="U20" s="39">
        <f t="shared" si="3"/>
        <v>8.6012542484042581E-2</v>
      </c>
      <c r="V20" s="33">
        <f t="shared" si="4"/>
        <v>2.6666666749186867E-3</v>
      </c>
      <c r="W20" s="90"/>
      <c r="X20" s="78">
        <f t="shared" si="13"/>
        <v>10100</v>
      </c>
      <c r="Y20" s="41">
        <f t="shared" si="6"/>
        <v>12517687.336101111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12815665.298099393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90"/>
      <c r="R21" s="28">
        <f t="shared" si="1"/>
        <v>1</v>
      </c>
      <c r="S21" s="33">
        <f t="shared" si="2"/>
        <v>1</v>
      </c>
      <c r="T21" s="90"/>
      <c r="U21" s="39">
        <f t="shared" si="3"/>
        <v>8.6012783100384738E-2</v>
      </c>
      <c r="V21" s="33">
        <f t="shared" si="4"/>
        <v>2.6666666750750664E-3</v>
      </c>
      <c r="W21" s="90"/>
      <c r="X21" s="78">
        <f t="shared" si="13"/>
        <v>10100</v>
      </c>
      <c r="Y21" s="41">
        <f t="shared" si="6"/>
        <v>12577329.023235874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12876308.873307396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90"/>
      <c r="R22" s="28">
        <f t="shared" si="1"/>
        <v>1</v>
      </c>
      <c r="S22" s="33">
        <f t="shared" si="2"/>
        <v>1</v>
      </c>
      <c r="T22" s="90"/>
      <c r="U22" s="39">
        <f t="shared" si="3"/>
        <v>8.6013027162242017E-2</v>
      </c>
      <c r="V22" s="33">
        <f t="shared" si="4"/>
        <v>2.6666666752336583E-3</v>
      </c>
      <c r="W22" s="90"/>
      <c r="X22" s="78">
        <f t="shared" si="13"/>
        <v>10100</v>
      </c>
      <c r="Y22" s="41">
        <f t="shared" si="6"/>
        <v>12636971.54838326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12936949.794412581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90"/>
      <c r="R23" s="28">
        <f t="shared" si="1"/>
        <v>1</v>
      </c>
      <c r="S23" s="33">
        <f t="shared" si="2"/>
        <v>1</v>
      </c>
      <c r="T23" s="90"/>
      <c r="U23" s="39">
        <f t="shared" si="3"/>
        <v>8.6013274702350595E-2</v>
      </c>
      <c r="V23" s="33">
        <f t="shared" si="4"/>
        <v>2.6666666753944832E-3</v>
      </c>
      <c r="W23" s="90"/>
      <c r="X23" s="78">
        <f t="shared" si="13"/>
        <v>10100</v>
      </c>
      <c r="Y23" s="41">
        <f t="shared" si="6"/>
        <v>12696614.923514608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12997588.073386298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90"/>
      <c r="R24" s="28">
        <f t="shared" si="1"/>
        <v>1</v>
      </c>
      <c r="S24" s="33">
        <f t="shared" si="2"/>
        <v>1</v>
      </c>
      <c r="T24" s="90"/>
      <c r="U24" s="39">
        <f t="shared" si="3"/>
        <v>8.6013525753601439E-2</v>
      </c>
      <c r="V24" s="33">
        <f t="shared" si="4"/>
        <v>2.6666666755575615E-3</v>
      </c>
      <c r="W24" s="90"/>
      <c r="X24" s="78">
        <f t="shared" si="13"/>
        <v>10100</v>
      </c>
      <c r="Y24" s="41">
        <f t="shared" si="6"/>
        <v>12756259.160714727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13058223.72231335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90"/>
      <c r="R25" s="28">
        <f t="shared" si="1"/>
        <v>1</v>
      </c>
      <c r="S25" s="33">
        <f t="shared" si="2"/>
        <v>1</v>
      </c>
      <c r="T25" s="90"/>
      <c r="U25" s="39">
        <f t="shared" si="3"/>
        <v>8.6013780349040281E-2</v>
      </c>
      <c r="V25" s="33">
        <f t="shared" si="4"/>
        <v>2.666666675722915E-3</v>
      </c>
      <c r="W25" s="90"/>
      <c r="X25" s="78">
        <f t="shared" si="13"/>
        <v>10100</v>
      </c>
      <c r="Y25" s="41">
        <f t="shared" si="6"/>
        <v>12815904.272182435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13118856.753392559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90"/>
      <c r="R26" s="28">
        <f t="shared" si="1"/>
        <v>1</v>
      </c>
      <c r="S26" s="33">
        <f t="shared" si="2"/>
        <v>1</v>
      </c>
      <c r="T26" s="90"/>
      <c r="U26" s="39">
        <f t="shared" si="3"/>
        <v>8.6014038521867661E-2</v>
      </c>
      <c r="V26" s="33">
        <f t="shared" si="4"/>
        <v>2.6666666758905643E-3</v>
      </c>
      <c r="W26" s="90"/>
      <c r="X26" s="78">
        <f t="shared" si="13"/>
        <v>10100</v>
      </c>
      <c r="Y26" s="41">
        <f t="shared" si="6"/>
        <v>12875550.270231089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13179487.178937279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90"/>
      <c r="R27" s="28">
        <f t="shared" si="1"/>
        <v>1</v>
      </c>
      <c r="S27" s="33">
        <f t="shared" si="2"/>
        <v>1</v>
      </c>
      <c r="T27" s="90"/>
      <c r="U27" s="39">
        <f t="shared" si="3"/>
        <v>8.6014300305438884E-2</v>
      </c>
      <c r="V27" s="33">
        <f t="shared" si="4"/>
        <v>2.6666666760605299E-3</v>
      </c>
      <c r="W27" s="90"/>
      <c r="X27" s="78">
        <f t="shared" si="13"/>
        <v>10100</v>
      </c>
      <c r="Y27" s="41">
        <f t="shared" si="6"/>
        <v>12935197.167289129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13240115.011375951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90"/>
      <c r="R28" s="28">
        <f t="shared" si="1"/>
        <v>1</v>
      </c>
      <c r="S28" s="33">
        <f t="shared" si="2"/>
        <v>1</v>
      </c>
      <c r="T28" s="90"/>
      <c r="U28" s="39">
        <f t="shared" si="3"/>
        <v>8.6014565733264006E-2</v>
      </c>
      <c r="V28" s="33">
        <f t="shared" si="4"/>
        <v>2.6666666762328343E-3</v>
      </c>
      <c r="W28" s="90"/>
      <c r="X28" s="78">
        <f t="shared" si="13"/>
        <v>10100</v>
      </c>
      <c r="Y28" s="41">
        <f t="shared" si="6"/>
        <v>12994844.9759006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13300740.263252622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90"/>
      <c r="R29" s="28">
        <f t="shared" si="1"/>
        <v>1</v>
      </c>
      <c r="S29" s="33">
        <f t="shared" si="2"/>
        <v>1</v>
      </c>
      <c r="T29" s="90"/>
      <c r="U29" s="39">
        <f t="shared" si="3"/>
        <v>8.6014834839007917E-2</v>
      </c>
      <c r="V29" s="33">
        <f t="shared" si="4"/>
        <v>2.666666676407498E-3</v>
      </c>
      <c r="W29" s="90"/>
      <c r="X29" s="78">
        <f t="shared" si="13"/>
        <v>10100</v>
      </c>
      <c r="Y29" s="41">
        <f t="shared" si="6"/>
        <v>13054493.708725693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13361362.947227478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90"/>
      <c r="R30" s="28">
        <f t="shared" si="1"/>
        <v>1</v>
      </c>
      <c r="S30" s="33">
        <f t="shared" si="2"/>
        <v>1</v>
      </c>
      <c r="T30" s="90"/>
      <c r="U30" s="39">
        <f t="shared" si="3"/>
        <v>8.6015107656490244E-2</v>
      </c>
      <c r="V30" s="33">
        <f t="shared" si="4"/>
        <v>2.666666676584543E-3</v>
      </c>
      <c r="W30" s="90"/>
      <c r="X30" s="78">
        <f t="shared" si="13"/>
        <v>10100</v>
      </c>
      <c r="Y30" s="41">
        <f t="shared" si="6"/>
        <v>13114143.378541287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13421983.076077404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90"/>
      <c r="R31" s="28">
        <f t="shared" si="1"/>
        <v>1</v>
      </c>
      <c r="S31" s="33">
        <f t="shared" si="2"/>
        <v>1</v>
      </c>
      <c r="T31" s="90"/>
      <c r="U31" s="39">
        <f t="shared" si="3"/>
        <v>8.6015384219685437E-2</v>
      </c>
      <c r="V31" s="33">
        <f t="shared" si="4"/>
        <v>2.6666666767639897E-3</v>
      </c>
      <c r="W31" s="90"/>
      <c r="X31" s="78">
        <f t="shared" si="13"/>
        <v>10100</v>
      </c>
      <c r="Y31" s="41">
        <f t="shared" si="6"/>
        <v>13173793.998241484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13482600.662696498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90"/>
      <c r="R32" s="28">
        <f t="shared" si="1"/>
        <v>1</v>
      </c>
      <c r="S32" s="33">
        <f t="shared" si="2"/>
        <v>1</v>
      </c>
      <c r="T32" s="90"/>
      <c r="U32" s="39">
        <f t="shared" si="3"/>
        <v>8.6015664562722693E-2</v>
      </c>
      <c r="V32" s="33">
        <f t="shared" si="4"/>
        <v>2.6666666769458612E-3</v>
      </c>
      <c r="W32" s="90"/>
      <c r="X32" s="78">
        <f t="shared" si="13"/>
        <v>10100</v>
      </c>
      <c r="Y32" s="41">
        <f t="shared" si="6"/>
        <v>13233445.580838127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13543215.720096603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90"/>
      <c r="R33" s="28">
        <f t="shared" si="1"/>
        <v>1</v>
      </c>
      <c r="S33" s="33">
        <f t="shared" si="2"/>
        <v>1</v>
      </c>
      <c r="T33" s="90"/>
      <c r="U33" s="39">
        <f t="shared" si="3"/>
        <v>8.6015948719885993E-2</v>
      </c>
      <c r="V33" s="33">
        <f t="shared" si="4"/>
        <v>2.6666666771301786E-3</v>
      </c>
      <c r="W33" s="90"/>
      <c r="X33" s="78">
        <f t="shared" si="13"/>
        <v>10100</v>
      </c>
      <c r="Y33" s="41">
        <f t="shared" si="6"/>
        <v>13293098.139461348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13603828.261407852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90"/>
      <c r="R34" s="28">
        <f t="shared" si="1"/>
        <v>1</v>
      </c>
      <c r="S34" s="33">
        <f t="shared" si="2"/>
        <v>1</v>
      </c>
      <c r="T34" s="90"/>
      <c r="U34" s="39">
        <f t="shared" si="3"/>
        <v>8.601623672561412E-2</v>
      </c>
      <c r="V34" s="33">
        <f t="shared" si="4"/>
        <v>2.6666666773169632E-3</v>
      </c>
      <c r="W34" s="90"/>
      <c r="X34" s="78">
        <f t="shared" si="13"/>
        <v>10100</v>
      </c>
      <c r="Y34" s="41">
        <f t="shared" si="6"/>
        <v>13352751.687360117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13664438.299879219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90"/>
      <c r="R35" s="28">
        <f t="shared" si="1"/>
        <v>1</v>
      </c>
      <c r="S35" s="33">
        <f t="shared" si="2"/>
        <v>1</v>
      </c>
      <c r="T35" s="90"/>
      <c r="U35" s="39">
        <f t="shared" si="3"/>
        <v>8.6016528614500626E-2</v>
      </c>
      <c r="V35" s="33">
        <f t="shared" si="4"/>
        <v>2.666666677506238E-3</v>
      </c>
      <c r="W35" s="90"/>
      <c r="X35" s="78">
        <f t="shared" si="13"/>
        <v>10100</v>
      </c>
      <c r="Y35" s="41">
        <f t="shared" si="6"/>
        <v>13412406.237902747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13725045.848879009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90"/>
      <c r="R36" s="28">
        <f t="shared" si="1"/>
        <v>1</v>
      </c>
      <c r="S36" s="33">
        <f t="shared" si="2"/>
        <v>1</v>
      </c>
      <c r="T36" s="90"/>
      <c r="U36" s="39">
        <f t="shared" si="3"/>
        <v>8.6016824421293825E-2</v>
      </c>
      <c r="V36" s="33">
        <f t="shared" si="4"/>
        <v>2.6666666776980243E-3</v>
      </c>
      <c r="W36" s="90"/>
      <c r="X36" s="78">
        <f t="shared" si="13"/>
        <v>10100</v>
      </c>
      <c r="Y36" s="41">
        <f t="shared" si="6"/>
        <v>13472061.804577449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13785650.921895441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90"/>
      <c r="R37" s="28">
        <f t="shared" si="1"/>
        <v>1</v>
      </c>
      <c r="S37" s="33">
        <f t="shared" si="2"/>
        <v>1</v>
      </c>
      <c r="T37" s="90"/>
      <c r="U37" s="39">
        <f t="shared" si="3"/>
        <v>8.6017124180896853E-2</v>
      </c>
      <c r="V37" s="33">
        <f t="shared" si="4"/>
        <v>2.6666666778923441E-3</v>
      </c>
      <c r="W37" s="90"/>
      <c r="X37" s="78">
        <f t="shared" si="13"/>
        <v>10100</v>
      </c>
      <c r="Y37" s="41">
        <f t="shared" si="6"/>
        <v>13531718.400992872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13846253.532537155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90"/>
      <c r="R38" s="28">
        <f t="shared" si="1"/>
        <v>1</v>
      </c>
      <c r="S38" s="33">
        <f t="shared" si="2"/>
        <v>1</v>
      </c>
      <c r="T38" s="90"/>
      <c r="U38" s="39">
        <f t="shared" si="3"/>
        <v>8.6017427928367599E-2</v>
      </c>
      <c r="V38" s="33">
        <f t="shared" si="4"/>
        <v>2.6666666780892209E-3</v>
      </c>
      <c r="W38" s="90"/>
      <c r="X38" s="78">
        <f t="shared" si="13"/>
        <v>10100</v>
      </c>
      <c r="Y38" s="41">
        <f t="shared" si="6"/>
        <v>13591376.040878622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13906853.694533765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90"/>
      <c r="R39" s="28">
        <f t="shared" si="1"/>
        <v>1</v>
      </c>
      <c r="S39" s="33">
        <f t="shared" si="2"/>
        <v>1</v>
      </c>
      <c r="T39" s="90"/>
      <c r="U39" s="39">
        <f t="shared" si="3"/>
        <v>8.6017735698918726E-2</v>
      </c>
      <c r="V39" s="33">
        <f t="shared" si="4"/>
        <v>2.6666666782886746E-3</v>
      </c>
      <c r="W39" s="90"/>
      <c r="X39" s="78">
        <f t="shared" si="13"/>
        <v>10100</v>
      </c>
      <c r="Y39" s="41">
        <f t="shared" si="6"/>
        <v>13651034.738085797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13967451.421736365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90"/>
      <c r="R40" s="28">
        <f t="shared" si="1"/>
        <v>1</v>
      </c>
      <c r="S40" s="33">
        <f t="shared" si="2"/>
        <v>1</v>
      </c>
      <c r="T40" s="90"/>
      <c r="U40" s="39">
        <f t="shared" si="3"/>
        <v>8.6018047527917696E-2</v>
      </c>
      <c r="V40" s="33">
        <f t="shared" si="4"/>
        <v>2.66666667849073E-3</v>
      </c>
      <c r="W40" s="90"/>
      <c r="X40" s="78">
        <f t="shared" si="13"/>
        <v>10100</v>
      </c>
      <c r="Y40" s="41">
        <f t="shared" si="6"/>
        <v>13710694.506587546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14028046.728118107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90"/>
      <c r="R41" s="28">
        <f t="shared" si="1"/>
        <v>1</v>
      </c>
      <c r="S41" s="33">
        <f t="shared" si="2"/>
        <v>1</v>
      </c>
      <c r="T41" s="90"/>
      <c r="U41" s="39">
        <f t="shared" si="3"/>
        <v>8.6018363450886745E-2</v>
      </c>
      <c r="V41" s="33">
        <f t="shared" si="4"/>
        <v>2.6666666786954083E-3</v>
      </c>
      <c r="W41" s="90"/>
      <c r="X41" s="78">
        <f t="shared" si="13"/>
        <v>10100</v>
      </c>
      <c r="Y41" s="41">
        <f t="shared" si="6"/>
        <v>13770355.360479578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14088639.627774697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90"/>
      <c r="R42" s="28">
        <f t="shared" si="1"/>
        <v>1</v>
      </c>
      <c r="S42" s="33">
        <f t="shared" si="2"/>
        <v>1</v>
      </c>
      <c r="T42" s="90"/>
      <c r="U42" s="39">
        <f t="shared" si="3"/>
        <v>8.6018683503502905E-2</v>
      </c>
      <c r="V42" s="33">
        <f t="shared" si="4"/>
        <v>2.6666666789027329E-3</v>
      </c>
      <c r="W42" s="90"/>
      <c r="X42" s="78">
        <f t="shared" si="13"/>
        <v>10100</v>
      </c>
      <c r="Y42" s="41">
        <f t="shared" si="6"/>
        <v>13830017.313980713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14149230.134924956</v>
      </c>
      <c r="AE42" s="11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90"/>
      <c r="R43" s="28">
        <f t="shared" si="1"/>
        <v>1</v>
      </c>
      <c r="S43" s="33">
        <f t="shared" si="2"/>
        <v>1</v>
      </c>
      <c r="T43" s="90"/>
      <c r="U43" s="39">
        <f t="shared" si="3"/>
        <v>8.6019007721597956E-2</v>
      </c>
      <c r="V43" s="33">
        <f t="shared" si="4"/>
        <v>2.6666666791127255E-3</v>
      </c>
      <c r="W43" s="90"/>
      <c r="X43" s="78">
        <f t="shared" si="13"/>
        <v>10100</v>
      </c>
      <c r="Y43" s="41">
        <f t="shared" si="6"/>
        <v>13889680.381433411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14209818.263911342</v>
      </c>
      <c r="AE43" s="11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90"/>
      <c r="R44" s="28">
        <f t="shared" si="1"/>
        <v>1</v>
      </c>
      <c r="S44" s="33">
        <f t="shared" si="2"/>
        <v>1</v>
      </c>
      <c r="T44" s="90"/>
      <c r="U44" s="39">
        <f t="shared" si="3"/>
        <v>8.6019336141158489E-2</v>
      </c>
      <c r="V44" s="33">
        <f t="shared" si="4"/>
        <v>2.66666667932541E-3</v>
      </c>
      <c r="W44" s="90"/>
      <c r="X44" s="78">
        <f t="shared" si="13"/>
        <v>10100</v>
      </c>
      <c r="Y44" s="41">
        <f t="shared" si="6"/>
        <v>13949344.577304298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14270404.029200487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90"/>
      <c r="R45" s="28">
        <f t="shared" si="1"/>
        <v>1</v>
      </c>
      <c r="S45" s="33">
        <f t="shared" si="2"/>
        <v>1</v>
      </c>
      <c r="T45" s="90"/>
      <c r="U45" s="39">
        <f t="shared" si="3"/>
        <v>8.6019668798325871E-2</v>
      </c>
      <c r="V45" s="33">
        <f t="shared" si="4"/>
        <v>2.666666679540808E-3</v>
      </c>
      <c r="W45" s="90"/>
      <c r="X45" s="78">
        <f t="shared" si="13"/>
        <v>10100</v>
      </c>
      <c r="Y45" s="41">
        <f t="shared" si="6"/>
        <v>14009009.916184723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14330987.445383733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90"/>
      <c r="R46" s="28">
        <f t="shared" si="1"/>
        <v>1</v>
      </c>
      <c r="S46" s="33">
        <f t="shared" si="2"/>
        <v>1</v>
      </c>
      <c r="T46" s="90"/>
      <c r="U46" s="39">
        <f t="shared" si="3"/>
        <v>8.6020005729396221E-2</v>
      </c>
      <c r="V46" s="33">
        <f t="shared" si="4"/>
        <v>2.6666666797589443E-3</v>
      </c>
      <c r="W46" s="90"/>
      <c r="X46" s="78">
        <f t="shared" si="13"/>
        <v>10100</v>
      </c>
      <c r="Y46" s="41">
        <f t="shared" si="6"/>
        <v>14068676.412791282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14391568.527177682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90"/>
      <c r="R47" s="28">
        <f t="shared" si="1"/>
        <v>1</v>
      </c>
      <c r="S47" s="33">
        <f t="shared" si="2"/>
        <v>1</v>
      </c>
      <c r="T47" s="90"/>
      <c r="U47" s="39">
        <f t="shared" si="3"/>
        <v>8.6020346970820491E-2</v>
      </c>
      <c r="V47" s="33">
        <f t="shared" si="4"/>
        <v>2.6666666799798401E-3</v>
      </c>
      <c r="W47" s="90"/>
      <c r="X47" s="78">
        <f t="shared" si="13"/>
        <v>10100</v>
      </c>
      <c r="Y47" s="41">
        <f t="shared" si="6"/>
        <v>14128344.081966344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14452147.289424699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90"/>
      <c r="R48" s="28">
        <f t="shared" si="1"/>
        <v>1</v>
      </c>
      <c r="S48" s="33">
        <f t="shared" si="2"/>
        <v>1</v>
      </c>
      <c r="T48" s="90"/>
      <c r="U48" s="39">
        <f t="shared" si="3"/>
        <v>8.6020692559204359E-2</v>
      </c>
      <c r="V48" s="33">
        <f t="shared" si="4"/>
        <v>2.6666666802035192E-3</v>
      </c>
      <c r="W48" s="90"/>
      <c r="X48" s="78">
        <f t="shared" si="13"/>
        <v>10100</v>
      </c>
      <c r="Y48" s="41">
        <f t="shared" si="6"/>
        <v>14188012.938678594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14512944.669586202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90"/>
      <c r="R49" s="28">
        <f t="shared" si="1"/>
        <v>1</v>
      </c>
      <c r="S49" s="33">
        <f t="shared" si="2"/>
        <v>1</v>
      </c>
      <c r="T49" s="90"/>
      <c r="U49" s="39">
        <f t="shared" si="3"/>
        <v>8.6021042531308323E-2</v>
      </c>
      <c r="V49" s="33">
        <f t="shared" si="4"/>
        <v>2.666666680430006E-3</v>
      </c>
      <c r="W49" s="90"/>
      <c r="X49" s="78">
        <f t="shared" si="13"/>
        <v>10100</v>
      </c>
      <c r="Y49" s="41">
        <f t="shared" si="6"/>
        <v>14247682.99802359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14573937.073812401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90"/>
      <c r="R50" s="28">
        <f t="shared" si="1"/>
        <v>1</v>
      </c>
      <c r="S50" s="33">
        <f t="shared" si="2"/>
        <v>1</v>
      </c>
      <c r="T50" s="90"/>
      <c r="U50" s="39">
        <f t="shared" si="3"/>
        <v>8.6021396924047658E-2</v>
      </c>
      <c r="V50" s="33">
        <f t="shared" si="4"/>
        <v>2.6666666806593226E-3</v>
      </c>
      <c r="W50" s="90"/>
      <c r="X50" s="78">
        <f t="shared" si="13"/>
        <v>10100</v>
      </c>
      <c r="Y50" s="41">
        <f t="shared" si="6"/>
        <v>14307354.27522425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14634930.695894266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90"/>
      <c r="R51" s="28">
        <f t="shared" si="1"/>
        <v>1</v>
      </c>
      <c r="S51" s="33">
        <f t="shared" si="2"/>
        <v>1</v>
      </c>
      <c r="T51" s="90"/>
      <c r="U51" s="39">
        <f t="shared" si="3"/>
        <v>8.6021755774492392E-2</v>
      </c>
      <c r="V51" s="33">
        <f t="shared" si="4"/>
        <v>2.6666666808914928E-3</v>
      </c>
      <c r="W51" s="90"/>
      <c r="X51" s="78">
        <f t="shared" si="13"/>
        <v>10100</v>
      </c>
      <c r="Y51" s="41">
        <f t="shared" si="6"/>
        <v>14367026.785631426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14695925.551182644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90"/>
      <c r="R52" s="28">
        <f t="shared" si="1"/>
        <v>1</v>
      </c>
      <c r="S52" s="33">
        <f t="shared" si="2"/>
        <v>1</v>
      </c>
      <c r="T52" s="90"/>
      <c r="U52" s="39">
        <f t="shared" si="3"/>
        <v>8.6022119119867374E-2</v>
      </c>
      <c r="V52" s="33">
        <f t="shared" si="4"/>
        <v>2.6666666811265404E-3</v>
      </c>
      <c r="W52" s="90"/>
      <c r="X52" s="78">
        <f t="shared" si="13"/>
        <v>10100</v>
      </c>
      <c r="Y52" s="41">
        <f t="shared" si="6"/>
        <v>14426700.544724435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14756921.655156858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90"/>
      <c r="R53" s="28">
        <f t="shared" si="1"/>
        <v>1</v>
      </c>
      <c r="S53" s="33">
        <f t="shared" si="2"/>
        <v>1</v>
      </c>
      <c r="T53" s="90"/>
      <c r="U53" s="39">
        <f t="shared" si="3"/>
        <v>8.6022486997552189E-2</v>
      </c>
      <c r="V53" s="33">
        <f t="shared" si="4"/>
        <v>2.6666666813644894E-3</v>
      </c>
      <c r="W53" s="90"/>
      <c r="X53" s="78">
        <f t="shared" si="13"/>
        <v>10100</v>
      </c>
      <c r="Y53" s="41">
        <f t="shared" si="6"/>
        <v>14486375.568111571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14817919.023425199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91"/>
      <c r="R54" s="28">
        <f t="shared" si="1"/>
        <v>1</v>
      </c>
      <c r="S54" s="33">
        <f t="shared" si="2"/>
        <v>1</v>
      </c>
      <c r="T54" s="91"/>
      <c r="U54" s="39">
        <f t="shared" si="3"/>
        <v>8.6022859445081243E-2</v>
      </c>
      <c r="V54" s="33">
        <f t="shared" si="4"/>
        <v>2.6666666816053623E-3</v>
      </c>
      <c r="W54" s="91"/>
      <c r="X54" s="78">
        <f t="shared" si="13"/>
        <v>10100</v>
      </c>
      <c r="Y54" s="41">
        <f t="shared" si="6"/>
        <v>14546051.871530674</v>
      </c>
      <c r="Z54" s="41">
        <f t="shared" si="7"/>
        <v>306537.26788391196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9846.7527661208514</v>
      </c>
      <c r="AD54" s="40">
        <f t="shared" si="14"/>
        <v>14878917.671725508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623059450.0424372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607370447.29679561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623059450.0424372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76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75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8.6010113900665611E-2</v>
      </c>
      <c r="V9" s="33">
        <f>($AI$7/$AG$12)*(1+0.15*(P9/$AG$10)^4)+$AH$32</f>
        <v>2.6666666735321825E-3</v>
      </c>
      <c r="W9" s="90"/>
      <c r="X9" s="78">
        <f>($AG$7*$AG$8*S9*$AG$24+$AG$15*$AG$16*R9*$AG$24)</f>
        <v>3600</v>
      </c>
      <c r="Y9" s="41">
        <f>(O9*U9*$AG$30+P9*V9*$AG$29)*365</f>
        <v>11861853.346628221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12140808.59829865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90"/>
      <c r="R10" s="28">
        <f t="shared" ref="R10:R54" si="1">IF(O10&lt;$AG$18,1,2)</f>
        <v>1</v>
      </c>
      <c r="S10" s="33">
        <f t="shared" ref="S10:S54" si="2">IF(P10&lt;$AG$10,1,2)</f>
        <v>1</v>
      </c>
      <c r="T10" s="90"/>
      <c r="U10" s="39">
        <f t="shared" ref="U10:U54" si="3">($AI$15/$AG$20)*(1+0.15*(O10/$AG$18)^4)+$AH$33</f>
        <v>8.6010318732661864E-2</v>
      </c>
      <c r="V10" s="33">
        <f t="shared" ref="V10:V54" si="4">($AI$7/$AG$12)*(1+0.15*(P10/$AG$10)^4)+$AH$32</f>
        <v>2.6666666736684555E-3</v>
      </c>
      <c r="W10" s="90"/>
      <c r="X10" s="78">
        <f t="shared" ref="X10:X12" si="5">($AG$7*$AG$8*S10*$AG$24+$AG$15*$AG$16*R10*$AG$24)</f>
        <v>3600</v>
      </c>
      <c r="Y10" s="41">
        <f t="shared" ref="Y10:Y54" si="6">(O10*U10*$AG$30+P10*V10*$AG$29)*365</f>
        <v>11921486.573815608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12201816.391732357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90"/>
      <c r="R11" s="28">
        <f t="shared" si="1"/>
        <v>1</v>
      </c>
      <c r="S11" s="33">
        <f t="shared" si="2"/>
        <v>1</v>
      </c>
      <c r="T11" s="90"/>
      <c r="U11" s="39">
        <f t="shared" si="3"/>
        <v>8.6010526660290826E-2</v>
      </c>
      <c r="V11" s="33">
        <f t="shared" si="4"/>
        <v>2.6666666738067472E-3</v>
      </c>
      <c r="W11" s="90"/>
      <c r="X11" s="78">
        <f t="shared" si="5"/>
        <v>3600</v>
      </c>
      <c r="Y11" s="41">
        <f t="shared" si="6"/>
        <v>11981120.514666902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12262823.234039668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90"/>
      <c r="R12" s="28">
        <f t="shared" si="1"/>
        <v>1</v>
      </c>
      <c r="S12" s="33">
        <f t="shared" si="2"/>
        <v>1</v>
      </c>
      <c r="T12" s="90"/>
      <c r="U12" s="39">
        <f t="shared" si="3"/>
        <v>8.6010737714586061E-2</v>
      </c>
      <c r="V12" s="33">
        <f t="shared" si="4"/>
        <v>2.6666666739470768E-3</v>
      </c>
      <c r="W12" s="90"/>
      <c r="X12" s="78">
        <f t="shared" si="5"/>
        <v>3600</v>
      </c>
      <c r="Y12" s="41">
        <f t="shared" si="6"/>
        <v>12040755.179940583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12323828.500706224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90"/>
      <c r="R13" s="28">
        <f t="shared" si="1"/>
        <v>1</v>
      </c>
      <c r="S13" s="33">
        <f t="shared" si="2"/>
        <v>1</v>
      </c>
      <c r="T13" s="90"/>
      <c r="U13" s="39">
        <f t="shared" si="3"/>
        <v>8.6010951926735954E-2</v>
      </c>
      <c r="V13" s="33">
        <f t="shared" si="4"/>
        <v>2.6666666740894655E-3</v>
      </c>
      <c r="W13" s="90"/>
      <c r="X13" s="78">
        <f>($AG$7*$AG$8*S13*$AG$24+$AG$15*$AG$16*R13*$AG$24)</f>
        <v>3600</v>
      </c>
      <c r="Y13" s="41">
        <f t="shared" si="6"/>
        <v>12100390.580502724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12384821.474420495</v>
      </c>
      <c r="AE13" s="11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90"/>
      <c r="R14" s="28">
        <f t="shared" si="1"/>
        <v>1</v>
      </c>
      <c r="S14" s="33">
        <f t="shared" si="2"/>
        <v>1</v>
      </c>
      <c r="T14" s="90"/>
      <c r="U14" s="39">
        <f t="shared" si="3"/>
        <v>8.6011169328083656E-2</v>
      </c>
      <c r="V14" s="33">
        <f t="shared" si="4"/>
        <v>2.6666666742339324E-3</v>
      </c>
      <c r="W14" s="90"/>
      <c r="X14" s="78">
        <f>($AG$7*$AG$8*S14*$AG$24+$AG$15*$AG$16*R14*$AG$24)+AG26</f>
        <v>1511350</v>
      </c>
      <c r="Y14" s="41">
        <f t="shared" si="6"/>
        <v>12160026.727327503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13953233.954126546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90"/>
      <c r="R15" s="28">
        <f t="shared" si="1"/>
        <v>1</v>
      </c>
      <c r="S15" s="33">
        <f t="shared" si="2"/>
        <v>1</v>
      </c>
      <c r="T15" s="90"/>
      <c r="U15" s="39">
        <f t="shared" si="3"/>
        <v>8.6011389950127082E-2</v>
      </c>
      <c r="V15" s="33">
        <f t="shared" si="4"/>
        <v>2.6666666743804979E-3</v>
      </c>
      <c r="W15" s="90"/>
      <c r="X15" s="78">
        <f>($AJ$11*$AG$8*S15*$AG$25+$AJ$9*$AG$8*S15*$AG$24+$AG$15*$AG$16*R15*$AG$24)</f>
        <v>10100</v>
      </c>
      <c r="Y15" s="41">
        <f t="shared" si="6"/>
        <v>12219663.631497761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12512643.699062644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90"/>
      <c r="R16" s="28">
        <f t="shared" si="1"/>
        <v>1</v>
      </c>
      <c r="S16" s="33">
        <f t="shared" si="2"/>
        <v>1</v>
      </c>
      <c r="T16" s="90"/>
      <c r="U16" s="39">
        <f t="shared" si="3"/>
        <v>8.6011613824518968E-2</v>
      </c>
      <c r="V16" s="33">
        <f t="shared" si="4"/>
        <v>2.6666666745291819E-3</v>
      </c>
      <c r="W16" s="90"/>
      <c r="X16" s="78">
        <f t="shared" ref="X16:X54" si="13">($AJ$11*$AG$8*S16*$AG$25+$AJ$9*$AG$8*S16*$AG$24+$AG$15*$AG$16*R16*$AG$24)</f>
        <v>10100</v>
      </c>
      <c r="Y16" s="41">
        <f t="shared" si="6"/>
        <v>12279301.304205528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12573300.720420815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90"/>
      <c r="R17" s="28">
        <f t="shared" si="1"/>
        <v>1</v>
      </c>
      <c r="S17" s="33">
        <f t="shared" si="2"/>
        <v>1</v>
      </c>
      <c r="T17" s="90"/>
      <c r="U17" s="39">
        <f t="shared" si="3"/>
        <v>8.6011840983066801E-2</v>
      </c>
      <c r="V17" s="33">
        <f t="shared" si="4"/>
        <v>2.6666666746800053E-3</v>
      </c>
      <c r="W17" s="90"/>
      <c r="X17" s="78">
        <f t="shared" si="13"/>
        <v>10100</v>
      </c>
      <c r="Y17" s="41">
        <f t="shared" si="6"/>
        <v>12338939.756752551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12633955.029502809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90"/>
      <c r="R18" s="28">
        <f t="shared" si="1"/>
        <v>1</v>
      </c>
      <c r="S18" s="33">
        <f t="shared" si="2"/>
        <v>1</v>
      </c>
      <c r="T18" s="90"/>
      <c r="U18" s="39">
        <f t="shared" si="3"/>
        <v>8.6012071457732847E-2</v>
      </c>
      <c r="V18" s="33">
        <f t="shared" si="4"/>
        <v>2.6666666748329879E-3</v>
      </c>
      <c r="W18" s="90"/>
      <c r="X18" s="78">
        <f t="shared" si="13"/>
        <v>10100</v>
      </c>
      <c r="Y18" s="41">
        <f t="shared" si="6"/>
        <v>12398579.000550851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12694606.637720646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90"/>
      <c r="R19" s="28">
        <f t="shared" si="1"/>
        <v>1</v>
      </c>
      <c r="S19" s="33">
        <f t="shared" si="2"/>
        <v>1</v>
      </c>
      <c r="T19" s="90"/>
      <c r="U19" s="39">
        <f t="shared" si="3"/>
        <v>8.6012305280634152E-2</v>
      </c>
      <c r="V19" s="33">
        <f t="shared" si="4"/>
        <v>2.6666666749881511E-3</v>
      </c>
      <c r="W19" s="90"/>
      <c r="X19" s="78">
        <f t="shared" si="13"/>
        <v>10100</v>
      </c>
      <c r="Y19" s="41">
        <f t="shared" si="6"/>
        <v>12458219.047123224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12755255.556597123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90"/>
      <c r="R20" s="28">
        <f t="shared" si="1"/>
        <v>1</v>
      </c>
      <c r="S20" s="33">
        <f t="shared" si="2"/>
        <v>1</v>
      </c>
      <c r="T20" s="90"/>
      <c r="U20" s="39">
        <f t="shared" si="3"/>
        <v>8.6012542484042581E-2</v>
      </c>
      <c r="V20" s="33">
        <f t="shared" si="4"/>
        <v>2.6666666751455148E-3</v>
      </c>
      <c r="W20" s="90"/>
      <c r="X20" s="78">
        <f t="shared" si="13"/>
        <v>10100</v>
      </c>
      <c r="Y20" s="41">
        <f t="shared" si="6"/>
        <v>12517859.908103818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12815901.797766387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90"/>
      <c r="R21" s="28">
        <f t="shared" si="1"/>
        <v>1</v>
      </c>
      <c r="S21" s="33">
        <f t="shared" si="2"/>
        <v>1</v>
      </c>
      <c r="T21" s="90"/>
      <c r="U21" s="39">
        <f t="shared" si="3"/>
        <v>8.6012783100384738E-2</v>
      </c>
      <c r="V21" s="33">
        <f t="shared" si="4"/>
        <v>2.6666666753050999E-3</v>
      </c>
      <c r="W21" s="90"/>
      <c r="X21" s="78">
        <f t="shared" si="13"/>
        <v>10100</v>
      </c>
      <c r="Y21" s="41">
        <f t="shared" si="6"/>
        <v>12577501.595238632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12876545.372974439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90"/>
      <c r="R22" s="28">
        <f t="shared" si="1"/>
        <v>1</v>
      </c>
      <c r="S22" s="33">
        <f t="shared" si="2"/>
        <v>1</v>
      </c>
      <c r="T22" s="90"/>
      <c r="U22" s="39">
        <f t="shared" si="3"/>
        <v>8.6013027162242017E-2</v>
      </c>
      <c r="V22" s="33">
        <f t="shared" si="4"/>
        <v>2.6666666754669274E-3</v>
      </c>
      <c r="W22" s="90"/>
      <c r="X22" s="78">
        <f t="shared" si="13"/>
        <v>10100</v>
      </c>
      <c r="Y22" s="41">
        <f t="shared" si="6"/>
        <v>12637144.120386072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12937186.29407968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90"/>
      <c r="R23" s="28">
        <f t="shared" si="1"/>
        <v>1</v>
      </c>
      <c r="S23" s="33">
        <f t="shared" si="2"/>
        <v>1</v>
      </c>
      <c r="T23" s="90"/>
      <c r="U23" s="39">
        <f t="shared" si="3"/>
        <v>8.6013274702350595E-2</v>
      </c>
      <c r="V23" s="33">
        <f t="shared" si="4"/>
        <v>2.6666666756310175E-3</v>
      </c>
      <c r="W23" s="90"/>
      <c r="X23" s="78">
        <f t="shared" si="13"/>
        <v>10100</v>
      </c>
      <c r="Y23" s="41">
        <f t="shared" si="6"/>
        <v>12696787.49551747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12997824.573053446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90"/>
      <c r="R24" s="28">
        <f t="shared" si="1"/>
        <v>1</v>
      </c>
      <c r="S24" s="33">
        <f t="shared" si="2"/>
        <v>1</v>
      </c>
      <c r="T24" s="90"/>
      <c r="U24" s="39">
        <f t="shared" si="3"/>
        <v>8.6013525753601439E-2</v>
      </c>
      <c r="V24" s="33">
        <f t="shared" si="4"/>
        <v>2.6666666757973923E-3</v>
      </c>
      <c r="W24" s="90"/>
      <c r="X24" s="78">
        <f t="shared" si="13"/>
        <v>10100</v>
      </c>
      <c r="Y24" s="41">
        <f t="shared" si="6"/>
        <v>12756431.732717643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13058460.221980553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90"/>
      <c r="R25" s="28">
        <f t="shared" si="1"/>
        <v>1</v>
      </c>
      <c r="S25" s="33">
        <f t="shared" si="2"/>
        <v>1</v>
      </c>
      <c r="T25" s="90"/>
      <c r="U25" s="39">
        <f t="shared" si="3"/>
        <v>8.6013780349040281E-2</v>
      </c>
      <c r="V25" s="33">
        <f t="shared" si="4"/>
        <v>2.6666666759660716E-3</v>
      </c>
      <c r="W25" s="90"/>
      <c r="X25" s="78">
        <f t="shared" si="13"/>
        <v>10100</v>
      </c>
      <c r="Y25" s="41">
        <f t="shared" si="6"/>
        <v>12816076.844185404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13119093.253059814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90"/>
      <c r="R26" s="28">
        <f t="shared" si="1"/>
        <v>1</v>
      </c>
      <c r="S26" s="33">
        <f t="shared" si="2"/>
        <v>1</v>
      </c>
      <c r="T26" s="90"/>
      <c r="U26" s="39">
        <f t="shared" si="3"/>
        <v>8.6014038521867661E-2</v>
      </c>
      <c r="V26" s="33">
        <f t="shared" si="4"/>
        <v>2.666666676137078E-3</v>
      </c>
      <c r="W26" s="90"/>
      <c r="X26" s="78">
        <f t="shared" si="13"/>
        <v>10100</v>
      </c>
      <c r="Y26" s="41">
        <f t="shared" si="6"/>
        <v>12875722.84223411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13179723.678604588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90"/>
      <c r="R27" s="28">
        <f t="shared" si="1"/>
        <v>1</v>
      </c>
      <c r="S27" s="33">
        <f t="shared" si="2"/>
        <v>1</v>
      </c>
      <c r="T27" s="90"/>
      <c r="U27" s="39">
        <f t="shared" si="3"/>
        <v>8.6014300305438884E-2</v>
      </c>
      <c r="V27" s="33">
        <f t="shared" si="4"/>
        <v>2.6666666763104315E-3</v>
      </c>
      <c r="W27" s="90"/>
      <c r="X27" s="78">
        <f t="shared" si="13"/>
        <v>10100</v>
      </c>
      <c r="Y27" s="41">
        <f t="shared" si="6"/>
        <v>12935369.739292208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13240351.511043316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90"/>
      <c r="R28" s="28">
        <f t="shared" si="1"/>
        <v>1</v>
      </c>
      <c r="S28" s="33">
        <f t="shared" si="2"/>
        <v>1</v>
      </c>
      <c r="T28" s="90"/>
      <c r="U28" s="39">
        <f t="shared" si="3"/>
        <v>8.6014565733264006E-2</v>
      </c>
      <c r="V28" s="33">
        <f t="shared" si="4"/>
        <v>2.6666666764861547E-3</v>
      </c>
      <c r="W28" s="90"/>
      <c r="X28" s="78">
        <f t="shared" si="13"/>
        <v>10100</v>
      </c>
      <c r="Y28" s="41">
        <f t="shared" si="6"/>
        <v>12995017.547903735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13300976.762920042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90"/>
      <c r="R29" s="28">
        <f t="shared" si="1"/>
        <v>1</v>
      </c>
      <c r="S29" s="33">
        <f t="shared" si="2"/>
        <v>1</v>
      </c>
      <c r="T29" s="90"/>
      <c r="U29" s="39">
        <f t="shared" si="3"/>
        <v>8.6014834839007917E-2</v>
      </c>
      <c r="V29" s="33">
        <f t="shared" si="4"/>
        <v>2.6666666766642683E-3</v>
      </c>
      <c r="W29" s="90"/>
      <c r="X29" s="78">
        <f t="shared" si="13"/>
        <v>10100</v>
      </c>
      <c r="Y29" s="41">
        <f t="shared" si="6"/>
        <v>13054666.280728886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13361599.446894957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90"/>
      <c r="R30" s="28">
        <f t="shared" si="1"/>
        <v>1</v>
      </c>
      <c r="S30" s="33">
        <f t="shared" si="2"/>
        <v>1</v>
      </c>
      <c r="T30" s="90"/>
      <c r="U30" s="39">
        <f t="shared" si="3"/>
        <v>8.6015107656490244E-2</v>
      </c>
      <c r="V30" s="33">
        <f t="shared" si="4"/>
        <v>2.6666666768447931E-3</v>
      </c>
      <c r="W30" s="90"/>
      <c r="X30" s="78">
        <f t="shared" si="13"/>
        <v>10100</v>
      </c>
      <c r="Y30" s="41">
        <f t="shared" si="6"/>
        <v>13114315.95054454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13422219.575744942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90"/>
      <c r="R31" s="28">
        <f t="shared" si="1"/>
        <v>1</v>
      </c>
      <c r="S31" s="33">
        <f t="shared" si="2"/>
        <v>1</v>
      </c>
      <c r="T31" s="90"/>
      <c r="U31" s="39">
        <f t="shared" si="3"/>
        <v>8.6015384219685437E-2</v>
      </c>
      <c r="V31" s="33">
        <f t="shared" si="4"/>
        <v>2.6666666770277527E-3</v>
      </c>
      <c r="W31" s="90"/>
      <c r="X31" s="78">
        <f t="shared" si="13"/>
        <v>10100</v>
      </c>
      <c r="Y31" s="41">
        <f t="shared" si="6"/>
        <v>13173966.570244795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13482837.162364094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90"/>
      <c r="R32" s="28">
        <f t="shared" si="1"/>
        <v>1</v>
      </c>
      <c r="S32" s="33">
        <f t="shared" si="2"/>
        <v>1</v>
      </c>
      <c r="T32" s="90"/>
      <c r="U32" s="39">
        <f t="shared" si="3"/>
        <v>8.6015664562722693E-2</v>
      </c>
      <c r="V32" s="33">
        <f t="shared" si="4"/>
        <v>2.6666666772131677E-3</v>
      </c>
      <c r="W32" s="90"/>
      <c r="X32" s="78">
        <f t="shared" si="13"/>
        <v>10100</v>
      </c>
      <c r="Y32" s="41">
        <f t="shared" si="6"/>
        <v>13233618.152841495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13543452.219764257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90"/>
      <c r="R33" s="28">
        <f t="shared" si="1"/>
        <v>1</v>
      </c>
      <c r="S33" s="33">
        <f t="shared" si="2"/>
        <v>1</v>
      </c>
      <c r="T33" s="90"/>
      <c r="U33" s="39">
        <f t="shared" si="3"/>
        <v>8.6015948719885993E-2</v>
      </c>
      <c r="V33" s="33">
        <f t="shared" si="4"/>
        <v>2.6666666774010609E-3</v>
      </c>
      <c r="W33" s="90"/>
      <c r="X33" s="78">
        <f t="shared" si="13"/>
        <v>10100</v>
      </c>
      <c r="Y33" s="41">
        <f t="shared" si="6"/>
        <v>13293270.711464778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13604064.761075569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90"/>
      <c r="R34" s="28">
        <f t="shared" si="1"/>
        <v>1</v>
      </c>
      <c r="S34" s="33">
        <f t="shared" si="2"/>
        <v>1</v>
      </c>
      <c r="T34" s="90"/>
      <c r="U34" s="39">
        <f t="shared" si="3"/>
        <v>8.601623672561412E-2</v>
      </c>
      <c r="V34" s="33">
        <f t="shared" si="4"/>
        <v>2.6666666775914524E-3</v>
      </c>
      <c r="W34" s="90"/>
      <c r="X34" s="78">
        <f t="shared" si="13"/>
        <v>10100</v>
      </c>
      <c r="Y34" s="41">
        <f t="shared" si="6"/>
        <v>13352924.259363608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13664674.799546996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90"/>
      <c r="R35" s="28">
        <f t="shared" si="1"/>
        <v>1</v>
      </c>
      <c r="S35" s="33">
        <f t="shared" si="2"/>
        <v>1</v>
      </c>
      <c r="T35" s="90"/>
      <c r="U35" s="39">
        <f t="shared" si="3"/>
        <v>8.6016528614500626E-2</v>
      </c>
      <c r="V35" s="33">
        <f t="shared" si="4"/>
        <v>2.6666666777843658E-3</v>
      </c>
      <c r="W35" s="90"/>
      <c r="X35" s="78">
        <f t="shared" si="13"/>
        <v>10100</v>
      </c>
      <c r="Y35" s="41">
        <f t="shared" si="6"/>
        <v>13412578.809906298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13725282.348546846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90"/>
      <c r="R36" s="28">
        <f t="shared" si="1"/>
        <v>1</v>
      </c>
      <c r="S36" s="33">
        <f t="shared" si="2"/>
        <v>1</v>
      </c>
      <c r="T36" s="90"/>
      <c r="U36" s="39">
        <f t="shared" si="3"/>
        <v>8.6016824421293825E-2</v>
      </c>
      <c r="V36" s="33">
        <f t="shared" si="4"/>
        <v>2.6666666779798232E-3</v>
      </c>
      <c r="W36" s="90"/>
      <c r="X36" s="78">
        <f t="shared" si="13"/>
        <v>10100</v>
      </c>
      <c r="Y36" s="41">
        <f t="shared" si="6"/>
        <v>13472234.376581065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13785887.421563342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90"/>
      <c r="R37" s="28">
        <f t="shared" si="1"/>
        <v>1</v>
      </c>
      <c r="S37" s="33">
        <f t="shared" si="2"/>
        <v>1</v>
      </c>
      <c r="T37" s="90"/>
      <c r="U37" s="39">
        <f t="shared" si="3"/>
        <v>8.6017124180896853E-2</v>
      </c>
      <c r="V37" s="33">
        <f t="shared" si="4"/>
        <v>2.6666666781778462E-3</v>
      </c>
      <c r="W37" s="90"/>
      <c r="X37" s="78">
        <f t="shared" si="13"/>
        <v>10100</v>
      </c>
      <c r="Y37" s="41">
        <f t="shared" si="6"/>
        <v>13531890.97299655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13846490.032205118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90"/>
      <c r="R38" s="28">
        <f t="shared" si="1"/>
        <v>1</v>
      </c>
      <c r="S38" s="33">
        <f t="shared" si="2"/>
        <v>1</v>
      </c>
      <c r="T38" s="90"/>
      <c r="U38" s="39">
        <f t="shared" si="3"/>
        <v>8.6017427928367599E-2</v>
      </c>
      <c r="V38" s="33">
        <f t="shared" si="4"/>
        <v>2.6666666783784578E-3</v>
      </c>
      <c r="W38" s="90"/>
      <c r="X38" s="78">
        <f t="shared" si="13"/>
        <v>10100</v>
      </c>
      <c r="Y38" s="41">
        <f t="shared" si="6"/>
        <v>13591548.612882365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13907090.194201794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90"/>
      <c r="R39" s="28">
        <f t="shared" si="1"/>
        <v>1</v>
      </c>
      <c r="S39" s="33">
        <f t="shared" si="2"/>
        <v>1</v>
      </c>
      <c r="T39" s="90"/>
      <c r="U39" s="39">
        <f t="shared" si="3"/>
        <v>8.6017735698918726E-2</v>
      </c>
      <c r="V39" s="33">
        <f t="shared" si="4"/>
        <v>2.6666666785816794E-3</v>
      </c>
      <c r="W39" s="90"/>
      <c r="X39" s="78">
        <f t="shared" si="13"/>
        <v>10100</v>
      </c>
      <c r="Y39" s="41">
        <f t="shared" si="6"/>
        <v>13651207.310089603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13967687.921404457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90"/>
      <c r="R40" s="28">
        <f t="shared" si="1"/>
        <v>1</v>
      </c>
      <c r="S40" s="33">
        <f t="shared" si="2"/>
        <v>1</v>
      </c>
      <c r="T40" s="90"/>
      <c r="U40" s="39">
        <f t="shared" si="3"/>
        <v>8.6018047527917696E-2</v>
      </c>
      <c r="V40" s="33">
        <f t="shared" si="4"/>
        <v>2.6666666787875356E-3</v>
      </c>
      <c r="W40" s="90"/>
      <c r="X40" s="78">
        <f t="shared" si="13"/>
        <v>10100</v>
      </c>
      <c r="Y40" s="41">
        <f t="shared" si="6"/>
        <v>13710867.078591421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14028283.227786267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90"/>
      <c r="R41" s="28">
        <f t="shared" si="1"/>
        <v>1</v>
      </c>
      <c r="S41" s="33">
        <f t="shared" si="2"/>
        <v>1</v>
      </c>
      <c r="T41" s="90"/>
      <c r="U41" s="39">
        <f t="shared" si="3"/>
        <v>8.6018363450886745E-2</v>
      </c>
      <c r="V41" s="33">
        <f t="shared" si="4"/>
        <v>2.6666666789960467E-3</v>
      </c>
      <c r="W41" s="90"/>
      <c r="X41" s="78">
        <f t="shared" si="13"/>
        <v>10100</v>
      </c>
      <c r="Y41" s="41">
        <f t="shared" si="6"/>
        <v>13770527.932483518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14088876.127442922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90"/>
      <c r="R42" s="28">
        <f t="shared" si="1"/>
        <v>1</v>
      </c>
      <c r="S42" s="33">
        <f t="shared" si="2"/>
        <v>1</v>
      </c>
      <c r="T42" s="90"/>
      <c r="U42" s="39">
        <f t="shared" si="3"/>
        <v>8.6018683503502905E-2</v>
      </c>
      <c r="V42" s="33">
        <f t="shared" si="4"/>
        <v>2.6666666792072372E-3</v>
      </c>
      <c r="W42" s="90"/>
      <c r="X42" s="78">
        <f t="shared" si="13"/>
        <v>10100</v>
      </c>
      <c r="Y42" s="41">
        <f t="shared" si="6"/>
        <v>13830189.885984723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14149466.63459325</v>
      </c>
      <c r="AE42" s="11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90"/>
      <c r="R43" s="28">
        <f t="shared" si="1"/>
        <v>1</v>
      </c>
      <c r="S43" s="33">
        <f t="shared" si="2"/>
        <v>1</v>
      </c>
      <c r="T43" s="90"/>
      <c r="U43" s="39">
        <f t="shared" si="3"/>
        <v>8.6019007721597956E-2</v>
      </c>
      <c r="V43" s="33">
        <f t="shared" si="4"/>
        <v>2.666666679421129E-3</v>
      </c>
      <c r="W43" s="90"/>
      <c r="X43" s="78">
        <f t="shared" si="13"/>
        <v>10100</v>
      </c>
      <c r="Y43" s="41">
        <f t="shared" si="6"/>
        <v>13889852.953437489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14210054.763579706</v>
      </c>
      <c r="AE43" s="11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90"/>
      <c r="R44" s="28">
        <f t="shared" si="1"/>
        <v>1</v>
      </c>
      <c r="S44" s="33">
        <f t="shared" si="2"/>
        <v>1</v>
      </c>
      <c r="T44" s="90"/>
      <c r="U44" s="39">
        <f t="shared" si="3"/>
        <v>8.6019336141158489E-2</v>
      </c>
      <c r="V44" s="33">
        <f t="shared" si="4"/>
        <v>2.6666666796377452E-3</v>
      </c>
      <c r="W44" s="90"/>
      <c r="X44" s="78">
        <f t="shared" si="13"/>
        <v>10100</v>
      </c>
      <c r="Y44" s="41">
        <f t="shared" si="6"/>
        <v>13949517.149308443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14270640.528868917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90"/>
      <c r="R45" s="28">
        <f t="shared" si="1"/>
        <v>1</v>
      </c>
      <c r="S45" s="33">
        <f t="shared" si="2"/>
        <v>1</v>
      </c>
      <c r="T45" s="90"/>
      <c r="U45" s="39">
        <f t="shared" si="3"/>
        <v>8.6019668798325871E-2</v>
      </c>
      <c r="V45" s="33">
        <f t="shared" si="4"/>
        <v>2.6666666798571092E-3</v>
      </c>
      <c r="W45" s="90"/>
      <c r="X45" s="78">
        <f t="shared" si="13"/>
        <v>10100</v>
      </c>
      <c r="Y45" s="41">
        <f t="shared" si="6"/>
        <v>14009182.488188939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14331223.945052234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90"/>
      <c r="R46" s="28">
        <f t="shared" si="1"/>
        <v>1</v>
      </c>
      <c r="S46" s="33">
        <f t="shared" si="2"/>
        <v>1</v>
      </c>
      <c r="T46" s="90"/>
      <c r="U46" s="39">
        <f t="shared" si="3"/>
        <v>8.6020005729396221E-2</v>
      </c>
      <c r="V46" s="33">
        <f t="shared" si="4"/>
        <v>2.6666666800792432E-3</v>
      </c>
      <c r="W46" s="90"/>
      <c r="X46" s="78">
        <f t="shared" si="13"/>
        <v>10100</v>
      </c>
      <c r="Y46" s="41">
        <f t="shared" si="6"/>
        <v>14068848.984795569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14391805.026846254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90"/>
      <c r="R47" s="28">
        <f t="shared" si="1"/>
        <v>1</v>
      </c>
      <c r="S47" s="33">
        <f t="shared" si="2"/>
        <v>1</v>
      </c>
      <c r="T47" s="90"/>
      <c r="U47" s="39">
        <f t="shared" si="3"/>
        <v>8.6020346970820491E-2</v>
      </c>
      <c r="V47" s="33">
        <f t="shared" si="4"/>
        <v>2.6666666803041718E-3</v>
      </c>
      <c r="W47" s="90"/>
      <c r="X47" s="78">
        <f t="shared" si="13"/>
        <v>10100</v>
      </c>
      <c r="Y47" s="41">
        <f t="shared" si="6"/>
        <v>14128516.653970705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14452383.789093345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90"/>
      <c r="R48" s="28">
        <f t="shared" si="1"/>
        <v>1</v>
      </c>
      <c r="S48" s="33">
        <f t="shared" si="2"/>
        <v>1</v>
      </c>
      <c r="T48" s="90"/>
      <c r="U48" s="39">
        <f t="shared" si="3"/>
        <v>8.6020692559204359E-2</v>
      </c>
      <c r="V48" s="33">
        <f t="shared" si="4"/>
        <v>2.6666666805319175E-3</v>
      </c>
      <c r="W48" s="90"/>
      <c r="X48" s="78">
        <f t="shared" si="13"/>
        <v>10100</v>
      </c>
      <c r="Y48" s="41">
        <f t="shared" si="6"/>
        <v>14188185.510683028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14513181.169254921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90"/>
      <c r="R49" s="28">
        <f t="shared" si="1"/>
        <v>1</v>
      </c>
      <c r="S49" s="33">
        <f t="shared" si="2"/>
        <v>1</v>
      </c>
      <c r="T49" s="90"/>
      <c r="U49" s="39">
        <f t="shared" si="3"/>
        <v>8.6021042531308323E-2</v>
      </c>
      <c r="V49" s="33">
        <f t="shared" si="4"/>
        <v>2.6666666807625039E-3</v>
      </c>
      <c r="W49" s="90"/>
      <c r="X49" s="78">
        <f t="shared" si="13"/>
        <v>10100</v>
      </c>
      <c r="Y49" s="41">
        <f t="shared" si="6"/>
        <v>14247855.570028098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14574173.573481195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90"/>
      <c r="R50" s="28">
        <f t="shared" si="1"/>
        <v>1</v>
      </c>
      <c r="S50" s="33">
        <f t="shared" si="2"/>
        <v>1</v>
      </c>
      <c r="T50" s="90"/>
      <c r="U50" s="39">
        <f t="shared" si="3"/>
        <v>8.6021396924047658E-2</v>
      </c>
      <c r="V50" s="33">
        <f t="shared" si="4"/>
        <v>2.6666666809959539E-3</v>
      </c>
      <c r="W50" s="90"/>
      <c r="X50" s="78">
        <f t="shared" si="13"/>
        <v>10100</v>
      </c>
      <c r="Y50" s="41">
        <f t="shared" si="6"/>
        <v>14307526.847228833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14635167.195563134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90"/>
      <c r="R51" s="28">
        <f t="shared" si="1"/>
        <v>1</v>
      </c>
      <c r="S51" s="33">
        <f t="shared" si="2"/>
        <v>1</v>
      </c>
      <c r="T51" s="90"/>
      <c r="U51" s="39">
        <f t="shared" si="3"/>
        <v>8.6021755774492392E-2</v>
      </c>
      <c r="V51" s="33">
        <f t="shared" si="4"/>
        <v>2.6666666812322922E-3</v>
      </c>
      <c r="W51" s="90"/>
      <c r="X51" s="78">
        <f t="shared" si="13"/>
        <v>10100</v>
      </c>
      <c r="Y51" s="41">
        <f t="shared" si="6"/>
        <v>14367199.357636085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14696162.050851589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90"/>
      <c r="R52" s="28">
        <f t="shared" si="1"/>
        <v>1</v>
      </c>
      <c r="S52" s="33">
        <f t="shared" si="2"/>
        <v>1</v>
      </c>
      <c r="T52" s="90"/>
      <c r="U52" s="39">
        <f t="shared" si="3"/>
        <v>8.6022119119867374E-2</v>
      </c>
      <c r="V52" s="33">
        <f t="shared" si="4"/>
        <v>2.6666666814715422E-3</v>
      </c>
      <c r="W52" s="90"/>
      <c r="X52" s="78">
        <f t="shared" si="13"/>
        <v>10100</v>
      </c>
      <c r="Y52" s="41">
        <f t="shared" si="6"/>
        <v>14426873.116729168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14757158.154825877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90"/>
      <c r="R53" s="28">
        <f t="shared" si="1"/>
        <v>1</v>
      </c>
      <c r="S53" s="33">
        <f t="shared" si="2"/>
        <v>1</v>
      </c>
      <c r="T53" s="90"/>
      <c r="U53" s="39">
        <f t="shared" si="3"/>
        <v>8.6022486997552189E-2</v>
      </c>
      <c r="V53" s="33">
        <f t="shared" si="4"/>
        <v>2.6666666817137278E-3</v>
      </c>
      <c r="W53" s="90"/>
      <c r="X53" s="78">
        <f t="shared" si="13"/>
        <v>10100</v>
      </c>
      <c r="Y53" s="41">
        <f t="shared" si="6"/>
        <v>14486548.140116384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14818155.523094298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91"/>
      <c r="R54" s="28">
        <f t="shared" si="1"/>
        <v>1</v>
      </c>
      <c r="S54" s="33">
        <f t="shared" si="2"/>
        <v>1</v>
      </c>
      <c r="T54" s="91"/>
      <c r="U54" s="39">
        <f t="shared" si="3"/>
        <v>8.6022859445081243E-2</v>
      </c>
      <c r="V54" s="33">
        <f t="shared" si="4"/>
        <v>2.666666681958872E-3</v>
      </c>
      <c r="W54" s="91"/>
      <c r="X54" s="78">
        <f t="shared" si="13"/>
        <v>10100</v>
      </c>
      <c r="Y54" s="41">
        <f t="shared" si="6"/>
        <v>14546224.443535566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14879154.171394685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623070329.02715099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607378385.6089524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623070329.02715111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78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77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8.6009912133423252E-2</v>
      </c>
      <c r="V9" s="33">
        <f>($AI$7/$AG$12)*(1+0.15*(P9/$AG$10)^4)+$AH$32</f>
        <v>2.6666666730206724E-3</v>
      </c>
      <c r="W9" s="90"/>
      <c r="X9" s="78">
        <f>($AG$7*$AG$8*S9*$AG$24+$AG$15*$AG$16*R9*$AG$24)</f>
        <v>3600</v>
      </c>
      <c r="Y9" s="41">
        <f>(O9*U9*$AG$30+P9*V9*$AG$29)*365</f>
        <v>11801875.678449078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12079320.272404877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90"/>
      <c r="R10" s="28">
        <f t="shared" ref="R10:R54" si="2">IF(O10&lt;$AG$18,1,2)</f>
        <v>1</v>
      </c>
      <c r="S10" s="33">
        <f t="shared" ref="S10:S54" si="3">IF(P10&lt;$AG$10,1,2)</f>
        <v>1</v>
      </c>
      <c r="T10" s="90"/>
      <c r="U10" s="39">
        <f t="shared" ref="U10:U54" si="4">($AI$15/$AG$20)*(1+0.15*(O10/$AG$18)^4)+$AH$33</f>
        <v>8.6010318732661864E-2</v>
      </c>
      <c r="V10" s="33">
        <f t="shared" ref="V10:V54" si="5">($AI$7/$AG$12)*(1+0.15*(P10/$AG$10)^4)+$AH$32</f>
        <v>2.6666666732798215E-3</v>
      </c>
      <c r="W10" s="90"/>
      <c r="X10" s="78">
        <f t="shared" ref="X10:X12" si="6">($AG$7*$AG$8*S10*$AG$24+$AG$15*$AG$16*R10*$AG$24)</f>
        <v>3600</v>
      </c>
      <c r="Y10" s="41">
        <f t="shared" ref="Y10:Y54" si="7">(O10*U10*$AG$30+P10*V10*$AG$29)*365</f>
        <v>11921141.429811204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12201343.392399382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90"/>
      <c r="R11" s="28">
        <f t="shared" si="2"/>
        <v>1</v>
      </c>
      <c r="S11" s="33">
        <f t="shared" si="3"/>
        <v>1</v>
      </c>
      <c r="T11" s="90"/>
      <c r="U11" s="39">
        <f t="shared" si="4"/>
        <v>8.6010737714586061E-2</v>
      </c>
      <c r="V11" s="33">
        <f t="shared" si="5"/>
        <v>2.6666666735468188E-3</v>
      </c>
      <c r="W11" s="90"/>
      <c r="X11" s="78">
        <f t="shared" si="6"/>
        <v>3600</v>
      </c>
      <c r="Y11" s="41">
        <f t="shared" si="7"/>
        <v>12040410.035936004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12323367.612132076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90"/>
      <c r="R12" s="28">
        <f t="shared" si="2"/>
        <v>1</v>
      </c>
      <c r="S12" s="33">
        <f t="shared" si="3"/>
        <v>1</v>
      </c>
      <c r="T12" s="90"/>
      <c r="U12" s="39">
        <f t="shared" si="4"/>
        <v>8.6011169328083656E-2</v>
      </c>
      <c r="V12" s="33">
        <f t="shared" si="5"/>
        <v>2.6666666738218193E-3</v>
      </c>
      <c r="W12" s="90"/>
      <c r="X12" s="78">
        <f t="shared" si="6"/>
        <v>3600</v>
      </c>
      <c r="Y12" s="41">
        <f t="shared" si="7"/>
        <v>12159681.583322739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12445392.35315506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90"/>
      <c r="R13" s="28">
        <f t="shared" si="2"/>
        <v>1</v>
      </c>
      <c r="S13" s="33">
        <f t="shared" si="3"/>
        <v>1</v>
      </c>
      <c r="T13" s="90"/>
      <c r="U13" s="39">
        <f t="shared" si="4"/>
        <v>8.6011613824518968E-2</v>
      </c>
      <c r="V13" s="33">
        <f t="shared" si="5"/>
        <v>2.666666674104983E-3</v>
      </c>
      <c r="W13" s="90"/>
      <c r="X13" s="78">
        <f>($AG$7*$AG$8*S13*$AG$24+$AG$15*$AG$16*R13*$AG$24)</f>
        <v>3600</v>
      </c>
      <c r="Y13" s="41">
        <f t="shared" si="7"/>
        <v>12278956.160200577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12567406.784756364</v>
      </c>
      <c r="AE13" s="11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90"/>
      <c r="R14" s="28">
        <f t="shared" si="2"/>
        <v>1</v>
      </c>
      <c r="S14" s="33">
        <f t="shared" si="3"/>
        <v>1</v>
      </c>
      <c r="T14" s="90"/>
      <c r="U14" s="39">
        <f t="shared" si="4"/>
        <v>8.6012071457732847E-2</v>
      </c>
      <c r="V14" s="33">
        <f t="shared" si="5"/>
        <v>2.6666666743964699E-3</v>
      </c>
      <c r="W14" s="90"/>
      <c r="X14" s="78">
        <f>($AG$7*$AG$8*S14*$AG$24+$AG$15*$AG$16*R14*$AG$24)+AG26</f>
        <v>1511350</v>
      </c>
      <c r="Y14" s="41">
        <f t="shared" si="7"/>
        <v>12398233.856545707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14196836.35840743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90"/>
      <c r="R15" s="28">
        <f t="shared" si="2"/>
        <v>1</v>
      </c>
      <c r="S15" s="33">
        <f t="shared" si="3"/>
        <v>1</v>
      </c>
      <c r="T15" s="90"/>
      <c r="U15" s="39">
        <f t="shared" si="4"/>
        <v>8.6012542484042581E-2</v>
      </c>
      <c r="V15" s="33">
        <f t="shared" si="5"/>
        <v>2.66666667469644E-3</v>
      </c>
      <c r="W15" s="90"/>
      <c r="X15" s="78">
        <f>($AJ$11*$AG$8*S15*$AG$25+$AJ$9*$AG$8*S15*$AG$24+$AG$15*$AG$16*R15*$AG$24)</f>
        <v>10100</v>
      </c>
      <c r="Y15" s="41">
        <f t="shared" si="7"/>
        <v>12517514.764098478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12817262.159035267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90"/>
      <c r="R16" s="28">
        <f t="shared" si="2"/>
        <v>1</v>
      </c>
      <c r="S16" s="33">
        <f t="shared" si="3"/>
        <v>1</v>
      </c>
      <c r="T16" s="90"/>
      <c r="U16" s="39">
        <f t="shared" si="4"/>
        <v>8.6013027162242017E-2</v>
      </c>
      <c r="V16" s="33">
        <f t="shared" si="5"/>
        <v>2.6666666750050578E-3</v>
      </c>
      <c r="W16" s="90"/>
      <c r="X16" s="78">
        <f t="shared" ref="X16:X54" si="13">($AJ$11*$AG$8*S16*$AG$25+$AJ$9*$AG$8*S16*$AG$24+$AG$15*$AG$16*R16*$AG$24)</f>
        <v>10100</v>
      </c>
      <c r="Y16" s="41">
        <f t="shared" si="7"/>
        <v>12636798.976380525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12938934.280161515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90"/>
      <c r="R17" s="28">
        <f t="shared" si="2"/>
        <v>1</v>
      </c>
      <c r="S17" s="33">
        <f t="shared" si="3"/>
        <v>1</v>
      </c>
      <c r="T17" s="90"/>
      <c r="U17" s="39">
        <f t="shared" si="4"/>
        <v>8.6013525753601439E-2</v>
      </c>
      <c r="V17" s="33">
        <f t="shared" si="5"/>
        <v>2.666666675322487E-3</v>
      </c>
      <c r="W17" s="90"/>
      <c r="X17" s="78">
        <f t="shared" si="13"/>
        <v>10100</v>
      </c>
      <c r="Y17" s="41">
        <f t="shared" si="7"/>
        <v>12756086.588711888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13060602.81710621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90"/>
      <c r="R18" s="28">
        <f t="shared" si="2"/>
        <v>1</v>
      </c>
      <c r="S18" s="33">
        <f t="shared" si="3"/>
        <v>1</v>
      </c>
      <c r="T18" s="90"/>
      <c r="U18" s="39">
        <f t="shared" si="4"/>
        <v>8.6014038521867661E-2</v>
      </c>
      <c r="V18" s="33">
        <f t="shared" si="5"/>
        <v>2.6666666756488943E-3</v>
      </c>
      <c r="W18" s="90"/>
      <c r="X18" s="78">
        <f t="shared" si="13"/>
        <v>10100</v>
      </c>
      <c r="Y18" s="41">
        <f t="shared" si="7"/>
        <v>12875377.698228141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13182267.867004925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90"/>
      <c r="R19" s="28">
        <f t="shared" si="2"/>
        <v>1</v>
      </c>
      <c r="S19" s="33">
        <f t="shared" si="3"/>
        <v>1</v>
      </c>
      <c r="T19" s="90"/>
      <c r="U19" s="39">
        <f t="shared" si="4"/>
        <v>8.6014565733264006E-2</v>
      </c>
      <c r="V19" s="33">
        <f t="shared" si="5"/>
        <v>2.6666666759844471E-3</v>
      </c>
      <c r="W19" s="90"/>
      <c r="X19" s="78">
        <f t="shared" si="13"/>
        <v>10100</v>
      </c>
      <c r="Y19" s="41">
        <f t="shared" si="7"/>
        <v>12994672.403897544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13303929.528825926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90"/>
      <c r="R20" s="28">
        <f t="shared" si="2"/>
        <v>1</v>
      </c>
      <c r="S20" s="33">
        <f t="shared" si="3"/>
        <v>1</v>
      </c>
      <c r="T20" s="90"/>
      <c r="U20" s="39">
        <f t="shared" si="4"/>
        <v>8.6015107656490244E-2</v>
      </c>
      <c r="V20" s="33">
        <f t="shared" si="5"/>
        <v>2.6666666763293149E-3</v>
      </c>
      <c r="W20" s="90"/>
      <c r="X20" s="78">
        <f t="shared" si="13"/>
        <v>10100</v>
      </c>
      <c r="Y20" s="41">
        <f t="shared" si="7"/>
        <v>13113970.806538122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13425587.90338723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90"/>
      <c r="R21" s="28">
        <f t="shared" si="2"/>
        <v>1</v>
      </c>
      <c r="S21" s="33">
        <f t="shared" si="3"/>
        <v>1</v>
      </c>
      <c r="T21" s="90"/>
      <c r="U21" s="39">
        <f t="shared" si="4"/>
        <v>8.6015664562722693E-2</v>
      </c>
      <c r="V21" s="33">
        <f t="shared" si="5"/>
        <v>2.6666666766836681E-3</v>
      </c>
      <c r="W21" s="90"/>
      <c r="X21" s="78">
        <f t="shared" si="13"/>
        <v>10100</v>
      </c>
      <c r="Y21" s="41">
        <f t="shared" si="7"/>
        <v>13233273.008834844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13547243.093373815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90"/>
      <c r="R22" s="28">
        <f t="shared" si="2"/>
        <v>1</v>
      </c>
      <c r="S22" s="33">
        <f t="shared" si="3"/>
        <v>1</v>
      </c>
      <c r="T22" s="90"/>
      <c r="U22" s="39">
        <f t="shared" si="4"/>
        <v>8.601623672561412E-2</v>
      </c>
      <c r="V22" s="33">
        <f t="shared" si="5"/>
        <v>2.6666666770476799E-3</v>
      </c>
      <c r="W22" s="90"/>
      <c r="X22" s="78">
        <f t="shared" si="13"/>
        <v>10100</v>
      </c>
      <c r="Y22" s="41">
        <f t="shared" si="7"/>
        <v>13352579.115356715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13668895.203354679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90"/>
      <c r="R23" s="28">
        <f t="shared" si="2"/>
        <v>1</v>
      </c>
      <c r="S23" s="33">
        <f t="shared" si="3"/>
        <v>1</v>
      </c>
      <c r="T23" s="90"/>
      <c r="U23" s="39">
        <f t="shared" si="4"/>
        <v>8.6016824421293825E-2</v>
      </c>
      <c r="V23" s="33">
        <f t="shared" si="5"/>
        <v>2.6666666774215232E-3</v>
      </c>
      <c r="W23" s="90"/>
      <c r="X23" s="78">
        <f t="shared" si="13"/>
        <v>10100</v>
      </c>
      <c r="Y23" s="41">
        <f t="shared" si="7"/>
        <v>13471889.232573926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13790544.339800015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90"/>
      <c r="R24" s="28">
        <f t="shared" si="2"/>
        <v>1</v>
      </c>
      <c r="S24" s="33">
        <f t="shared" si="3"/>
        <v>1</v>
      </c>
      <c r="T24" s="90"/>
      <c r="U24" s="39">
        <f t="shared" si="4"/>
        <v>8.6017427928367599E-2</v>
      </c>
      <c r="V24" s="33">
        <f t="shared" si="5"/>
        <v>2.6666666778053742E-3</v>
      </c>
      <c r="W24" s="90"/>
      <c r="X24" s="78">
        <f t="shared" si="13"/>
        <v>10100</v>
      </c>
      <c r="Y24" s="41">
        <f t="shared" si="7"/>
        <v>13591203.46887497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13912190.611098316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90"/>
      <c r="R25" s="28">
        <f t="shared" si="2"/>
        <v>1</v>
      </c>
      <c r="S25" s="33">
        <f t="shared" si="3"/>
        <v>1</v>
      </c>
      <c r="T25" s="90"/>
      <c r="U25" s="39">
        <f t="shared" si="4"/>
        <v>8.6018047527917696E-2</v>
      </c>
      <c r="V25" s="33">
        <f t="shared" si="5"/>
        <v>2.6666666781994092E-3</v>
      </c>
      <c r="W25" s="90"/>
      <c r="X25" s="78">
        <f t="shared" si="13"/>
        <v>10100</v>
      </c>
      <c r="Y25" s="41">
        <f t="shared" si="7"/>
        <v>13710521.934583768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14033834.127573503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90"/>
      <c r="R26" s="28">
        <f t="shared" si="2"/>
        <v>1</v>
      </c>
      <c r="S26" s="33">
        <f t="shared" si="3"/>
        <v>1</v>
      </c>
      <c r="T26" s="90"/>
      <c r="U26" s="39">
        <f t="shared" si="4"/>
        <v>8.6018683503502905E-2</v>
      </c>
      <c r="V26" s="33">
        <f t="shared" si="5"/>
        <v>2.6666666786038075E-3</v>
      </c>
      <c r="W26" s="90"/>
      <c r="X26" s="78">
        <f t="shared" si="13"/>
        <v>10100</v>
      </c>
      <c r="Y26" s="41">
        <f t="shared" si="7"/>
        <v>13829844.741976803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14155475.001502059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90"/>
      <c r="R27" s="28">
        <f t="shared" si="2"/>
        <v>1</v>
      </c>
      <c r="S27" s="33">
        <f t="shared" si="3"/>
        <v>1</v>
      </c>
      <c r="T27" s="90"/>
      <c r="U27" s="39">
        <f t="shared" si="4"/>
        <v>8.6019336141158489E-2</v>
      </c>
      <c r="V27" s="33">
        <f t="shared" si="5"/>
        <v>2.666666679018749E-3</v>
      </c>
      <c r="W27" s="90"/>
      <c r="X27" s="78">
        <f t="shared" si="13"/>
        <v>10100</v>
      </c>
      <c r="Y27" s="41">
        <f t="shared" si="7"/>
        <v>13949172.00530025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14277113.347130159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90"/>
      <c r="R28" s="28">
        <f t="shared" si="2"/>
        <v>1</v>
      </c>
      <c r="S28" s="33">
        <f t="shared" si="3"/>
        <v>1</v>
      </c>
      <c r="T28" s="90"/>
      <c r="U28" s="39">
        <f t="shared" si="4"/>
        <v>8.6020005729396221E-2</v>
      </c>
      <c r="V28" s="33">
        <f t="shared" si="5"/>
        <v>2.6666666794444159E-3</v>
      </c>
      <c r="W28" s="90"/>
      <c r="X28" s="78">
        <f t="shared" si="13"/>
        <v>10100</v>
      </c>
      <c r="Y28" s="41">
        <f t="shared" si="7"/>
        <v>14068503.840787096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14398749.280690791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90"/>
      <c r="R29" s="28">
        <f t="shared" si="2"/>
        <v>1</v>
      </c>
      <c r="S29" s="33">
        <f t="shared" si="3"/>
        <v>1</v>
      </c>
      <c r="T29" s="90"/>
      <c r="U29" s="39">
        <f t="shared" si="4"/>
        <v>8.6020692559204359E-2</v>
      </c>
      <c r="V29" s="33">
        <f t="shared" si="5"/>
        <v>2.6666666798809903E-3</v>
      </c>
      <c r="W29" s="90"/>
      <c r="X29" s="78">
        <f t="shared" si="13"/>
        <v>10100</v>
      </c>
      <c r="Y29" s="41">
        <f t="shared" si="7"/>
        <v>14187840.366674267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14520382.920420881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90"/>
      <c r="R30" s="28">
        <f t="shared" si="2"/>
        <v>1</v>
      </c>
      <c r="S30" s="33">
        <f t="shared" si="3"/>
        <v>1</v>
      </c>
      <c r="T30" s="90"/>
      <c r="U30" s="39">
        <f t="shared" si="4"/>
        <v>8.6021396924047658E-2</v>
      </c>
      <c r="V30" s="33">
        <f t="shared" si="5"/>
        <v>2.6666666803286578E-3</v>
      </c>
      <c r="W30" s="90"/>
      <c r="X30" s="78">
        <f t="shared" si="13"/>
        <v>10100</v>
      </c>
      <c r="Y30" s="41">
        <f t="shared" si="7"/>
        <v>14307181.703219773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14642014.386578439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90"/>
      <c r="R31" s="28">
        <f t="shared" si="2"/>
        <v>1</v>
      </c>
      <c r="S31" s="33">
        <f t="shared" si="3"/>
        <v>1</v>
      </c>
      <c r="T31" s="90"/>
      <c r="U31" s="39">
        <f t="shared" si="4"/>
        <v>8.6022119119867374E-2</v>
      </c>
      <c r="V31" s="33">
        <f t="shared" si="5"/>
        <v>2.6666666807876041E-3</v>
      </c>
      <c r="W31" s="90"/>
      <c r="X31" s="78">
        <f t="shared" si="13"/>
        <v>10100</v>
      </c>
      <c r="Y31" s="41">
        <f t="shared" si="7"/>
        <v>14426527.972719809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14763643.801459657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90"/>
      <c r="R32" s="28">
        <f t="shared" si="2"/>
        <v>1</v>
      </c>
      <c r="S32" s="33">
        <f t="shared" si="3"/>
        <v>1</v>
      </c>
      <c r="T32" s="90"/>
      <c r="U32" s="39">
        <f t="shared" si="4"/>
        <v>8.6022859445081243E-2</v>
      </c>
      <c r="V32" s="33">
        <f t="shared" si="5"/>
        <v>2.6666666812580177E-3</v>
      </c>
      <c r="W32" s="90"/>
      <c r="X32" s="78">
        <f t="shared" si="13"/>
        <v>10100</v>
      </c>
      <c r="Y32" s="41">
        <f t="shared" si="7"/>
        <v>14545879.299525898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14885271.28941606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90"/>
      <c r="R33" s="28">
        <f t="shared" si="2"/>
        <v>1</v>
      </c>
      <c r="S33" s="33">
        <f t="shared" si="3"/>
        <v>1</v>
      </c>
      <c r="T33" s="90"/>
      <c r="U33" s="39">
        <f t="shared" si="4"/>
        <v>8.6023618200583532E-2</v>
      </c>
      <c r="V33" s="33">
        <f t="shared" si="5"/>
        <v>2.6666666817400878E-3</v>
      </c>
      <c r="W33" s="90"/>
      <c r="X33" s="78">
        <f t="shared" si="13"/>
        <v>10100</v>
      </c>
      <c r="Y33" s="41">
        <f t="shared" si="7"/>
        <v>14665235.810062028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15006896.976871638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90"/>
      <c r="R34" s="28">
        <f t="shared" si="2"/>
        <v>1</v>
      </c>
      <c r="S34" s="33">
        <f t="shared" si="3"/>
        <v>1</v>
      </c>
      <c r="T34" s="90"/>
      <c r="U34" s="39">
        <f t="shared" si="4"/>
        <v>8.6024395689744959E-2</v>
      </c>
      <c r="V34" s="33">
        <f t="shared" si="5"/>
        <v>2.6666666822340048E-3</v>
      </c>
      <c r="W34" s="90"/>
      <c r="X34" s="78">
        <f t="shared" si="13"/>
        <v>10100</v>
      </c>
      <c r="Y34" s="41">
        <f t="shared" si="7"/>
        <v>14784597.632841757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15128520.992339944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90"/>
      <c r="R35" s="28">
        <f t="shared" si="2"/>
        <v>1</v>
      </c>
      <c r="S35" s="33">
        <f t="shared" si="3"/>
        <v>1</v>
      </c>
      <c r="T35" s="90"/>
      <c r="U35" s="39">
        <f t="shared" si="4"/>
        <v>8.6025192218412774E-2</v>
      </c>
      <c r="V35" s="33">
        <f t="shared" si="5"/>
        <v>2.666666682739962E-3</v>
      </c>
      <c r="W35" s="90"/>
      <c r="X35" s="78">
        <f t="shared" si="13"/>
        <v>10100</v>
      </c>
      <c r="Y35" s="41">
        <f t="shared" si="7"/>
        <v>14903964.898485353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15250143.466441253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90"/>
      <c r="R36" s="28">
        <f t="shared" si="2"/>
        <v>1</v>
      </c>
      <c r="S36" s="33">
        <f t="shared" si="3"/>
        <v>1</v>
      </c>
      <c r="T36" s="90"/>
      <c r="U36" s="39">
        <f t="shared" si="4"/>
        <v>8.6026008094910705E-2</v>
      </c>
      <c r="V36" s="33">
        <f t="shared" si="5"/>
        <v>2.6666666832581539E-3</v>
      </c>
      <c r="W36" s="90"/>
      <c r="X36" s="78">
        <f t="shared" si="13"/>
        <v>10100</v>
      </c>
      <c r="Y36" s="41">
        <f t="shared" si="7"/>
        <v>15023337.739736931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15371764.531919675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90"/>
      <c r="R37" s="28">
        <f t="shared" si="2"/>
        <v>1</v>
      </c>
      <c r="S37" s="33">
        <f t="shared" si="3"/>
        <v>1</v>
      </c>
      <c r="T37" s="90"/>
      <c r="U37" s="39">
        <f t="shared" si="4"/>
        <v>8.6026843630038985E-2</v>
      </c>
      <c r="V37" s="33">
        <f t="shared" si="5"/>
        <v>2.6666666837887754E-3</v>
      </c>
      <c r="W37" s="90"/>
      <c r="X37" s="78">
        <f t="shared" si="13"/>
        <v>10100</v>
      </c>
      <c r="Y37" s="41">
        <f t="shared" si="7"/>
        <v>15142716.291481566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15493384.323660286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90"/>
      <c r="R38" s="28">
        <f t="shared" si="2"/>
        <v>1</v>
      </c>
      <c r="S38" s="33">
        <f t="shared" si="3"/>
        <v>1</v>
      </c>
      <c r="T38" s="90"/>
      <c r="U38" s="39">
        <f t="shared" si="4"/>
        <v>8.6027699137074323E-2</v>
      </c>
      <c r="V38" s="33">
        <f t="shared" si="5"/>
        <v>2.6666666843320236E-3</v>
      </c>
      <c r="W38" s="90"/>
      <c r="X38" s="78">
        <f t="shared" si="13"/>
        <v>10100</v>
      </c>
      <c r="Y38" s="41">
        <f t="shared" si="7"/>
        <v>15262100.690762421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15615002.978706248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90"/>
      <c r="R39" s="28">
        <f t="shared" si="2"/>
        <v>1</v>
      </c>
      <c r="S39" s="33">
        <f t="shared" si="3"/>
        <v>1</v>
      </c>
      <c r="T39" s="90"/>
      <c r="U39" s="39">
        <f t="shared" si="4"/>
        <v>8.6028574931769949E-2</v>
      </c>
      <c r="V39" s="33">
        <f t="shared" si="5"/>
        <v>2.6666666848880975E-3</v>
      </c>
      <c r="W39" s="90"/>
      <c r="X39" s="78">
        <f t="shared" si="13"/>
        <v>10100</v>
      </c>
      <c r="Y39" s="41">
        <f t="shared" si="7"/>
        <v>15381491.07679788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15736620.636275947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90"/>
      <c r="R40" s="28">
        <f t="shared" si="2"/>
        <v>1</v>
      </c>
      <c r="S40" s="33">
        <f t="shared" si="3"/>
        <v>1</v>
      </c>
      <c r="T40" s="90"/>
      <c r="U40" s="39">
        <f t="shared" si="4"/>
        <v>8.602947133235557E-2</v>
      </c>
      <c r="V40" s="33">
        <f t="shared" si="5"/>
        <v>2.6666666854571978E-3</v>
      </c>
      <c r="W40" s="90"/>
      <c r="X40" s="78">
        <f t="shared" si="13"/>
        <v>10100</v>
      </c>
      <c r="Y40" s="41">
        <f t="shared" si="7"/>
        <v>15500887.590998681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15858237.437780121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90"/>
      <c r="R41" s="28">
        <f t="shared" si="2"/>
        <v>1</v>
      </c>
      <c r="S41" s="33">
        <f t="shared" si="3"/>
        <v>1</v>
      </c>
      <c r="T41" s="90"/>
      <c r="U41" s="39">
        <f t="shared" si="4"/>
        <v>8.603038865953741E-2</v>
      </c>
      <c r="V41" s="33">
        <f t="shared" si="5"/>
        <v>2.6666666860395254E-3</v>
      </c>
      <c r="W41" s="90"/>
      <c r="X41" s="78">
        <f t="shared" si="13"/>
        <v>10100</v>
      </c>
      <c r="Y41" s="41">
        <f t="shared" si="7"/>
        <v>15620290.376985043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15979853.52683899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90"/>
      <c r="R42" s="28">
        <f t="shared" si="2"/>
        <v>1</v>
      </c>
      <c r="S42" s="33">
        <f t="shared" si="3"/>
        <v>1</v>
      </c>
      <c r="T42" s="90"/>
      <c r="U42" s="39">
        <f t="shared" si="4"/>
        <v>8.6031327236498173E-2</v>
      </c>
      <c r="V42" s="33">
        <f t="shared" si="5"/>
        <v>2.666666686635284E-3</v>
      </c>
      <c r="W42" s="90"/>
      <c r="X42" s="78">
        <f t="shared" si="13"/>
        <v>10100</v>
      </c>
      <c r="Y42" s="41">
        <f t="shared" si="7"/>
        <v>15739699.580603765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16101469.049299348</v>
      </c>
      <c r="AE42" s="11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90"/>
      <c r="R43" s="28">
        <f t="shared" si="2"/>
        <v>1</v>
      </c>
      <c r="S43" s="33">
        <f t="shared" si="3"/>
        <v>1</v>
      </c>
      <c r="T43" s="90"/>
      <c r="U43" s="39">
        <f t="shared" si="4"/>
        <v>8.6032287388897066E-2</v>
      </c>
      <c r="V43" s="33">
        <f t="shared" si="5"/>
        <v>2.6666666872446794E-3</v>
      </c>
      <c r="W43" s="90"/>
      <c r="X43" s="78">
        <f t="shared" si="13"/>
        <v>10100</v>
      </c>
      <c r="Y43" s="41">
        <f t="shared" si="7"/>
        <v>15859115.349945407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16223084.15325176</v>
      </c>
      <c r="AE43" s="11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90"/>
      <c r="R44" s="28">
        <f t="shared" si="2"/>
        <v>1</v>
      </c>
      <c r="S44" s="33">
        <f t="shared" si="3"/>
        <v>1</v>
      </c>
      <c r="T44" s="90"/>
      <c r="U44" s="39">
        <f t="shared" si="4"/>
        <v>8.6033269444869775E-2</v>
      </c>
      <c r="V44" s="33">
        <f t="shared" si="5"/>
        <v>2.6666666878679178E-3</v>
      </c>
      <c r="W44" s="90"/>
      <c r="X44" s="78">
        <f t="shared" si="13"/>
        <v>10100</v>
      </c>
      <c r="Y44" s="41">
        <f t="shared" si="7"/>
        <v>15978537.835361367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16344698.98904762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90"/>
      <c r="R45" s="28">
        <f t="shared" si="2"/>
        <v>1</v>
      </c>
      <c r="S45" s="33">
        <f t="shared" si="3"/>
        <v>1</v>
      </c>
      <c r="T45" s="90"/>
      <c r="U45" s="39">
        <f t="shared" si="4"/>
        <v>8.6034273735028491E-2</v>
      </c>
      <c r="V45" s="33">
        <f t="shared" si="5"/>
        <v>2.6666666885052058E-3</v>
      </c>
      <c r="W45" s="90"/>
      <c r="X45" s="78">
        <f t="shared" si="13"/>
        <v>10100</v>
      </c>
      <c r="Y45" s="41">
        <f t="shared" si="7"/>
        <v>16097967.189481035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16466313.709316321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90"/>
      <c r="R46" s="28">
        <f t="shared" si="2"/>
        <v>1</v>
      </c>
      <c r="S46" s="33">
        <f t="shared" si="3"/>
        <v>1</v>
      </c>
      <c r="T46" s="90"/>
      <c r="U46" s="39">
        <f t="shared" si="4"/>
        <v>8.6035300592461922E-2</v>
      </c>
      <c r="V46" s="33">
        <f t="shared" si="5"/>
        <v>2.6666666891567554E-3</v>
      </c>
      <c r="W46" s="90"/>
      <c r="X46" s="78">
        <f t="shared" si="13"/>
        <v>10100</v>
      </c>
      <c r="Y46" s="41">
        <f t="shared" si="7"/>
        <v>16217403.567228921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16587928.468982372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90"/>
      <c r="R47" s="28">
        <f t="shared" si="2"/>
        <v>1</v>
      </c>
      <c r="S47" s="33">
        <f t="shared" si="3"/>
        <v>1</v>
      </c>
      <c r="T47" s="90"/>
      <c r="U47" s="39">
        <f t="shared" si="4"/>
        <v>8.6036350352735241E-2</v>
      </c>
      <c r="V47" s="33">
        <f t="shared" si="5"/>
        <v>2.666666689822776E-3</v>
      </c>
      <c r="W47" s="90"/>
      <c r="X47" s="78">
        <f t="shared" si="13"/>
        <v>10100</v>
      </c>
      <c r="Y47" s="41">
        <f t="shared" si="7"/>
        <v>16336847.125841776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16709543.425282527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90"/>
      <c r="R48" s="28">
        <f t="shared" si="2"/>
        <v>1</v>
      </c>
      <c r="S48" s="33">
        <f t="shared" si="3"/>
        <v>1</v>
      </c>
      <c r="T48" s="90"/>
      <c r="U48" s="39">
        <f t="shared" si="4"/>
        <v>8.6037423353890127E-2</v>
      </c>
      <c r="V48" s="33">
        <f t="shared" si="5"/>
        <v>2.6666666905034806E-3</v>
      </c>
      <c r="W48" s="90"/>
      <c r="X48" s="78">
        <f t="shared" si="13"/>
        <v>10100</v>
      </c>
      <c r="Y48" s="41">
        <f t="shared" si="7"/>
        <v>16456298.024885701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16831414.933614787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90"/>
      <c r="R49" s="28">
        <f t="shared" si="2"/>
        <v>1</v>
      </c>
      <c r="S49" s="33">
        <f t="shared" si="3"/>
        <v>1</v>
      </c>
      <c r="T49" s="90"/>
      <c r="U49" s="39">
        <f t="shared" si="4"/>
        <v>8.6038519936444777E-2</v>
      </c>
      <c r="V49" s="33">
        <f t="shared" si="5"/>
        <v>2.6666666911990843E-3</v>
      </c>
      <c r="W49" s="90"/>
      <c r="X49" s="78">
        <f t="shared" si="13"/>
        <v>10100</v>
      </c>
      <c r="Y49" s="41">
        <f t="shared" si="7"/>
        <v>16575756.42627334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16953518.02476484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90"/>
      <c r="R50" s="28">
        <f t="shared" si="2"/>
        <v>1</v>
      </c>
      <c r="S50" s="33">
        <f t="shared" si="3"/>
        <v>1</v>
      </c>
      <c r="T50" s="90"/>
      <c r="U50" s="39">
        <f t="shared" si="4"/>
        <v>8.603964044339385E-2</v>
      </c>
      <c r="V50" s="33">
        <f t="shared" si="5"/>
        <v>2.6666666919098014E-3</v>
      </c>
      <c r="W50" s="90"/>
      <c r="X50" s="78">
        <f t="shared" si="13"/>
        <v>10100</v>
      </c>
      <c r="Y50" s="41">
        <f t="shared" si="7"/>
        <v>16695222.494280908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17075628.782534815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90"/>
      <c r="R51" s="28">
        <f t="shared" si="2"/>
        <v>1</v>
      </c>
      <c r="S51" s="33">
        <f t="shared" si="3"/>
        <v>1</v>
      </c>
      <c r="T51" s="90"/>
      <c r="U51" s="39">
        <f t="shared" si="4"/>
        <v>8.6040785220208527E-2</v>
      </c>
      <c r="V51" s="33">
        <f t="shared" si="5"/>
        <v>2.6666666926358513E-3</v>
      </c>
      <c r="W51" s="90"/>
      <c r="X51" s="78">
        <f t="shared" si="13"/>
        <v>10100</v>
      </c>
      <c r="Y51" s="41">
        <f t="shared" si="7"/>
        <v>16814696.395565413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17197747.37358173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90"/>
      <c r="R52" s="28">
        <f t="shared" si="2"/>
        <v>1</v>
      </c>
      <c r="S52" s="33">
        <f t="shared" si="3"/>
        <v>1</v>
      </c>
      <c r="T52" s="90"/>
      <c r="U52" s="39">
        <f t="shared" si="4"/>
        <v>8.6041954614836449E-2</v>
      </c>
      <c r="V52" s="33">
        <f t="shared" si="5"/>
        <v>2.6666666933774512E-3</v>
      </c>
      <c r="W52" s="90"/>
      <c r="X52" s="78">
        <f t="shared" si="13"/>
        <v>10100</v>
      </c>
      <c r="Y52" s="41">
        <f t="shared" si="7"/>
        <v>16934178.299181722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17319873.966960445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90"/>
      <c r="R53" s="28">
        <f t="shared" si="2"/>
        <v>1</v>
      </c>
      <c r="S53" s="33">
        <f t="shared" si="3"/>
        <v>1</v>
      </c>
      <c r="T53" s="90"/>
      <c r="U53" s="39">
        <f t="shared" si="4"/>
        <v>8.6043148977701794E-2</v>
      </c>
      <c r="V53" s="33">
        <f t="shared" si="5"/>
        <v>2.6666666941348224E-3</v>
      </c>
      <c r="W53" s="90"/>
      <c r="X53" s="78">
        <f t="shared" si="13"/>
        <v>10100</v>
      </c>
      <c r="Y53" s="41">
        <f t="shared" si="7"/>
        <v>17053668.376599722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17442008.734140854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91"/>
      <c r="R54" s="28">
        <f t="shared" si="2"/>
        <v>1</v>
      </c>
      <c r="S54" s="33">
        <f t="shared" si="3"/>
        <v>1</v>
      </c>
      <c r="T54" s="91"/>
      <c r="U54" s="39">
        <f t="shared" si="4"/>
        <v>8.6044368661705228E-2</v>
      </c>
      <c r="V54" s="33">
        <f t="shared" si="5"/>
        <v>2.6666666949081864E-3</v>
      </c>
      <c r="W54" s="91"/>
      <c r="X54" s="78">
        <f t="shared" si="13"/>
        <v>10100</v>
      </c>
      <c r="Y54" s="41">
        <f t="shared" si="7"/>
        <v>17173166.801721431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17564151.84902497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683395415.06181133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666386316.24767017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683395415.06181097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80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79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8.6009912133423252E-2</v>
      </c>
      <c r="V9" s="33">
        <f>($AI$7/$AG$12)*(1+0.15*(P9/$AG$10)^4)+$AH$32</f>
        <v>2.6666666732072511E-3</v>
      </c>
      <c r="W9" s="90"/>
      <c r="X9" s="78">
        <f>($AG$7*$AG$8*S9*$AG$24+$AG$15*$AG$16*R9*$AG$24)</f>
        <v>3600</v>
      </c>
      <c r="Y9" s="41">
        <f>(O9*U9*$AG$30+P9*V9*$AG$29)*365</f>
        <v>11802048.250451162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12079556.77207125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90"/>
      <c r="R10" s="28">
        <f t="shared" ref="R10:R54" si="2">IF(O10&lt;$AG$18,1,2)</f>
        <v>1</v>
      </c>
      <c r="S10" s="33">
        <f t="shared" ref="S10:S54" si="3">IF(P10&lt;$AG$10,1,2)</f>
        <v>1</v>
      </c>
      <c r="T10" s="90"/>
      <c r="U10" s="39">
        <f t="shared" ref="U10:U54" si="4">($AI$15/$AG$20)*(1+0.15*(O10/$AG$18)^4)+$AH$33</f>
        <v>8.6010318732661864E-2</v>
      </c>
      <c r="V10" s="33">
        <f t="shared" ref="V10:V54" si="5">($AI$7/$AG$12)*(1+0.15*(P10/$AG$10)^4)+$AH$32</f>
        <v>2.6666666734720583E-3</v>
      </c>
      <c r="W10" s="90"/>
      <c r="X10" s="78">
        <f t="shared" ref="X10:X12" si="6">($AG$7*$AG$8*S10*$AG$24+$AG$15*$AG$16*R10*$AG$24)</f>
        <v>3600</v>
      </c>
      <c r="Y10" s="41">
        <f t="shared" ref="Y10:Y54" si="7">(O10*U10*$AG$30+P10*V10*$AG$29)*365</f>
        <v>11921314.001813374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12201579.892065838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90"/>
      <c r="R11" s="28">
        <f t="shared" si="2"/>
        <v>1</v>
      </c>
      <c r="S11" s="33">
        <f t="shared" si="3"/>
        <v>1</v>
      </c>
      <c r="T11" s="90"/>
      <c r="U11" s="39">
        <f t="shared" si="4"/>
        <v>8.6010737714586061E-2</v>
      </c>
      <c r="V11" s="33">
        <f t="shared" si="5"/>
        <v>2.6666666737448263E-3</v>
      </c>
      <c r="W11" s="90"/>
      <c r="X11" s="78">
        <f t="shared" si="6"/>
        <v>3600</v>
      </c>
      <c r="Y11" s="41">
        <f t="shared" si="7"/>
        <v>12040582.607938262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12323604.11179862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90"/>
      <c r="R12" s="28">
        <f t="shared" si="2"/>
        <v>1</v>
      </c>
      <c r="S12" s="33">
        <f t="shared" si="3"/>
        <v>1</v>
      </c>
      <c r="T12" s="90"/>
      <c r="U12" s="39">
        <f t="shared" si="4"/>
        <v>8.6011169328083656E-2</v>
      </c>
      <c r="V12" s="33">
        <f t="shared" si="5"/>
        <v>2.6666666740257127E-3</v>
      </c>
      <c r="W12" s="90"/>
      <c r="X12" s="78">
        <f t="shared" si="6"/>
        <v>3600</v>
      </c>
      <c r="Y12" s="41">
        <f t="shared" si="7"/>
        <v>12159854.155325089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12445628.852821695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90"/>
      <c r="R13" s="28">
        <f t="shared" si="2"/>
        <v>1</v>
      </c>
      <c r="S13" s="33">
        <f t="shared" si="3"/>
        <v>1</v>
      </c>
      <c r="T13" s="90"/>
      <c r="U13" s="39">
        <f t="shared" si="4"/>
        <v>8.6011613824518968E-2</v>
      </c>
      <c r="V13" s="33">
        <f t="shared" si="5"/>
        <v>2.6666666743148768E-3</v>
      </c>
      <c r="W13" s="90"/>
      <c r="X13" s="78">
        <f>($AG$7*$AG$8*S13*$AG$24+$AG$15*$AG$16*R13*$AG$24)</f>
        <v>3600</v>
      </c>
      <c r="Y13" s="41">
        <f t="shared" si="7"/>
        <v>12279128.732203016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12567643.284423089</v>
      </c>
      <c r="AE13" s="11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90"/>
      <c r="R14" s="28">
        <f t="shared" si="2"/>
        <v>1</v>
      </c>
      <c r="S14" s="33">
        <f t="shared" si="3"/>
        <v>1</v>
      </c>
      <c r="T14" s="90"/>
      <c r="U14" s="39">
        <f t="shared" si="4"/>
        <v>8.6012071457732847E-2</v>
      </c>
      <c r="V14" s="33">
        <f t="shared" si="5"/>
        <v>2.6666666746124807E-3</v>
      </c>
      <c r="W14" s="90"/>
      <c r="X14" s="78">
        <f>($AG$7*$AG$8*S14*$AG$24+$AG$15*$AG$16*R14*$AG$24)+AG26</f>
        <v>1511350</v>
      </c>
      <c r="Y14" s="41">
        <f t="shared" si="7"/>
        <v>12398406.428548245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14197072.858074253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90"/>
      <c r="R15" s="28">
        <f t="shared" si="2"/>
        <v>1</v>
      </c>
      <c r="S15" s="33">
        <f t="shared" si="3"/>
        <v>1</v>
      </c>
      <c r="T15" s="90"/>
      <c r="U15" s="39">
        <f t="shared" si="4"/>
        <v>8.6012542484042581E-2</v>
      </c>
      <c r="V15" s="33">
        <f t="shared" si="5"/>
        <v>2.6666666749186867E-3</v>
      </c>
      <c r="W15" s="90"/>
      <c r="X15" s="78">
        <f>($AJ$11*$AG$8*S15*$AG$25+$AJ$9*$AG$8*S15*$AG$24+$AG$15*$AG$16*R15*$AG$24)</f>
        <v>10100</v>
      </c>
      <c r="Y15" s="41">
        <f t="shared" si="7"/>
        <v>12517687.336101111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12817498.658702185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90"/>
      <c r="R16" s="28">
        <f t="shared" si="2"/>
        <v>1</v>
      </c>
      <c r="S16" s="33">
        <f t="shared" si="3"/>
        <v>1</v>
      </c>
      <c r="T16" s="90"/>
      <c r="U16" s="39">
        <f t="shared" si="4"/>
        <v>8.6013027162242017E-2</v>
      </c>
      <c r="V16" s="33">
        <f t="shared" si="5"/>
        <v>2.6666666752336583E-3</v>
      </c>
      <c r="W16" s="90"/>
      <c r="X16" s="78">
        <f t="shared" ref="X16:X54" si="13">($AJ$11*$AG$8*S16*$AG$25+$AJ$9*$AG$8*S16*$AG$24+$AG$15*$AG$16*R16*$AG$24)</f>
        <v>10100</v>
      </c>
      <c r="Y16" s="41">
        <f t="shared" si="7"/>
        <v>12636971.54838326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12939170.779828535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90"/>
      <c r="R17" s="28">
        <f t="shared" si="2"/>
        <v>1</v>
      </c>
      <c r="S17" s="33">
        <f t="shared" si="3"/>
        <v>1</v>
      </c>
      <c r="T17" s="90"/>
      <c r="U17" s="39">
        <f t="shared" si="4"/>
        <v>8.6013525753601439E-2</v>
      </c>
      <c r="V17" s="33">
        <f t="shared" si="5"/>
        <v>2.6666666755575615E-3</v>
      </c>
      <c r="W17" s="90"/>
      <c r="X17" s="78">
        <f t="shared" si="13"/>
        <v>10100</v>
      </c>
      <c r="Y17" s="41">
        <f t="shared" si="7"/>
        <v>12756259.160714727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13060839.316773335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90"/>
      <c r="R18" s="28">
        <f t="shared" si="2"/>
        <v>1</v>
      </c>
      <c r="S18" s="33">
        <f t="shared" si="3"/>
        <v>1</v>
      </c>
      <c r="T18" s="90"/>
      <c r="U18" s="39">
        <f t="shared" si="4"/>
        <v>8.6014038521867661E-2</v>
      </c>
      <c r="V18" s="33">
        <f t="shared" si="5"/>
        <v>2.6666666758905643E-3</v>
      </c>
      <c r="W18" s="90"/>
      <c r="X18" s="78">
        <f t="shared" si="13"/>
        <v>10100</v>
      </c>
      <c r="Y18" s="41">
        <f t="shared" si="7"/>
        <v>12875550.270231089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13182504.366672158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90"/>
      <c r="R19" s="28">
        <f t="shared" si="2"/>
        <v>1</v>
      </c>
      <c r="S19" s="33">
        <f t="shared" si="3"/>
        <v>1</v>
      </c>
      <c r="T19" s="90"/>
      <c r="U19" s="39">
        <f t="shared" si="4"/>
        <v>8.6014565733264006E-2</v>
      </c>
      <c r="V19" s="33">
        <f t="shared" si="5"/>
        <v>2.6666666762328343E-3</v>
      </c>
      <c r="W19" s="90"/>
      <c r="X19" s="78">
        <f t="shared" si="13"/>
        <v>10100</v>
      </c>
      <c r="Y19" s="41">
        <f t="shared" si="7"/>
        <v>12994844.9759006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13304166.028493268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90"/>
      <c r="R20" s="28">
        <f t="shared" si="2"/>
        <v>1</v>
      </c>
      <c r="S20" s="33">
        <f t="shared" si="3"/>
        <v>1</v>
      </c>
      <c r="T20" s="90"/>
      <c r="U20" s="39">
        <f t="shared" si="4"/>
        <v>8.6015107656490244E-2</v>
      </c>
      <c r="V20" s="33">
        <f t="shared" si="5"/>
        <v>2.666666676584543E-3</v>
      </c>
      <c r="W20" s="90"/>
      <c r="X20" s="78">
        <f t="shared" si="13"/>
        <v>10100</v>
      </c>
      <c r="Y20" s="41">
        <f t="shared" si="7"/>
        <v>13114143.378541287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13425824.403054683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90"/>
      <c r="R21" s="28">
        <f t="shared" si="2"/>
        <v>1</v>
      </c>
      <c r="S21" s="33">
        <f t="shared" si="3"/>
        <v>1</v>
      </c>
      <c r="T21" s="90"/>
      <c r="U21" s="39">
        <f t="shared" si="4"/>
        <v>8.6015664562722693E-2</v>
      </c>
      <c r="V21" s="33">
        <f t="shared" si="5"/>
        <v>2.6666666769458612E-3</v>
      </c>
      <c r="W21" s="90"/>
      <c r="X21" s="78">
        <f t="shared" si="13"/>
        <v>10100</v>
      </c>
      <c r="Y21" s="41">
        <f t="shared" si="7"/>
        <v>13233445.580838127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13547479.593041383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90"/>
      <c r="R22" s="28">
        <f t="shared" si="2"/>
        <v>1</v>
      </c>
      <c r="S22" s="33">
        <f t="shared" si="3"/>
        <v>1</v>
      </c>
      <c r="T22" s="90"/>
      <c r="U22" s="39">
        <f t="shared" si="4"/>
        <v>8.601623672561412E-2</v>
      </c>
      <c r="V22" s="33">
        <f t="shared" si="5"/>
        <v>2.6666666773169632E-3</v>
      </c>
      <c r="W22" s="90"/>
      <c r="X22" s="78">
        <f t="shared" si="13"/>
        <v>10100</v>
      </c>
      <c r="Y22" s="41">
        <f t="shared" si="7"/>
        <v>13352751.687360117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13669131.703022366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90"/>
      <c r="R23" s="28">
        <f t="shared" si="2"/>
        <v>1</v>
      </c>
      <c r="S23" s="33">
        <f t="shared" si="3"/>
        <v>1</v>
      </c>
      <c r="T23" s="90"/>
      <c r="U23" s="39">
        <f t="shared" si="4"/>
        <v>8.6016824421293825E-2</v>
      </c>
      <c r="V23" s="33">
        <f t="shared" si="5"/>
        <v>2.6666666776980243E-3</v>
      </c>
      <c r="W23" s="90"/>
      <c r="X23" s="78">
        <f t="shared" si="13"/>
        <v>10100</v>
      </c>
      <c r="Y23" s="41">
        <f t="shared" si="7"/>
        <v>13472061.804577449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13790780.839467824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90"/>
      <c r="R24" s="28">
        <f t="shared" si="2"/>
        <v>1</v>
      </c>
      <c r="S24" s="33">
        <f t="shared" si="3"/>
        <v>1</v>
      </c>
      <c r="T24" s="90"/>
      <c r="U24" s="39">
        <f t="shared" si="4"/>
        <v>8.6017427928367599E-2</v>
      </c>
      <c r="V24" s="33">
        <f t="shared" si="5"/>
        <v>2.6666666780892209E-3</v>
      </c>
      <c r="W24" s="90"/>
      <c r="X24" s="78">
        <f t="shared" si="13"/>
        <v>10100</v>
      </c>
      <c r="Y24" s="41">
        <f t="shared" si="7"/>
        <v>13591376.040878622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13912427.110766253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90"/>
      <c r="R25" s="28">
        <f t="shared" si="2"/>
        <v>1</v>
      </c>
      <c r="S25" s="33">
        <f t="shared" si="3"/>
        <v>1</v>
      </c>
      <c r="T25" s="90"/>
      <c r="U25" s="39">
        <f t="shared" si="4"/>
        <v>8.6018047527917696E-2</v>
      </c>
      <c r="V25" s="33">
        <f t="shared" si="5"/>
        <v>2.66666667849073E-3</v>
      </c>
      <c r="W25" s="90"/>
      <c r="X25" s="78">
        <f t="shared" si="13"/>
        <v>10100</v>
      </c>
      <c r="Y25" s="41">
        <f t="shared" si="7"/>
        <v>13710694.506587546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14034070.627241567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90"/>
      <c r="R26" s="28">
        <f t="shared" si="2"/>
        <v>1</v>
      </c>
      <c r="S26" s="33">
        <f t="shared" si="3"/>
        <v>1</v>
      </c>
      <c r="T26" s="90"/>
      <c r="U26" s="39">
        <f t="shared" si="4"/>
        <v>8.6018683503502905E-2</v>
      </c>
      <c r="V26" s="33">
        <f t="shared" si="5"/>
        <v>2.6666666789027329E-3</v>
      </c>
      <c r="W26" s="90"/>
      <c r="X26" s="78">
        <f t="shared" si="13"/>
        <v>10100</v>
      </c>
      <c r="Y26" s="41">
        <f t="shared" si="7"/>
        <v>13830017.313980713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14155711.501170255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90"/>
      <c r="R27" s="28">
        <f t="shared" si="2"/>
        <v>1</v>
      </c>
      <c r="S27" s="33">
        <f t="shared" si="3"/>
        <v>1</v>
      </c>
      <c r="T27" s="90"/>
      <c r="U27" s="39">
        <f t="shared" si="4"/>
        <v>8.6019336141158489E-2</v>
      </c>
      <c r="V27" s="33">
        <f t="shared" si="5"/>
        <v>2.66666667932541E-3</v>
      </c>
      <c r="W27" s="90"/>
      <c r="X27" s="78">
        <f t="shared" si="13"/>
        <v>10100</v>
      </c>
      <c r="Y27" s="41">
        <f t="shared" si="7"/>
        <v>13949344.577304298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14277349.846798493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90"/>
      <c r="R28" s="28">
        <f t="shared" si="2"/>
        <v>1</v>
      </c>
      <c r="S28" s="33">
        <f t="shared" si="3"/>
        <v>1</v>
      </c>
      <c r="T28" s="90"/>
      <c r="U28" s="39">
        <f t="shared" si="4"/>
        <v>8.6020005729396221E-2</v>
      </c>
      <c r="V28" s="33">
        <f t="shared" si="5"/>
        <v>2.6666666797589443E-3</v>
      </c>
      <c r="W28" s="90"/>
      <c r="X28" s="78">
        <f t="shared" si="13"/>
        <v>10100</v>
      </c>
      <c r="Y28" s="41">
        <f t="shared" si="7"/>
        <v>14068676.412791282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14398985.780359264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90"/>
      <c r="R29" s="28">
        <f t="shared" si="2"/>
        <v>1</v>
      </c>
      <c r="S29" s="33">
        <f t="shared" si="3"/>
        <v>1</v>
      </c>
      <c r="T29" s="90"/>
      <c r="U29" s="39">
        <f t="shared" si="4"/>
        <v>8.6020692559204359E-2</v>
      </c>
      <c r="V29" s="33">
        <f t="shared" si="5"/>
        <v>2.6666666802035192E-3</v>
      </c>
      <c r="W29" s="90"/>
      <c r="X29" s="78">
        <f t="shared" si="13"/>
        <v>10100</v>
      </c>
      <c r="Y29" s="41">
        <f t="shared" si="7"/>
        <v>14188012.938678594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14520619.420089494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90"/>
      <c r="R30" s="28">
        <f t="shared" si="2"/>
        <v>1</v>
      </c>
      <c r="S30" s="33">
        <f t="shared" si="3"/>
        <v>1</v>
      </c>
      <c r="T30" s="90"/>
      <c r="U30" s="39">
        <f t="shared" si="4"/>
        <v>8.6021396924047658E-2</v>
      </c>
      <c r="V30" s="33">
        <f t="shared" si="5"/>
        <v>2.6666666806593226E-3</v>
      </c>
      <c r="W30" s="90"/>
      <c r="X30" s="78">
        <f t="shared" si="13"/>
        <v>10100</v>
      </c>
      <c r="Y30" s="41">
        <f t="shared" si="7"/>
        <v>14307354.27522425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14642250.886247201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90"/>
      <c r="R31" s="28">
        <f t="shared" si="2"/>
        <v>1</v>
      </c>
      <c r="S31" s="33">
        <f t="shared" si="3"/>
        <v>1</v>
      </c>
      <c r="T31" s="90"/>
      <c r="U31" s="39">
        <f t="shared" si="4"/>
        <v>8.6022119119867374E-2</v>
      </c>
      <c r="V31" s="33">
        <f t="shared" si="5"/>
        <v>2.6666666811265404E-3</v>
      </c>
      <c r="W31" s="90"/>
      <c r="X31" s="78">
        <f t="shared" si="13"/>
        <v>10100</v>
      </c>
      <c r="Y31" s="41">
        <f t="shared" si="7"/>
        <v>14426700.544724435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14763880.301128568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90"/>
      <c r="R32" s="28">
        <f t="shared" si="2"/>
        <v>1</v>
      </c>
      <c r="S32" s="33">
        <f t="shared" si="3"/>
        <v>1</v>
      </c>
      <c r="T32" s="90"/>
      <c r="U32" s="39">
        <f t="shared" si="4"/>
        <v>8.6022859445081243E-2</v>
      </c>
      <c r="V32" s="33">
        <f t="shared" si="5"/>
        <v>2.6666666816053623E-3</v>
      </c>
      <c r="W32" s="90"/>
      <c r="X32" s="78">
        <f t="shared" si="13"/>
        <v>10100</v>
      </c>
      <c r="Y32" s="41">
        <f t="shared" si="7"/>
        <v>14546051.871530674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14885507.789085122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90"/>
      <c r="R33" s="28">
        <f t="shared" si="2"/>
        <v>1</v>
      </c>
      <c r="S33" s="33">
        <f t="shared" si="3"/>
        <v>1</v>
      </c>
      <c r="T33" s="90"/>
      <c r="U33" s="39">
        <f t="shared" si="4"/>
        <v>8.6023618200583532E-2</v>
      </c>
      <c r="V33" s="33">
        <f t="shared" si="5"/>
        <v>2.6666666820959785E-3</v>
      </c>
      <c r="W33" s="90"/>
      <c r="X33" s="78">
        <f t="shared" si="13"/>
        <v>10100</v>
      </c>
      <c r="Y33" s="41">
        <f t="shared" si="7"/>
        <v>14665408.382066963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15007133.476540858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90"/>
      <c r="R34" s="28">
        <f t="shared" si="2"/>
        <v>1</v>
      </c>
      <c r="S34" s="33">
        <f t="shared" si="3"/>
        <v>1</v>
      </c>
      <c r="T34" s="90"/>
      <c r="U34" s="39">
        <f t="shared" si="4"/>
        <v>8.6024395689744959E-2</v>
      </c>
      <c r="V34" s="33">
        <f t="shared" si="5"/>
        <v>2.6666666825985812E-3</v>
      </c>
      <c r="W34" s="90"/>
      <c r="X34" s="78">
        <f t="shared" si="13"/>
        <v>10100</v>
      </c>
      <c r="Y34" s="41">
        <f t="shared" si="7"/>
        <v>14784770.204846852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15128757.492009325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90"/>
      <c r="R35" s="28">
        <f t="shared" si="2"/>
        <v>1</v>
      </c>
      <c r="S35" s="33">
        <f t="shared" si="3"/>
        <v>1</v>
      </c>
      <c r="T35" s="90"/>
      <c r="U35" s="39">
        <f t="shared" si="4"/>
        <v>8.6025192218412774E-2</v>
      </c>
      <c r="V35" s="33">
        <f t="shared" si="5"/>
        <v>2.6666666831133643E-3</v>
      </c>
      <c r="W35" s="90"/>
      <c r="X35" s="78">
        <f t="shared" si="13"/>
        <v>10100</v>
      </c>
      <c r="Y35" s="41">
        <f t="shared" si="7"/>
        <v>14904137.470490616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15250379.966110801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90"/>
      <c r="R36" s="28">
        <f t="shared" si="2"/>
        <v>1</v>
      </c>
      <c r="S36" s="33">
        <f t="shared" si="3"/>
        <v>1</v>
      </c>
      <c r="T36" s="90"/>
      <c r="U36" s="39">
        <f t="shared" si="4"/>
        <v>8.6026008094910705E-2</v>
      </c>
      <c r="V36" s="33">
        <f t="shared" si="5"/>
        <v>2.6666666836405225E-3</v>
      </c>
      <c r="W36" s="90"/>
      <c r="X36" s="78">
        <f t="shared" si="13"/>
        <v>10100</v>
      </c>
      <c r="Y36" s="41">
        <f t="shared" si="7"/>
        <v>15023510.311742363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15372001.031589393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90"/>
      <c r="R37" s="28">
        <f t="shared" si="2"/>
        <v>1</v>
      </c>
      <c r="S37" s="33">
        <f t="shared" si="3"/>
        <v>1</v>
      </c>
      <c r="T37" s="90"/>
      <c r="U37" s="39">
        <f t="shared" si="4"/>
        <v>8.6026843630038985E-2</v>
      </c>
      <c r="V37" s="33">
        <f t="shared" si="5"/>
        <v>2.6666666841802531E-3</v>
      </c>
      <c r="W37" s="90"/>
      <c r="X37" s="78">
        <f t="shared" si="13"/>
        <v>10100</v>
      </c>
      <c r="Y37" s="41">
        <f t="shared" si="7"/>
        <v>15142888.863487169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15493620.823330175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90"/>
      <c r="R38" s="28">
        <f t="shared" si="2"/>
        <v>1</v>
      </c>
      <c r="S38" s="33">
        <f t="shared" si="3"/>
        <v>1</v>
      </c>
      <c r="T38" s="90"/>
      <c r="U38" s="39">
        <f t="shared" si="4"/>
        <v>8.6027699137074323E-2</v>
      </c>
      <c r="V38" s="33">
        <f t="shared" si="5"/>
        <v>2.6666666847327538E-3</v>
      </c>
      <c r="W38" s="90"/>
      <c r="X38" s="78">
        <f t="shared" si="13"/>
        <v>10100</v>
      </c>
      <c r="Y38" s="41">
        <f t="shared" si="7"/>
        <v>15262273.262768202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15615239.478376314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90"/>
      <c r="R39" s="28">
        <f t="shared" si="2"/>
        <v>1</v>
      </c>
      <c r="S39" s="33">
        <f t="shared" si="3"/>
        <v>1</v>
      </c>
      <c r="T39" s="90"/>
      <c r="U39" s="39">
        <f t="shared" si="4"/>
        <v>8.6028574931769949E-2</v>
      </c>
      <c r="V39" s="33">
        <f t="shared" si="5"/>
        <v>2.6666666852982251E-3</v>
      </c>
      <c r="W39" s="90"/>
      <c r="X39" s="78">
        <f t="shared" si="13"/>
        <v>10100</v>
      </c>
      <c r="Y39" s="41">
        <f t="shared" si="7"/>
        <v>15381663.648803843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15736857.135946196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90"/>
      <c r="R40" s="28">
        <f t="shared" si="2"/>
        <v>1</v>
      </c>
      <c r="S40" s="33">
        <f t="shared" si="3"/>
        <v>1</v>
      </c>
      <c r="T40" s="90"/>
      <c r="U40" s="39">
        <f t="shared" si="4"/>
        <v>8.602947133235557E-2</v>
      </c>
      <c r="V40" s="33">
        <f t="shared" si="5"/>
        <v>2.6666666858768681E-3</v>
      </c>
      <c r="W40" s="90"/>
      <c r="X40" s="78">
        <f t="shared" si="13"/>
        <v>10100</v>
      </c>
      <c r="Y40" s="41">
        <f t="shared" si="7"/>
        <v>15501060.16300483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15858473.937450556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90"/>
      <c r="R41" s="28">
        <f t="shared" si="2"/>
        <v>1</v>
      </c>
      <c r="S41" s="33">
        <f t="shared" si="3"/>
        <v>1</v>
      </c>
      <c r="T41" s="90"/>
      <c r="U41" s="39">
        <f t="shared" si="4"/>
        <v>8.603038865953741E-2</v>
      </c>
      <c r="V41" s="33">
        <f t="shared" si="5"/>
        <v>2.6666666864688859E-3</v>
      </c>
      <c r="W41" s="90"/>
      <c r="X41" s="78">
        <f t="shared" si="13"/>
        <v>10100</v>
      </c>
      <c r="Y41" s="41">
        <f t="shared" si="7"/>
        <v>15620462.948991381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15980090.026509613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90"/>
      <c r="R42" s="28">
        <f t="shared" si="2"/>
        <v>1</v>
      </c>
      <c r="S42" s="33">
        <f t="shared" si="3"/>
        <v>1</v>
      </c>
      <c r="T42" s="90"/>
      <c r="U42" s="39">
        <f t="shared" si="4"/>
        <v>8.6031327236498173E-2</v>
      </c>
      <c r="V42" s="33">
        <f t="shared" si="5"/>
        <v>2.6666666870744826E-3</v>
      </c>
      <c r="W42" s="90"/>
      <c r="X42" s="78">
        <f t="shared" si="13"/>
        <v>10100</v>
      </c>
      <c r="Y42" s="41">
        <f t="shared" si="7"/>
        <v>15739872.152610296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16101705.548970165</v>
      </c>
      <c r="AE42" s="11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90"/>
      <c r="R43" s="28">
        <f t="shared" si="2"/>
        <v>1</v>
      </c>
      <c r="S43" s="33">
        <f t="shared" si="3"/>
        <v>1</v>
      </c>
      <c r="T43" s="90"/>
      <c r="U43" s="39">
        <f t="shared" si="4"/>
        <v>8.6032287388897066E-2</v>
      </c>
      <c r="V43" s="33">
        <f t="shared" si="5"/>
        <v>2.6666666876938648E-3</v>
      </c>
      <c r="W43" s="90"/>
      <c r="X43" s="78">
        <f t="shared" si="13"/>
        <v>10100</v>
      </c>
      <c r="Y43" s="41">
        <f t="shared" si="7"/>
        <v>15859287.921952138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16223320.652922776</v>
      </c>
      <c r="AE43" s="11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90"/>
      <c r="R44" s="28">
        <f t="shared" si="2"/>
        <v>1</v>
      </c>
      <c r="S44" s="33">
        <f t="shared" si="3"/>
        <v>1</v>
      </c>
      <c r="T44" s="90"/>
      <c r="U44" s="39">
        <f t="shared" si="4"/>
        <v>8.6033269444869775E-2</v>
      </c>
      <c r="V44" s="33">
        <f t="shared" si="5"/>
        <v>2.6666666883272405E-3</v>
      </c>
      <c r="W44" s="90"/>
      <c r="X44" s="78">
        <f t="shared" si="13"/>
        <v>10100</v>
      </c>
      <c r="Y44" s="41">
        <f t="shared" si="7"/>
        <v>15978710.407368302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16344935.488718841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90"/>
      <c r="R45" s="28">
        <f t="shared" si="2"/>
        <v>1</v>
      </c>
      <c r="S45" s="33">
        <f t="shared" si="3"/>
        <v>1</v>
      </c>
      <c r="T45" s="90"/>
      <c r="U45" s="39">
        <f t="shared" si="4"/>
        <v>8.6034273735028491E-2</v>
      </c>
      <c r="V45" s="33">
        <f t="shared" si="5"/>
        <v>2.6666666889748176E-3</v>
      </c>
      <c r="W45" s="90"/>
      <c r="X45" s="78">
        <f t="shared" si="13"/>
        <v>10100</v>
      </c>
      <c r="Y45" s="41">
        <f t="shared" si="7"/>
        <v>16098139.761488177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16466550.208987748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90"/>
      <c r="R46" s="28">
        <f t="shared" si="2"/>
        <v>1</v>
      </c>
      <c r="S46" s="33">
        <f t="shared" si="3"/>
        <v>1</v>
      </c>
      <c r="T46" s="90"/>
      <c r="U46" s="39">
        <f t="shared" si="4"/>
        <v>8.6035300592461922E-2</v>
      </c>
      <c r="V46" s="33">
        <f t="shared" si="5"/>
        <v>2.666666689636808E-3</v>
      </c>
      <c r="W46" s="90"/>
      <c r="X46" s="78">
        <f t="shared" si="13"/>
        <v>10100</v>
      </c>
      <c r="Y46" s="41">
        <f t="shared" si="7"/>
        <v>16217576.139236277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16588164.968654014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90"/>
      <c r="R47" s="28">
        <f t="shared" si="2"/>
        <v>1</v>
      </c>
      <c r="S47" s="33">
        <f t="shared" si="3"/>
        <v>1</v>
      </c>
      <c r="T47" s="90"/>
      <c r="U47" s="39">
        <f t="shared" si="4"/>
        <v>8.6036350352735241E-2</v>
      </c>
      <c r="V47" s="33">
        <f t="shared" si="5"/>
        <v>2.6666666903134234E-3</v>
      </c>
      <c r="W47" s="90"/>
      <c r="X47" s="78">
        <f t="shared" si="13"/>
        <v>10100</v>
      </c>
      <c r="Y47" s="41">
        <f t="shared" si="7"/>
        <v>16337019.697849348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16709779.924954386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90"/>
      <c r="R48" s="28">
        <f t="shared" si="2"/>
        <v>1</v>
      </c>
      <c r="S48" s="33">
        <f t="shared" si="3"/>
        <v>1</v>
      </c>
      <c r="T48" s="90"/>
      <c r="U48" s="39">
        <f t="shared" si="4"/>
        <v>8.6037423353890127E-2</v>
      </c>
      <c r="V48" s="33">
        <f t="shared" si="5"/>
        <v>2.6666666910048781E-3</v>
      </c>
      <c r="W48" s="90"/>
      <c r="X48" s="78">
        <f t="shared" si="13"/>
        <v>10100</v>
      </c>
      <c r="Y48" s="41">
        <f t="shared" si="7"/>
        <v>16456470.596893497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16831651.433286868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90"/>
      <c r="R49" s="28">
        <f t="shared" si="2"/>
        <v>1</v>
      </c>
      <c r="S49" s="33">
        <f t="shared" si="3"/>
        <v>1</v>
      </c>
      <c r="T49" s="90"/>
      <c r="U49" s="39">
        <f t="shared" si="4"/>
        <v>8.6038519936444777E-2</v>
      </c>
      <c r="V49" s="33">
        <f t="shared" si="5"/>
        <v>2.6666666917113868E-3</v>
      </c>
      <c r="W49" s="90"/>
      <c r="X49" s="78">
        <f t="shared" si="13"/>
        <v>10100</v>
      </c>
      <c r="Y49" s="41">
        <f t="shared" si="7"/>
        <v>16575928.998281358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16953754.524437144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90"/>
      <c r="R50" s="28">
        <f t="shared" si="2"/>
        <v>1</v>
      </c>
      <c r="S50" s="33">
        <f t="shared" si="3"/>
        <v>1</v>
      </c>
      <c r="T50" s="90"/>
      <c r="U50" s="39">
        <f t="shared" si="4"/>
        <v>8.603964044339385E-2</v>
      </c>
      <c r="V50" s="33">
        <f t="shared" si="5"/>
        <v>2.6666666924331671E-3</v>
      </c>
      <c r="W50" s="90"/>
      <c r="X50" s="78">
        <f t="shared" si="13"/>
        <v>10100</v>
      </c>
      <c r="Y50" s="41">
        <f t="shared" si="7"/>
        <v>16695395.06628916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17075865.282207351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90"/>
      <c r="R51" s="28">
        <f t="shared" si="2"/>
        <v>1</v>
      </c>
      <c r="S51" s="33">
        <f t="shared" si="3"/>
        <v>1</v>
      </c>
      <c r="T51" s="90"/>
      <c r="U51" s="39">
        <f t="shared" si="4"/>
        <v>8.6040785220208527E-2</v>
      </c>
      <c r="V51" s="33">
        <f t="shared" si="5"/>
        <v>2.6666666931704371E-3</v>
      </c>
      <c r="W51" s="90"/>
      <c r="X51" s="78">
        <f t="shared" si="13"/>
        <v>10100</v>
      </c>
      <c r="Y51" s="41">
        <f t="shared" si="7"/>
        <v>16814868.9675739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17197983.873254504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90"/>
      <c r="R52" s="28">
        <f t="shared" si="2"/>
        <v>1</v>
      </c>
      <c r="S52" s="33">
        <f t="shared" si="3"/>
        <v>1</v>
      </c>
      <c r="T52" s="90"/>
      <c r="U52" s="39">
        <f t="shared" si="4"/>
        <v>8.6041954614836449E-2</v>
      </c>
      <c r="V52" s="33">
        <f t="shared" si="5"/>
        <v>2.6666666939234168E-3</v>
      </c>
      <c r="W52" s="90"/>
      <c r="X52" s="78">
        <f t="shared" si="13"/>
        <v>10100</v>
      </c>
      <c r="Y52" s="41">
        <f t="shared" si="7"/>
        <v>16934350.871190451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17320110.466633461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90"/>
      <c r="R53" s="28">
        <f t="shared" si="2"/>
        <v>1</v>
      </c>
      <c r="S53" s="33">
        <f t="shared" si="3"/>
        <v>1</v>
      </c>
      <c r="T53" s="90"/>
      <c r="U53" s="39">
        <f t="shared" si="4"/>
        <v>8.6043148977701794E-2</v>
      </c>
      <c r="V53" s="33">
        <f t="shared" si="5"/>
        <v>2.6666666946923282E-3</v>
      </c>
      <c r="W53" s="90"/>
      <c r="X53" s="78">
        <f t="shared" si="13"/>
        <v>10100</v>
      </c>
      <c r="Y53" s="41">
        <f t="shared" si="7"/>
        <v>17053840.9486087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17442245.23381412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91"/>
      <c r="R54" s="28">
        <f t="shared" si="2"/>
        <v>1</v>
      </c>
      <c r="S54" s="33">
        <f t="shared" si="3"/>
        <v>1</v>
      </c>
      <c r="T54" s="91"/>
      <c r="U54" s="39">
        <f t="shared" si="4"/>
        <v>8.6044368661705228E-2</v>
      </c>
      <c r="V54" s="33">
        <f t="shared" si="5"/>
        <v>2.6666666954773947E-3</v>
      </c>
      <c r="W54" s="91"/>
      <c r="X54" s="78">
        <f t="shared" si="13"/>
        <v>10100</v>
      </c>
      <c r="Y54" s="41">
        <f t="shared" si="7"/>
        <v>17173339.373730663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17564388.348698489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683406294.0466001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666394254.55990183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683406294.04659986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82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81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8.6009912133423252E-2</v>
      </c>
      <c r="V9" s="33">
        <f>($AI$7/$AG$12)*(1+0.15*(P9/$AG$10)^4)+$AH$32</f>
        <v>2.6666666733979084E-3</v>
      </c>
      <c r="W9" s="90"/>
      <c r="X9" s="78">
        <f>($AG$7*$AG$8*S9*$AG$24+$AG$15*$AG$16*R9*$AG$24)</f>
        <v>3600</v>
      </c>
      <c r="Y9" s="41">
        <f>(O9*U9*$AG$30+P9*V9*$AG$29)*365</f>
        <v>11802220.822453311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12079793.271737684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90"/>
      <c r="R10" s="28">
        <f t="shared" ref="R10:R54" si="2">IF(O10&lt;$AG$18,1,2)</f>
        <v>1</v>
      </c>
      <c r="S10" s="33">
        <f t="shared" ref="S10:S54" si="3">IF(P10&lt;$AG$10,1,2)</f>
        <v>1</v>
      </c>
      <c r="T10" s="90"/>
      <c r="U10" s="39">
        <f t="shared" ref="U10:U54" si="4">($AI$15/$AG$20)*(1+0.15*(O10/$AG$18)^4)+$AH$33</f>
        <v>8.6010318732661864E-2</v>
      </c>
      <c r="V10" s="33">
        <f t="shared" ref="V10:V54" si="5">($AI$7/$AG$12)*(1+0.15*(P10/$AG$10)^4)+$AH$32</f>
        <v>2.6666666736684555E-3</v>
      </c>
      <c r="W10" s="90"/>
      <c r="X10" s="78">
        <f t="shared" ref="X10:X12" si="6">($AG$7*$AG$8*S10*$AG$24+$AG$15*$AG$16*R10*$AG$24)</f>
        <v>3600</v>
      </c>
      <c r="Y10" s="41">
        <f t="shared" ref="Y10:Y54" si="7">(O10*U10*$AG$30+P10*V10*$AG$29)*365</f>
        <v>11921486.573815608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12201816.391732357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90"/>
      <c r="R11" s="28">
        <f t="shared" si="2"/>
        <v>1</v>
      </c>
      <c r="S11" s="33">
        <f t="shared" si="3"/>
        <v>1</v>
      </c>
      <c r="T11" s="90"/>
      <c r="U11" s="39">
        <f t="shared" si="4"/>
        <v>8.6010737714586061E-2</v>
      </c>
      <c r="V11" s="33">
        <f t="shared" si="5"/>
        <v>2.6666666739470768E-3</v>
      </c>
      <c r="W11" s="90"/>
      <c r="X11" s="78">
        <f t="shared" si="6"/>
        <v>3600</v>
      </c>
      <c r="Y11" s="41">
        <f t="shared" si="7"/>
        <v>12040755.179940583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12323840.611465227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90"/>
      <c r="R12" s="28">
        <f t="shared" si="2"/>
        <v>1</v>
      </c>
      <c r="S12" s="33">
        <f t="shared" si="3"/>
        <v>1</v>
      </c>
      <c r="T12" s="90"/>
      <c r="U12" s="39">
        <f t="shared" si="4"/>
        <v>8.6011169328083656E-2</v>
      </c>
      <c r="V12" s="33">
        <f t="shared" si="5"/>
        <v>2.6666666742339324E-3</v>
      </c>
      <c r="W12" s="90"/>
      <c r="X12" s="78">
        <f t="shared" si="6"/>
        <v>3600</v>
      </c>
      <c r="Y12" s="41">
        <f t="shared" si="7"/>
        <v>12160026.727327503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12445865.352488395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90"/>
      <c r="R13" s="28">
        <f t="shared" si="2"/>
        <v>1</v>
      </c>
      <c r="S13" s="33">
        <f t="shared" si="3"/>
        <v>1</v>
      </c>
      <c r="T13" s="90"/>
      <c r="U13" s="39">
        <f t="shared" si="4"/>
        <v>8.6011613824518968E-2</v>
      </c>
      <c r="V13" s="33">
        <f t="shared" si="5"/>
        <v>2.6666666745291819E-3</v>
      </c>
      <c r="W13" s="90"/>
      <c r="X13" s="78">
        <f>($AG$7*$AG$8*S13*$AG$24+$AG$15*$AG$16*R13*$AG$24)</f>
        <v>3600</v>
      </c>
      <c r="Y13" s="41">
        <f t="shared" si="7"/>
        <v>12279301.304205528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12567879.784089886</v>
      </c>
      <c r="AE13" s="11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90"/>
      <c r="R14" s="28">
        <f t="shared" si="2"/>
        <v>1</v>
      </c>
      <c r="S14" s="33">
        <f t="shared" si="3"/>
        <v>1</v>
      </c>
      <c r="T14" s="90"/>
      <c r="U14" s="39">
        <f t="shared" si="4"/>
        <v>8.6012071457732847E-2</v>
      </c>
      <c r="V14" s="33">
        <f t="shared" si="5"/>
        <v>2.6666666748329879E-3</v>
      </c>
      <c r="W14" s="90"/>
      <c r="X14" s="78">
        <f>($AG$7*$AG$8*S14*$AG$24+$AG$15*$AG$16*R14*$AG$24)+AG26</f>
        <v>1511350</v>
      </c>
      <c r="Y14" s="41">
        <f t="shared" si="7"/>
        <v>12398579.000550851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14197309.357741145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90"/>
      <c r="R15" s="28">
        <f t="shared" si="2"/>
        <v>1</v>
      </c>
      <c r="S15" s="33">
        <f t="shared" si="3"/>
        <v>1</v>
      </c>
      <c r="T15" s="90"/>
      <c r="U15" s="39">
        <f t="shared" si="4"/>
        <v>8.6012542484042581E-2</v>
      </c>
      <c r="V15" s="33">
        <f t="shared" si="5"/>
        <v>2.6666666751455148E-3</v>
      </c>
      <c r="W15" s="90"/>
      <c r="X15" s="78">
        <f>($AJ$11*$AG$8*S15*$AG$25+$AJ$9*$AG$8*S15*$AG$24+$AG$15*$AG$16*R15*$AG$24)</f>
        <v>10100</v>
      </c>
      <c r="Y15" s="41">
        <f t="shared" si="7"/>
        <v>12517859.908103818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12817735.15836918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90"/>
      <c r="R16" s="28">
        <f t="shared" si="2"/>
        <v>1</v>
      </c>
      <c r="S16" s="33">
        <f t="shared" si="3"/>
        <v>1</v>
      </c>
      <c r="T16" s="90"/>
      <c r="U16" s="39">
        <f t="shared" si="4"/>
        <v>8.6013027162242017E-2</v>
      </c>
      <c r="V16" s="33">
        <f t="shared" si="5"/>
        <v>2.6666666754669274E-3</v>
      </c>
      <c r="W16" s="90"/>
      <c r="X16" s="78">
        <f t="shared" ref="X16:X54" si="13">($AJ$11*$AG$8*S16*$AG$25+$AJ$9*$AG$8*S16*$AG$24+$AG$15*$AG$16*R16*$AG$24)</f>
        <v>10100</v>
      </c>
      <c r="Y16" s="41">
        <f t="shared" si="7"/>
        <v>12637144.120386072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12939407.279495634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90"/>
      <c r="R17" s="28">
        <f t="shared" si="2"/>
        <v>1</v>
      </c>
      <c r="S17" s="33">
        <f t="shared" si="3"/>
        <v>1</v>
      </c>
      <c r="T17" s="90"/>
      <c r="U17" s="39">
        <f t="shared" si="4"/>
        <v>8.6013525753601439E-2</v>
      </c>
      <c r="V17" s="33">
        <f t="shared" si="5"/>
        <v>2.6666666757973923E-3</v>
      </c>
      <c r="W17" s="90"/>
      <c r="X17" s="78">
        <f t="shared" si="13"/>
        <v>10100</v>
      </c>
      <c r="Y17" s="41">
        <f t="shared" si="7"/>
        <v>12756431.732717643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13061075.816440538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90"/>
      <c r="R18" s="28">
        <f t="shared" si="2"/>
        <v>1</v>
      </c>
      <c r="S18" s="33">
        <f t="shared" si="3"/>
        <v>1</v>
      </c>
      <c r="T18" s="90"/>
      <c r="U18" s="39">
        <f t="shared" si="4"/>
        <v>8.6014038521867661E-2</v>
      </c>
      <c r="V18" s="33">
        <f t="shared" si="5"/>
        <v>2.666666676137078E-3</v>
      </c>
      <c r="W18" s="90"/>
      <c r="X18" s="78">
        <f t="shared" si="13"/>
        <v>10100</v>
      </c>
      <c r="Y18" s="41">
        <f t="shared" si="7"/>
        <v>12875722.84223411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13182740.866339467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90"/>
      <c r="R19" s="28">
        <f t="shared" si="2"/>
        <v>1</v>
      </c>
      <c r="S19" s="33">
        <f t="shared" si="3"/>
        <v>1</v>
      </c>
      <c r="T19" s="90"/>
      <c r="U19" s="39">
        <f t="shared" si="4"/>
        <v>8.6014565733264006E-2</v>
      </c>
      <c r="V19" s="33">
        <f t="shared" si="5"/>
        <v>2.6666666764861547E-3</v>
      </c>
      <c r="W19" s="90"/>
      <c r="X19" s="78">
        <f t="shared" si="13"/>
        <v>10100</v>
      </c>
      <c r="Y19" s="41">
        <f t="shared" si="7"/>
        <v>12995017.547903735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13304402.528160689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90"/>
      <c r="R20" s="28">
        <f t="shared" si="2"/>
        <v>1</v>
      </c>
      <c r="S20" s="33">
        <f t="shared" si="3"/>
        <v>1</v>
      </c>
      <c r="T20" s="90"/>
      <c r="U20" s="39">
        <f t="shared" si="4"/>
        <v>8.6015107656490244E-2</v>
      </c>
      <c r="V20" s="33">
        <f t="shared" si="5"/>
        <v>2.6666666768447931E-3</v>
      </c>
      <c r="W20" s="90"/>
      <c r="X20" s="78">
        <f t="shared" si="13"/>
        <v>10100</v>
      </c>
      <c r="Y20" s="41">
        <f t="shared" si="7"/>
        <v>13114315.95054454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13426060.902722221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90"/>
      <c r="R21" s="28">
        <f t="shared" si="2"/>
        <v>1</v>
      </c>
      <c r="S21" s="33">
        <f t="shared" si="3"/>
        <v>1</v>
      </c>
      <c r="T21" s="90"/>
      <c r="U21" s="39">
        <f t="shared" si="4"/>
        <v>8.6015664562722693E-2</v>
      </c>
      <c r="V21" s="33">
        <f t="shared" si="5"/>
        <v>2.6666666772131677E-3</v>
      </c>
      <c r="W21" s="90"/>
      <c r="X21" s="78">
        <f t="shared" si="13"/>
        <v>10100</v>
      </c>
      <c r="Y21" s="41">
        <f t="shared" si="7"/>
        <v>13233618.152841495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13547716.092709037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90"/>
      <c r="R22" s="28">
        <f t="shared" si="2"/>
        <v>1</v>
      </c>
      <c r="S22" s="33">
        <f t="shared" si="3"/>
        <v>1</v>
      </c>
      <c r="T22" s="90"/>
      <c r="U22" s="39">
        <f t="shared" si="4"/>
        <v>8.601623672561412E-2</v>
      </c>
      <c r="V22" s="33">
        <f t="shared" si="5"/>
        <v>2.6666666775914524E-3</v>
      </c>
      <c r="W22" s="90"/>
      <c r="X22" s="78">
        <f t="shared" si="13"/>
        <v>10100</v>
      </c>
      <c r="Y22" s="41">
        <f t="shared" si="7"/>
        <v>13352924.259363608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13669368.202690143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90"/>
      <c r="R23" s="28">
        <f t="shared" si="2"/>
        <v>1</v>
      </c>
      <c r="S23" s="33">
        <f t="shared" si="3"/>
        <v>1</v>
      </c>
      <c r="T23" s="90"/>
      <c r="U23" s="39">
        <f t="shared" si="4"/>
        <v>8.6016824421293825E-2</v>
      </c>
      <c r="V23" s="33">
        <f t="shared" si="5"/>
        <v>2.6666666779798232E-3</v>
      </c>
      <c r="W23" s="90"/>
      <c r="X23" s="78">
        <f t="shared" si="13"/>
        <v>10100</v>
      </c>
      <c r="Y23" s="41">
        <f t="shared" si="7"/>
        <v>13472234.376581065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13791017.339135725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90"/>
      <c r="R24" s="28">
        <f t="shared" si="2"/>
        <v>1</v>
      </c>
      <c r="S24" s="33">
        <f t="shared" si="3"/>
        <v>1</v>
      </c>
      <c r="T24" s="90"/>
      <c r="U24" s="39">
        <f t="shared" si="4"/>
        <v>8.6017427928367599E-2</v>
      </c>
      <c r="V24" s="33">
        <f t="shared" si="5"/>
        <v>2.6666666783784578E-3</v>
      </c>
      <c r="W24" s="90"/>
      <c r="X24" s="78">
        <f t="shared" si="13"/>
        <v>10100</v>
      </c>
      <c r="Y24" s="41">
        <f t="shared" si="7"/>
        <v>13591548.612882365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13912663.610434281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90"/>
      <c r="R25" s="28">
        <f t="shared" si="2"/>
        <v>1</v>
      </c>
      <c r="S25" s="33">
        <f t="shared" si="3"/>
        <v>1</v>
      </c>
      <c r="T25" s="90"/>
      <c r="U25" s="39">
        <f t="shared" si="4"/>
        <v>8.6018047527917696E-2</v>
      </c>
      <c r="V25" s="33">
        <f t="shared" si="5"/>
        <v>2.6666666787875356E-3</v>
      </c>
      <c r="W25" s="90"/>
      <c r="X25" s="78">
        <f t="shared" si="13"/>
        <v>10100</v>
      </c>
      <c r="Y25" s="41">
        <f t="shared" si="7"/>
        <v>13710867.078591421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14034307.126909727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90"/>
      <c r="R26" s="28">
        <f t="shared" si="2"/>
        <v>1</v>
      </c>
      <c r="S26" s="33">
        <f t="shared" si="3"/>
        <v>1</v>
      </c>
      <c r="T26" s="90"/>
      <c r="U26" s="39">
        <f t="shared" si="4"/>
        <v>8.6018683503502905E-2</v>
      </c>
      <c r="V26" s="33">
        <f t="shared" si="5"/>
        <v>2.6666666792072372E-3</v>
      </c>
      <c r="W26" s="90"/>
      <c r="X26" s="78">
        <f t="shared" si="13"/>
        <v>10100</v>
      </c>
      <c r="Y26" s="41">
        <f t="shared" si="7"/>
        <v>13830189.885984723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14155948.00083855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90"/>
      <c r="R27" s="28">
        <f t="shared" si="2"/>
        <v>1</v>
      </c>
      <c r="S27" s="33">
        <f t="shared" si="3"/>
        <v>1</v>
      </c>
      <c r="T27" s="90"/>
      <c r="U27" s="39">
        <f t="shared" si="4"/>
        <v>8.6019336141158489E-2</v>
      </c>
      <c r="V27" s="33">
        <f t="shared" si="5"/>
        <v>2.6666666796377452E-3</v>
      </c>
      <c r="W27" s="90"/>
      <c r="X27" s="78">
        <f t="shared" si="13"/>
        <v>10100</v>
      </c>
      <c r="Y27" s="41">
        <f t="shared" si="7"/>
        <v>13949517.149308443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14277586.346466923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90"/>
      <c r="R28" s="28">
        <f t="shared" si="2"/>
        <v>1</v>
      </c>
      <c r="S28" s="33">
        <f t="shared" si="3"/>
        <v>1</v>
      </c>
      <c r="T28" s="90"/>
      <c r="U28" s="39">
        <f t="shared" si="4"/>
        <v>8.6020005729396221E-2</v>
      </c>
      <c r="V28" s="33">
        <f t="shared" si="5"/>
        <v>2.6666666800792432E-3</v>
      </c>
      <c r="W28" s="90"/>
      <c r="X28" s="78">
        <f t="shared" si="13"/>
        <v>10100</v>
      </c>
      <c r="Y28" s="41">
        <f t="shared" si="7"/>
        <v>14068848.984795569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14399222.280027837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90"/>
      <c r="R29" s="28">
        <f t="shared" si="2"/>
        <v>1</v>
      </c>
      <c r="S29" s="33">
        <f t="shared" si="3"/>
        <v>1</v>
      </c>
      <c r="T29" s="90"/>
      <c r="U29" s="39">
        <f t="shared" si="4"/>
        <v>8.6020692559204359E-2</v>
      </c>
      <c r="V29" s="33">
        <f t="shared" si="5"/>
        <v>2.6666666805319175E-3</v>
      </c>
      <c r="W29" s="90"/>
      <c r="X29" s="78">
        <f t="shared" si="13"/>
        <v>10100</v>
      </c>
      <c r="Y29" s="41">
        <f t="shared" si="7"/>
        <v>14188185.510683028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14520855.919758214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90"/>
      <c r="R30" s="28">
        <f t="shared" si="2"/>
        <v>1</v>
      </c>
      <c r="S30" s="33">
        <f t="shared" si="3"/>
        <v>1</v>
      </c>
      <c r="T30" s="90"/>
      <c r="U30" s="39">
        <f t="shared" si="4"/>
        <v>8.6021396924047658E-2</v>
      </c>
      <c r="V30" s="33">
        <f t="shared" si="5"/>
        <v>2.6666666809959539E-3</v>
      </c>
      <c r="W30" s="90"/>
      <c r="X30" s="78">
        <f t="shared" si="13"/>
        <v>10100</v>
      </c>
      <c r="Y30" s="41">
        <f t="shared" si="7"/>
        <v>14307526.847228833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14642487.385916069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90"/>
      <c r="R31" s="28">
        <f t="shared" si="2"/>
        <v>1</v>
      </c>
      <c r="S31" s="33">
        <f t="shared" si="3"/>
        <v>1</v>
      </c>
      <c r="T31" s="90"/>
      <c r="U31" s="39">
        <f t="shared" si="4"/>
        <v>8.6022119119867374E-2</v>
      </c>
      <c r="V31" s="33">
        <f t="shared" si="5"/>
        <v>2.6666666814715422E-3</v>
      </c>
      <c r="W31" s="90"/>
      <c r="X31" s="78">
        <f t="shared" si="13"/>
        <v>10100</v>
      </c>
      <c r="Y31" s="41">
        <f t="shared" si="7"/>
        <v>14426873.116729168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14764116.800797587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90"/>
      <c r="R32" s="28">
        <f t="shared" si="2"/>
        <v>1</v>
      </c>
      <c r="S32" s="33">
        <f t="shared" si="3"/>
        <v>1</v>
      </c>
      <c r="T32" s="90"/>
      <c r="U32" s="39">
        <f t="shared" si="4"/>
        <v>8.6022859445081243E-2</v>
      </c>
      <c r="V32" s="33">
        <f t="shared" si="5"/>
        <v>2.666666681958872E-3</v>
      </c>
      <c r="W32" s="90"/>
      <c r="X32" s="78">
        <f t="shared" si="13"/>
        <v>10100</v>
      </c>
      <c r="Y32" s="41">
        <f t="shared" si="7"/>
        <v>14546224.443535566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14885744.288754299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90"/>
      <c r="R33" s="28">
        <f t="shared" si="2"/>
        <v>1</v>
      </c>
      <c r="S33" s="33">
        <f t="shared" si="3"/>
        <v>1</v>
      </c>
      <c r="T33" s="90"/>
      <c r="U33" s="39">
        <f t="shared" si="4"/>
        <v>8.6023618200583532E-2</v>
      </c>
      <c r="V33" s="33">
        <f t="shared" si="5"/>
        <v>2.666666682458135E-3</v>
      </c>
      <c r="W33" s="90"/>
      <c r="X33" s="78">
        <f t="shared" si="13"/>
        <v>10100</v>
      </c>
      <c r="Y33" s="41">
        <f t="shared" si="7"/>
        <v>14665580.954072013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15007369.976210194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90"/>
      <c r="R34" s="28">
        <f t="shared" si="2"/>
        <v>1</v>
      </c>
      <c r="S34" s="33">
        <f t="shared" si="3"/>
        <v>1</v>
      </c>
      <c r="T34" s="90"/>
      <c r="U34" s="39">
        <f t="shared" si="4"/>
        <v>8.6024395689744959E-2</v>
      </c>
      <c r="V34" s="33">
        <f t="shared" si="5"/>
        <v>2.6666666829695236E-3</v>
      </c>
      <c r="W34" s="90"/>
      <c r="X34" s="78">
        <f t="shared" si="13"/>
        <v>10100</v>
      </c>
      <c r="Y34" s="41">
        <f t="shared" si="7"/>
        <v>14784942.776852066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15128993.991678825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90"/>
      <c r="R35" s="28">
        <f t="shared" si="2"/>
        <v>1</v>
      </c>
      <c r="S35" s="33">
        <f t="shared" si="3"/>
        <v>1</v>
      </c>
      <c r="T35" s="90"/>
      <c r="U35" s="39">
        <f t="shared" si="4"/>
        <v>8.6025192218412774E-2</v>
      </c>
      <c r="V35" s="33">
        <f t="shared" si="5"/>
        <v>2.6666666834932341E-3</v>
      </c>
      <c r="W35" s="90"/>
      <c r="X35" s="78">
        <f t="shared" si="13"/>
        <v>10100</v>
      </c>
      <c r="Y35" s="41">
        <f t="shared" si="7"/>
        <v>14904310.042495998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15250616.465780469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90"/>
      <c r="R36" s="28">
        <f t="shared" si="2"/>
        <v>1</v>
      </c>
      <c r="S36" s="33">
        <f t="shared" si="3"/>
        <v>1</v>
      </c>
      <c r="T36" s="90"/>
      <c r="U36" s="39">
        <f t="shared" si="4"/>
        <v>8.6026008094910705E-2</v>
      </c>
      <c r="V36" s="33">
        <f t="shared" si="5"/>
        <v>2.6666666840294622E-3</v>
      </c>
      <c r="W36" s="90"/>
      <c r="X36" s="78">
        <f t="shared" si="13"/>
        <v>10100</v>
      </c>
      <c r="Y36" s="41">
        <f t="shared" si="7"/>
        <v>15023682.883747917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15372237.531259231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90"/>
      <c r="R37" s="28">
        <f t="shared" si="2"/>
        <v>1</v>
      </c>
      <c r="S37" s="33">
        <f t="shared" si="3"/>
        <v>1</v>
      </c>
      <c r="T37" s="90"/>
      <c r="U37" s="39">
        <f t="shared" si="4"/>
        <v>8.6026843630038985E-2</v>
      </c>
      <c r="V37" s="33">
        <f t="shared" si="5"/>
        <v>2.6666666845784051E-3</v>
      </c>
      <c r="W37" s="90"/>
      <c r="X37" s="78">
        <f t="shared" si="13"/>
        <v>10100</v>
      </c>
      <c r="Y37" s="41">
        <f t="shared" si="7"/>
        <v>15143061.435492901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15493857.323000193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90"/>
      <c r="R38" s="28">
        <f t="shared" si="2"/>
        <v>1</v>
      </c>
      <c r="S38" s="33">
        <f t="shared" si="3"/>
        <v>1</v>
      </c>
      <c r="T38" s="90"/>
      <c r="U38" s="39">
        <f t="shared" si="4"/>
        <v>8.6027699137074323E-2</v>
      </c>
      <c r="V38" s="33">
        <f t="shared" si="5"/>
        <v>2.6666666851402634E-3</v>
      </c>
      <c r="W38" s="90"/>
      <c r="X38" s="78">
        <f t="shared" si="13"/>
        <v>10100</v>
      </c>
      <c r="Y38" s="41">
        <f t="shared" si="7"/>
        <v>15262445.834774112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15615475.97804651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90"/>
      <c r="R39" s="28">
        <f t="shared" si="2"/>
        <v>1</v>
      </c>
      <c r="S39" s="33">
        <f t="shared" si="3"/>
        <v>1</v>
      </c>
      <c r="T39" s="90"/>
      <c r="U39" s="39">
        <f t="shared" si="4"/>
        <v>8.6028574931769949E-2</v>
      </c>
      <c r="V39" s="33">
        <f t="shared" si="5"/>
        <v>2.6666666857152366E-3</v>
      </c>
      <c r="W39" s="90"/>
      <c r="X39" s="78">
        <f t="shared" si="13"/>
        <v>10100</v>
      </c>
      <c r="Y39" s="41">
        <f t="shared" si="7"/>
        <v>15381836.22080994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15737093.635616578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90"/>
      <c r="R40" s="28">
        <f t="shared" si="2"/>
        <v>1</v>
      </c>
      <c r="S40" s="33">
        <f t="shared" si="3"/>
        <v>1</v>
      </c>
      <c r="T40" s="90"/>
      <c r="U40" s="39">
        <f t="shared" si="4"/>
        <v>8.602947133235557E-2</v>
      </c>
      <c r="V40" s="33">
        <f t="shared" si="5"/>
        <v>2.6666666863035286E-3</v>
      </c>
      <c r="W40" s="90"/>
      <c r="X40" s="78">
        <f t="shared" si="13"/>
        <v>10100</v>
      </c>
      <c r="Y40" s="41">
        <f t="shared" si="7"/>
        <v>15501232.735011116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15858710.437121127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90"/>
      <c r="R41" s="28">
        <f t="shared" si="2"/>
        <v>1</v>
      </c>
      <c r="S41" s="33">
        <f t="shared" si="3"/>
        <v>1</v>
      </c>
      <c r="T41" s="90"/>
      <c r="U41" s="39">
        <f t="shared" si="4"/>
        <v>8.603038865953741E-2</v>
      </c>
      <c r="V41" s="33">
        <f t="shared" si="5"/>
        <v>2.6666666869053436E-3</v>
      </c>
      <c r="W41" s="90"/>
      <c r="X41" s="78">
        <f t="shared" si="13"/>
        <v>10100</v>
      </c>
      <c r="Y41" s="41">
        <f t="shared" si="7"/>
        <v>15620635.520997856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15980326.526180374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90"/>
      <c r="R42" s="28">
        <f t="shared" si="2"/>
        <v>1</v>
      </c>
      <c r="S42" s="33">
        <f t="shared" si="3"/>
        <v>1</v>
      </c>
      <c r="T42" s="90"/>
      <c r="U42" s="39">
        <f t="shared" si="4"/>
        <v>8.6031327236498173E-2</v>
      </c>
      <c r="V42" s="33">
        <f t="shared" si="5"/>
        <v>2.6666666875208864E-3</v>
      </c>
      <c r="W42" s="90"/>
      <c r="X42" s="78">
        <f t="shared" si="13"/>
        <v>10100</v>
      </c>
      <c r="Y42" s="41">
        <f t="shared" si="7"/>
        <v>15740044.724616975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16101942.048641128</v>
      </c>
      <c r="AE42" s="11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90"/>
      <c r="R43" s="28">
        <f t="shared" si="2"/>
        <v>1</v>
      </c>
      <c r="S43" s="33">
        <f t="shared" si="3"/>
        <v>1</v>
      </c>
      <c r="T43" s="90"/>
      <c r="U43" s="39">
        <f t="shared" si="4"/>
        <v>8.6032287388897066E-2</v>
      </c>
      <c r="V43" s="33">
        <f t="shared" si="5"/>
        <v>2.6666666881503642E-3</v>
      </c>
      <c r="W43" s="90"/>
      <c r="X43" s="78">
        <f t="shared" si="13"/>
        <v>10100</v>
      </c>
      <c r="Y43" s="41">
        <f t="shared" si="7"/>
        <v>15859460.493959017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16223557.15259394</v>
      </c>
      <c r="AE43" s="11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90"/>
      <c r="R44" s="28">
        <f t="shared" si="2"/>
        <v>1</v>
      </c>
      <c r="S44" s="33">
        <f t="shared" si="3"/>
        <v>1</v>
      </c>
      <c r="T44" s="90"/>
      <c r="U44" s="39">
        <f t="shared" si="4"/>
        <v>8.6033269444869775E-2</v>
      </c>
      <c r="V44" s="33">
        <f t="shared" si="5"/>
        <v>2.6666666887939865E-3</v>
      </c>
      <c r="W44" s="90"/>
      <c r="X44" s="78">
        <f t="shared" si="13"/>
        <v>10100</v>
      </c>
      <c r="Y44" s="41">
        <f t="shared" si="7"/>
        <v>15978882.979375387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16345171.988390211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90"/>
      <c r="R45" s="28">
        <f t="shared" si="2"/>
        <v>1</v>
      </c>
      <c r="S45" s="33">
        <f t="shared" si="3"/>
        <v>1</v>
      </c>
      <c r="T45" s="90"/>
      <c r="U45" s="39">
        <f t="shared" si="4"/>
        <v>8.6034273735028491E-2</v>
      </c>
      <c r="V45" s="33">
        <f t="shared" si="5"/>
        <v>2.6666666894519628E-3</v>
      </c>
      <c r="W45" s="90"/>
      <c r="X45" s="78">
        <f t="shared" si="13"/>
        <v>10100</v>
      </c>
      <c r="Y45" s="41">
        <f t="shared" si="7"/>
        <v>16098312.333495473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16466786.70865933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90"/>
      <c r="R46" s="28">
        <f t="shared" si="2"/>
        <v>1</v>
      </c>
      <c r="S46" s="33">
        <f t="shared" si="3"/>
        <v>1</v>
      </c>
      <c r="T46" s="90"/>
      <c r="U46" s="39">
        <f t="shared" si="4"/>
        <v>8.6035300592461922E-2</v>
      </c>
      <c r="V46" s="33">
        <f t="shared" si="5"/>
        <v>2.6666666901245055E-3</v>
      </c>
      <c r="W46" s="90"/>
      <c r="X46" s="78">
        <f t="shared" si="13"/>
        <v>10100</v>
      </c>
      <c r="Y46" s="41">
        <f t="shared" si="7"/>
        <v>16217748.711243788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16588401.468325811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90"/>
      <c r="R47" s="28">
        <f t="shared" si="2"/>
        <v>1</v>
      </c>
      <c r="S47" s="33">
        <f t="shared" si="3"/>
        <v>1</v>
      </c>
      <c r="T47" s="90"/>
      <c r="U47" s="39">
        <f t="shared" si="4"/>
        <v>8.6036350352735241E-2</v>
      </c>
      <c r="V47" s="33">
        <f t="shared" si="5"/>
        <v>2.6666666908118277E-3</v>
      </c>
      <c r="W47" s="90"/>
      <c r="X47" s="78">
        <f t="shared" si="13"/>
        <v>10100</v>
      </c>
      <c r="Y47" s="41">
        <f t="shared" si="7"/>
        <v>16337192.269857081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16710016.424626404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90"/>
      <c r="R48" s="28">
        <f t="shared" si="2"/>
        <v>1</v>
      </c>
      <c r="S48" s="33">
        <f t="shared" si="3"/>
        <v>1</v>
      </c>
      <c r="T48" s="90"/>
      <c r="U48" s="39">
        <f t="shared" si="4"/>
        <v>8.6037423353890127E-2</v>
      </c>
      <c r="V48" s="33">
        <f t="shared" si="5"/>
        <v>2.666666691514144E-3</v>
      </c>
      <c r="W48" s="90"/>
      <c r="X48" s="78">
        <f t="shared" si="13"/>
        <v>10100</v>
      </c>
      <c r="Y48" s="41">
        <f t="shared" si="7"/>
        <v>16456643.168901453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16831887.93295911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90"/>
      <c r="R49" s="28">
        <f t="shared" si="2"/>
        <v>1</v>
      </c>
      <c r="S49" s="33">
        <f t="shared" si="3"/>
        <v>1</v>
      </c>
      <c r="T49" s="90"/>
      <c r="U49" s="39">
        <f t="shared" si="4"/>
        <v>8.6038519936444777E-2</v>
      </c>
      <c r="V49" s="33">
        <f t="shared" si="5"/>
        <v>2.666666692231672E-3</v>
      </c>
      <c r="W49" s="90"/>
      <c r="X49" s="78">
        <f t="shared" si="13"/>
        <v>10100</v>
      </c>
      <c r="Y49" s="41">
        <f t="shared" si="7"/>
        <v>16576101.570289547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16953991.024109617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90"/>
      <c r="R50" s="28">
        <f t="shared" si="2"/>
        <v>1</v>
      </c>
      <c r="S50" s="33">
        <f t="shared" si="3"/>
        <v>1</v>
      </c>
      <c r="T50" s="90"/>
      <c r="U50" s="39">
        <f t="shared" si="4"/>
        <v>8.603964044339385E-2</v>
      </c>
      <c r="V50" s="33">
        <f t="shared" si="5"/>
        <v>2.6666666929646291E-3</v>
      </c>
      <c r="W50" s="90"/>
      <c r="X50" s="78">
        <f t="shared" si="13"/>
        <v>10100</v>
      </c>
      <c r="Y50" s="41">
        <f t="shared" si="7"/>
        <v>16695567.638297586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17076101.781880062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90"/>
      <c r="R51" s="28">
        <f t="shared" si="2"/>
        <v>1</v>
      </c>
      <c r="S51" s="33">
        <f t="shared" si="3"/>
        <v>1</v>
      </c>
      <c r="T51" s="90"/>
      <c r="U51" s="39">
        <f t="shared" si="4"/>
        <v>8.6040785220208527E-2</v>
      </c>
      <c r="V51" s="33">
        <f t="shared" si="5"/>
        <v>2.6666666937132347E-3</v>
      </c>
      <c r="W51" s="90"/>
      <c r="X51" s="78">
        <f t="shared" si="13"/>
        <v>10100</v>
      </c>
      <c r="Y51" s="41">
        <f t="shared" si="7"/>
        <v>16815041.539582565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17198220.372927453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90"/>
      <c r="R52" s="28">
        <f t="shared" si="2"/>
        <v>1</v>
      </c>
      <c r="S52" s="33">
        <f t="shared" si="3"/>
        <v>1</v>
      </c>
      <c r="T52" s="90"/>
      <c r="U52" s="39">
        <f t="shared" si="4"/>
        <v>8.6041954614836449E-2</v>
      </c>
      <c r="V52" s="33">
        <f t="shared" si="5"/>
        <v>2.66666669447771E-3</v>
      </c>
      <c r="W52" s="90"/>
      <c r="X52" s="78">
        <f t="shared" si="13"/>
        <v>10100</v>
      </c>
      <c r="Y52" s="41">
        <f t="shared" si="7"/>
        <v>16934523.443199363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17320346.966306657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90"/>
      <c r="R53" s="28">
        <f t="shared" si="2"/>
        <v>1</v>
      </c>
      <c r="S53" s="33">
        <f t="shared" si="3"/>
        <v>1</v>
      </c>
      <c r="T53" s="90"/>
      <c r="U53" s="39">
        <f t="shared" si="4"/>
        <v>8.6043148977701794E-2</v>
      </c>
      <c r="V53" s="33">
        <f t="shared" si="5"/>
        <v>2.6666666952582787E-3</v>
      </c>
      <c r="W53" s="90"/>
      <c r="X53" s="78">
        <f t="shared" si="13"/>
        <v>10100</v>
      </c>
      <c r="Y53" s="41">
        <f t="shared" si="7"/>
        <v>17054013.520617858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17442481.733487561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91"/>
      <c r="R54" s="28">
        <f t="shared" si="2"/>
        <v>1</v>
      </c>
      <c r="S54" s="33">
        <f t="shared" si="3"/>
        <v>1</v>
      </c>
      <c r="T54" s="91"/>
      <c r="U54" s="39">
        <f t="shared" si="4"/>
        <v>8.6044368661705228E-2</v>
      </c>
      <c r="V54" s="33">
        <f t="shared" si="5"/>
        <v>2.6666666960551634E-3</v>
      </c>
      <c r="W54" s="91"/>
      <c r="X54" s="78">
        <f t="shared" si="13"/>
        <v>10100</v>
      </c>
      <c r="Y54" s="41">
        <f t="shared" si="7"/>
        <v>17173511.945740078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17564624.848372187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683417173.03139389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666402192.87213862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683417173.03139377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44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84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83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8.6009713400210741E-2</v>
      </c>
      <c r="V9" s="33">
        <f>($AI$7/$AG$12)*(1+0.15*(P9/$AG$10)^4)+$AH$32</f>
        <v>2.6666666728939921E-3</v>
      </c>
      <c r="W9" s="90"/>
      <c r="X9" s="78">
        <f>($AG$7*$AG$8*S9*$AG$24+$AG$15*$AG$16*R9*$AG$24)</f>
        <v>3600</v>
      </c>
      <c r="Y9" s="41">
        <f>(O9*U9*$AG$30+P9*V9*$AG$29)*365</f>
        <v>11742243.846741794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12018305.638311539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90"/>
      <c r="R10" s="28">
        <f t="shared" ref="R10:R54" si="2">IF(O10&lt;$AG$18,1,2)</f>
        <v>1</v>
      </c>
      <c r="S10" s="33">
        <f t="shared" ref="S10:S54" si="3">IF(P10&lt;$AG$10,1,2)</f>
        <v>1</v>
      </c>
      <c r="T10" s="90"/>
      <c r="U10" s="39">
        <f t="shared" ref="U10:U54" si="4">($AI$15/$AG$20)*(1+0.15*(O10/$AG$18)^4)+$AH$33</f>
        <v>8.6010318732661864E-2</v>
      </c>
      <c r="V10" s="33">
        <f t="shared" ref="V10:V54" si="5">($AI$7/$AG$12)*(1+0.15*(P10/$AG$10)^4)+$AH$32</f>
        <v>2.6666666732798215E-3</v>
      </c>
      <c r="W10" s="90"/>
      <c r="X10" s="78">
        <f t="shared" ref="X10:X12" si="6">($AG$7*$AG$8*S10*$AG$24+$AG$15*$AG$16*R10*$AG$24)</f>
        <v>3600</v>
      </c>
      <c r="Y10" s="41">
        <f t="shared" ref="Y10:Y54" si="7">(O10*U10*$AG$30+P10*V10*$AG$29)*365</f>
        <v>11921141.429811204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12201343.392399382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90"/>
      <c r="R11" s="28">
        <f t="shared" si="2"/>
        <v>1</v>
      </c>
      <c r="S11" s="33">
        <f t="shared" si="3"/>
        <v>1</v>
      </c>
      <c r="T11" s="90"/>
      <c r="U11" s="39">
        <f t="shared" si="4"/>
        <v>8.6010951926735954E-2</v>
      </c>
      <c r="V11" s="33">
        <f t="shared" si="5"/>
        <v>2.6666666736833086E-3</v>
      </c>
      <c r="W11" s="90"/>
      <c r="X11" s="78">
        <f t="shared" si="6"/>
        <v>3600</v>
      </c>
      <c r="Y11" s="41">
        <f t="shared" si="7"/>
        <v>12100045.43649805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12384385.724846002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90"/>
      <c r="R12" s="28">
        <f t="shared" si="2"/>
        <v>1</v>
      </c>
      <c r="S12" s="33">
        <f t="shared" si="3"/>
        <v>1</v>
      </c>
      <c r="T12" s="90"/>
      <c r="U12" s="39">
        <f t="shared" si="4"/>
        <v>8.6011613824518968E-2</v>
      </c>
      <c r="V12" s="33">
        <f t="shared" si="5"/>
        <v>2.666666674104983E-3</v>
      </c>
      <c r="W12" s="90"/>
      <c r="X12" s="78">
        <f t="shared" si="6"/>
        <v>3600</v>
      </c>
      <c r="Y12" s="41">
        <f t="shared" si="7"/>
        <v>12278956.160200577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12567432.234428149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90"/>
      <c r="R13" s="28">
        <f t="shared" si="2"/>
        <v>1</v>
      </c>
      <c r="S13" s="33">
        <f t="shared" si="3"/>
        <v>1</v>
      </c>
      <c r="T13" s="90"/>
      <c r="U13" s="39">
        <f t="shared" si="4"/>
        <v>8.6012305280634152E-2</v>
      </c>
      <c r="V13" s="33">
        <f t="shared" si="5"/>
        <v>2.6666666745453842E-3</v>
      </c>
      <c r="W13" s="90"/>
      <c r="X13" s="78">
        <f>($AG$7*$AG$8*S13*$AG$24+$AG$15*$AG$16*R13*$AG$24)</f>
        <v>3600</v>
      </c>
      <c r="Y13" s="41">
        <f t="shared" si="7"/>
        <v>12457873.903117985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12750472.113640362</v>
      </c>
      <c r="AE13" s="11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90"/>
      <c r="R14" s="28">
        <f t="shared" si="2"/>
        <v>1</v>
      </c>
      <c r="S14" s="33">
        <f t="shared" si="3"/>
        <v>1</v>
      </c>
      <c r="T14" s="90"/>
      <c r="U14" s="39">
        <f t="shared" si="4"/>
        <v>8.6013027162242017E-2</v>
      </c>
      <c r="V14" s="33">
        <f t="shared" si="5"/>
        <v>2.6666666750050578E-3</v>
      </c>
      <c r="W14" s="90"/>
      <c r="X14" s="78">
        <f>($AG$7*$AG$8*S14*$AG$24+$AG$15*$AG$16*R14*$AG$24)+AG26</f>
        <v>1511350</v>
      </c>
      <c r="Y14" s="41">
        <f t="shared" si="7"/>
        <v>12636798.976380525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14440924.6086335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90"/>
      <c r="R15" s="28">
        <f t="shared" si="2"/>
        <v>1</v>
      </c>
      <c r="S15" s="33">
        <f t="shared" si="3"/>
        <v>1</v>
      </c>
      <c r="T15" s="90"/>
      <c r="U15" s="39">
        <f t="shared" si="4"/>
        <v>8.6013780349040281E-2</v>
      </c>
      <c r="V15" s="33">
        <f t="shared" si="5"/>
        <v>2.6666666754845583E-3</v>
      </c>
      <c r="W15" s="90"/>
      <c r="X15" s="78">
        <f>($AJ$11*$AG$8*S15*$AG$25+$AJ$9*$AG$8*S15*$AG$24+$AG$15*$AG$16*R15*$AG$24)</f>
        <v>10100</v>
      </c>
      <c r="Y15" s="41">
        <f t="shared" si="7"/>
        <v>12815731.700179541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13122374.277816812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90"/>
      <c r="R16" s="28">
        <f t="shared" si="2"/>
        <v>1</v>
      </c>
      <c r="S16" s="33">
        <f t="shared" si="3"/>
        <v>1</v>
      </c>
      <c r="T16" s="90"/>
      <c r="U16" s="39">
        <f t="shared" si="4"/>
        <v>8.6014565733264006E-2</v>
      </c>
      <c r="V16" s="33">
        <f t="shared" si="5"/>
        <v>2.6666666759844471E-3</v>
      </c>
      <c r="W16" s="90"/>
      <c r="X16" s="78">
        <f t="shared" ref="X16:X54" si="13">($AJ$11*$AG$8*S16*$AG$25+$AJ$9*$AG$8*S16*$AG$24+$AG$15*$AG$16*R16*$AG$24)</f>
        <v>10100</v>
      </c>
      <c r="Y16" s="41">
        <f t="shared" si="7"/>
        <v>12994672.403897544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13305071.450572807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90"/>
      <c r="R17" s="28">
        <f t="shared" si="2"/>
        <v>1</v>
      </c>
      <c r="S17" s="33">
        <f t="shared" si="3"/>
        <v>1</v>
      </c>
      <c r="T17" s="90"/>
      <c r="U17" s="39">
        <f t="shared" si="4"/>
        <v>8.6015384219685437E-2</v>
      </c>
      <c r="V17" s="33">
        <f t="shared" si="5"/>
        <v>2.6666666765052948E-3</v>
      </c>
      <c r="W17" s="90"/>
      <c r="X17" s="78">
        <f t="shared" si="13"/>
        <v>10100</v>
      </c>
      <c r="Y17" s="41">
        <f t="shared" si="7"/>
        <v>13173621.426238259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13487766.465605214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90"/>
      <c r="R18" s="28">
        <f t="shared" si="2"/>
        <v>1</v>
      </c>
      <c r="S18" s="33">
        <f t="shared" si="3"/>
        <v>1</v>
      </c>
      <c r="T18" s="90"/>
      <c r="U18" s="39">
        <f t="shared" si="4"/>
        <v>8.601623672561412E-2</v>
      </c>
      <c r="V18" s="33">
        <f t="shared" si="5"/>
        <v>2.6666666770476799E-3</v>
      </c>
      <c r="W18" s="90"/>
      <c r="X18" s="78">
        <f t="shared" si="13"/>
        <v>10100</v>
      </c>
      <c r="Y18" s="41">
        <f t="shared" si="7"/>
        <v>13352579.115356715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13670459.671069063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90"/>
      <c r="R19" s="28">
        <f t="shared" si="2"/>
        <v>1</v>
      </c>
      <c r="S19" s="33">
        <f t="shared" si="3"/>
        <v>1</v>
      </c>
      <c r="T19" s="90"/>
      <c r="U19" s="39">
        <f t="shared" si="4"/>
        <v>8.6017124180896853E-2</v>
      </c>
      <c r="V19" s="33">
        <f t="shared" si="5"/>
        <v>2.6666666776121867E-3</v>
      </c>
      <c r="W19" s="90"/>
      <c r="X19" s="78">
        <f t="shared" si="13"/>
        <v>10100</v>
      </c>
      <c r="Y19" s="41">
        <f t="shared" si="7"/>
        <v>13531545.828989286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13853151.42470072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90"/>
      <c r="R20" s="28">
        <f t="shared" si="2"/>
        <v>1</v>
      </c>
      <c r="S20" s="33">
        <f t="shared" si="3"/>
        <v>1</v>
      </c>
      <c r="T20" s="90"/>
      <c r="U20" s="39">
        <f t="shared" si="4"/>
        <v>8.6018047527917696E-2</v>
      </c>
      <c r="V20" s="33">
        <f t="shared" si="5"/>
        <v>2.6666666781994092E-3</v>
      </c>
      <c r="W20" s="90"/>
      <c r="X20" s="78">
        <f t="shared" si="13"/>
        <v>10100</v>
      </c>
      <c r="Y20" s="41">
        <f t="shared" si="7"/>
        <v>13710521.934583768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14035842.09394799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90"/>
      <c r="R21" s="28">
        <f t="shared" si="2"/>
        <v>1</v>
      </c>
      <c r="S21" s="33">
        <f t="shared" si="3"/>
        <v>1</v>
      </c>
      <c r="T21" s="90"/>
      <c r="U21" s="39">
        <f t="shared" si="4"/>
        <v>8.6019007721597956E-2</v>
      </c>
      <c r="V21" s="33">
        <f t="shared" si="5"/>
        <v>2.6666666788099495E-3</v>
      </c>
      <c r="W21" s="90"/>
      <c r="X21" s="78">
        <f t="shared" si="13"/>
        <v>10100</v>
      </c>
      <c r="Y21" s="41">
        <f t="shared" si="7"/>
        <v>13889507.809429433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14218532.056100138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90"/>
      <c r="R22" s="28">
        <f t="shared" si="2"/>
        <v>1</v>
      </c>
      <c r="S22" s="33">
        <f t="shared" si="3"/>
        <v>1</v>
      </c>
      <c r="T22" s="90"/>
      <c r="U22" s="39">
        <f t="shared" si="4"/>
        <v>8.6020005729396221E-2</v>
      </c>
      <c r="V22" s="33">
        <f t="shared" si="5"/>
        <v>2.6666666794444159E-3</v>
      </c>
      <c r="W22" s="90"/>
      <c r="X22" s="78">
        <f t="shared" si="13"/>
        <v>10100</v>
      </c>
      <c r="Y22" s="41">
        <f t="shared" si="7"/>
        <v>14068503.840787096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14401221.698417986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90"/>
      <c r="R23" s="28">
        <f t="shared" si="2"/>
        <v>1</v>
      </c>
      <c r="S23" s="33">
        <f t="shared" si="3"/>
        <v>1</v>
      </c>
      <c r="T23" s="90"/>
      <c r="U23" s="39">
        <f t="shared" si="4"/>
        <v>8.6021042531308323E-2</v>
      </c>
      <c r="V23" s="33">
        <f t="shared" si="5"/>
        <v>2.6666666801034257E-3</v>
      </c>
      <c r="W23" s="90"/>
      <c r="X23" s="78">
        <f t="shared" si="13"/>
        <v>10100</v>
      </c>
      <c r="Y23" s="41">
        <f t="shared" si="7"/>
        <v>14247510.426019192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14583911.418263962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90"/>
      <c r="R24" s="28">
        <f t="shared" si="2"/>
        <v>1</v>
      </c>
      <c r="S24" s="33">
        <f t="shared" si="3"/>
        <v>1</v>
      </c>
      <c r="T24" s="90"/>
      <c r="U24" s="39">
        <f t="shared" si="4"/>
        <v>8.6022119119867374E-2</v>
      </c>
      <c r="V24" s="33">
        <f t="shared" si="5"/>
        <v>2.6666666807876041E-3</v>
      </c>
      <c r="W24" s="90"/>
      <c r="X24" s="78">
        <f t="shared" si="13"/>
        <v>10100</v>
      </c>
      <c r="Y24" s="41">
        <f t="shared" si="7"/>
        <v>14426527.972719809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14766601.623232162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90"/>
      <c r="R25" s="28">
        <f t="shared" si="2"/>
        <v>1</v>
      </c>
      <c r="S25" s="33">
        <f t="shared" si="3"/>
        <v>1</v>
      </c>
      <c r="T25" s="90"/>
      <c r="U25" s="39">
        <f t="shared" si="4"/>
        <v>8.6023236500143707E-2</v>
      </c>
      <c r="V25" s="33">
        <f t="shared" si="5"/>
        <v>2.6666666814975835E-3</v>
      </c>
      <c r="W25" s="90"/>
      <c r="X25" s="78">
        <f t="shared" si="13"/>
        <v>10100</v>
      </c>
      <c r="Y25" s="41">
        <f t="shared" si="7"/>
        <v>14605556.898844784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14949292.731278414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90"/>
      <c r="R26" s="28">
        <f t="shared" si="2"/>
        <v>1</v>
      </c>
      <c r="S26" s="33">
        <f t="shared" si="3"/>
        <v>1</v>
      </c>
      <c r="T26" s="90"/>
      <c r="U26" s="39">
        <f t="shared" si="4"/>
        <v>8.6024395689744959E-2</v>
      </c>
      <c r="V26" s="33">
        <f t="shared" si="5"/>
        <v>2.6666666822340048E-3</v>
      </c>
      <c r="W26" s="90"/>
      <c r="X26" s="78">
        <f t="shared" si="13"/>
        <v>10100</v>
      </c>
      <c r="Y26" s="41">
        <f t="shared" si="7"/>
        <v>14784597.632841757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15131985.170850363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90"/>
      <c r="R27" s="28">
        <f t="shared" si="2"/>
        <v>1</v>
      </c>
      <c r="S27" s="33">
        <f t="shared" si="3"/>
        <v>1</v>
      </c>
      <c r="T27" s="90"/>
      <c r="U27" s="39">
        <f t="shared" si="4"/>
        <v>8.6025597718816002E-2</v>
      </c>
      <c r="V27" s="33">
        <f t="shared" si="5"/>
        <v>2.6666666829975169E-3</v>
      </c>
      <c r="W27" s="90"/>
      <c r="X27" s="78">
        <f t="shared" si="13"/>
        <v>10100</v>
      </c>
      <c r="Y27" s="41">
        <f t="shared" si="7"/>
        <v>14963650.613780208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15314679.381017489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90"/>
      <c r="R28" s="28">
        <f t="shared" si="2"/>
        <v>1</v>
      </c>
      <c r="S28" s="33">
        <f t="shared" si="3"/>
        <v>1</v>
      </c>
      <c r="T28" s="90"/>
      <c r="U28" s="39">
        <f t="shared" si="4"/>
        <v>8.6026843630038985E-2</v>
      </c>
      <c r="V28" s="33">
        <f t="shared" si="5"/>
        <v>2.6666666837887754E-3</v>
      </c>
      <c r="W28" s="90"/>
      <c r="X28" s="78">
        <f t="shared" si="13"/>
        <v>10100</v>
      </c>
      <c r="Y28" s="41">
        <f t="shared" si="7"/>
        <v>15142716.291481566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15497375.811601222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90"/>
      <c r="R29" s="28">
        <f t="shared" si="2"/>
        <v>1</v>
      </c>
      <c r="S29" s="33">
        <f t="shared" si="3"/>
        <v>1</v>
      </c>
      <c r="T29" s="90"/>
      <c r="U29" s="39">
        <f t="shared" si="4"/>
        <v>8.6028134478633278E-2</v>
      </c>
      <c r="V29" s="33">
        <f t="shared" si="5"/>
        <v>2.6666666846084448E-3</v>
      </c>
      <c r="W29" s="90"/>
      <c r="X29" s="78">
        <f t="shared" si="13"/>
        <v>10100</v>
      </c>
      <c r="Y29" s="41">
        <f t="shared" si="7"/>
        <v>15321795.126649238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15680074.923304964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90"/>
      <c r="R30" s="28">
        <f t="shared" si="2"/>
        <v>1</v>
      </c>
      <c r="S30" s="33">
        <f t="shared" si="3"/>
        <v>1</v>
      </c>
      <c r="T30" s="90"/>
      <c r="U30" s="39">
        <f t="shared" si="4"/>
        <v>8.602947133235557E-2</v>
      </c>
      <c r="V30" s="33">
        <f t="shared" si="5"/>
        <v>2.6666666854571978E-3</v>
      </c>
      <c r="W30" s="90"/>
      <c r="X30" s="78">
        <f t="shared" si="13"/>
        <v>10100</v>
      </c>
      <c r="Y30" s="41">
        <f t="shared" si="7"/>
        <v>15500887.590998681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15862777.187844178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90"/>
      <c r="R31" s="28">
        <f t="shared" si="2"/>
        <v>1</v>
      </c>
      <c r="S31" s="33">
        <f t="shared" si="3"/>
        <v>1</v>
      </c>
      <c r="T31" s="90"/>
      <c r="U31" s="39">
        <f t="shared" si="4"/>
        <v>8.603085527149977E-2</v>
      </c>
      <c r="V31" s="33">
        <f t="shared" si="5"/>
        <v>2.6666666863357129E-3</v>
      </c>
      <c r="W31" s="90"/>
      <c r="X31" s="78">
        <f t="shared" si="13"/>
        <v>10100</v>
      </c>
      <c r="Y31" s="41">
        <f t="shared" si="7"/>
        <v>15679994.167387484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16045483.08807645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90"/>
      <c r="R32" s="28">
        <f t="shared" si="2"/>
        <v>1</v>
      </c>
      <c r="S32" s="33">
        <f t="shared" si="3"/>
        <v>1</v>
      </c>
      <c r="T32" s="90"/>
      <c r="U32" s="39">
        <f t="shared" si="4"/>
        <v>8.6032287388897066E-2</v>
      </c>
      <c r="V32" s="33">
        <f t="shared" si="5"/>
        <v>2.6666666872446794E-3</v>
      </c>
      <c r="W32" s="90"/>
      <c r="X32" s="78">
        <f t="shared" si="13"/>
        <v>10100</v>
      </c>
      <c r="Y32" s="41">
        <f t="shared" si="7"/>
        <v>15859115.349945407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16228193.118131541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90"/>
      <c r="R33" s="28">
        <f t="shared" si="2"/>
        <v>1</v>
      </c>
      <c r="S33" s="33">
        <f t="shared" si="3"/>
        <v>1</v>
      </c>
      <c r="T33" s="90"/>
      <c r="U33" s="39">
        <f t="shared" si="4"/>
        <v>8.6033768789915879E-2</v>
      </c>
      <c r="V33" s="33">
        <f t="shared" si="5"/>
        <v>2.6666666881847924E-3</v>
      </c>
      <c r="W33" s="90"/>
      <c r="X33" s="78">
        <f t="shared" si="13"/>
        <v>10100</v>
      </c>
      <c r="Y33" s="41">
        <f t="shared" si="7"/>
        <v>16038251.644204449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16410907.783541447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90"/>
      <c r="R34" s="28">
        <f t="shared" si="2"/>
        <v>1</v>
      </c>
      <c r="S34" s="33">
        <f t="shared" si="3"/>
        <v>1</v>
      </c>
      <c r="T34" s="90"/>
      <c r="U34" s="39">
        <f t="shared" si="4"/>
        <v>8.6035300592461922E-2</v>
      </c>
      <c r="V34" s="33">
        <f t="shared" si="5"/>
        <v>2.6666666891567554E-3</v>
      </c>
      <c r="W34" s="90"/>
      <c r="X34" s="78">
        <f t="shared" si="13"/>
        <v>10100</v>
      </c>
      <c r="Y34" s="41">
        <f t="shared" si="7"/>
        <v>16217403.567228921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16593627.601370482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90"/>
      <c r="R35" s="28">
        <f t="shared" si="2"/>
        <v>1</v>
      </c>
      <c r="S35" s="33">
        <f t="shared" si="3"/>
        <v>1</v>
      </c>
      <c r="T35" s="90"/>
      <c r="U35" s="39">
        <f t="shared" si="4"/>
        <v>8.6036883926978142E-2</v>
      </c>
      <c r="V35" s="33">
        <f t="shared" si="5"/>
        <v>2.6666666901612791E-3</v>
      </c>
      <c r="W35" s="90"/>
      <c r="X35" s="78">
        <f t="shared" si="13"/>
        <v>10100</v>
      </c>
      <c r="Y35" s="41">
        <f t="shared" si="7"/>
        <v>16396571.647745511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16776353.100345336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90"/>
      <c r="R36" s="28">
        <f t="shared" si="2"/>
        <v>1</v>
      </c>
      <c r="S36" s="33">
        <f t="shared" si="3"/>
        <v>1</v>
      </c>
      <c r="T36" s="90"/>
      <c r="U36" s="39">
        <f t="shared" si="4"/>
        <v>8.6038519936444777E-2</v>
      </c>
      <c r="V36" s="33">
        <f t="shared" si="5"/>
        <v>2.6666666911990843E-3</v>
      </c>
      <c r="W36" s="90"/>
      <c r="X36" s="78">
        <f t="shared" si="13"/>
        <v>10100</v>
      </c>
      <c r="Y36" s="41">
        <f t="shared" si="7"/>
        <v>16575756.42627334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16959084.820985124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90"/>
      <c r="R37" s="28">
        <f t="shared" si="2"/>
        <v>1</v>
      </c>
      <c r="S37" s="33">
        <f t="shared" si="3"/>
        <v>1</v>
      </c>
      <c r="T37" s="90"/>
      <c r="U37" s="39">
        <f t="shared" si="4"/>
        <v>8.6040209776379301E-2</v>
      </c>
      <c r="V37" s="33">
        <f t="shared" si="5"/>
        <v>2.6666666922708963E-3</v>
      </c>
      <c r="W37" s="90"/>
      <c r="X37" s="78">
        <f t="shared" si="13"/>
        <v>10100</v>
      </c>
      <c r="Y37" s="41">
        <f t="shared" si="7"/>
        <v>16754958.455254013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17141823.315731455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90"/>
      <c r="R38" s="28">
        <f t="shared" si="2"/>
        <v>1</v>
      </c>
      <c r="S38" s="33">
        <f t="shared" si="3"/>
        <v>1</v>
      </c>
      <c r="T38" s="90"/>
      <c r="U38" s="39">
        <f t="shared" si="4"/>
        <v>8.6041954614836449E-2</v>
      </c>
      <c r="V38" s="33">
        <f t="shared" si="5"/>
        <v>2.6666666933774512E-3</v>
      </c>
      <c r="W38" s="90"/>
      <c r="X38" s="78">
        <f t="shared" si="13"/>
        <v>10100</v>
      </c>
      <c r="Y38" s="41">
        <f t="shared" si="7"/>
        <v>16934178.299181722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17324569.149078518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90"/>
      <c r="R39" s="28">
        <f t="shared" si="2"/>
        <v>1</v>
      </c>
      <c r="S39" s="33">
        <f t="shared" si="3"/>
        <v>1</v>
      </c>
      <c r="T39" s="90"/>
      <c r="U39" s="39">
        <f t="shared" si="4"/>
        <v>8.6043755632408223E-2</v>
      </c>
      <c r="V39" s="33">
        <f t="shared" si="5"/>
        <v>2.6666666945194912E-3</v>
      </c>
      <c r="W39" s="90"/>
      <c r="X39" s="78">
        <f t="shared" si="13"/>
        <v>10100</v>
      </c>
      <c r="Y39" s="41">
        <f t="shared" si="7"/>
        <v>17113416.534733266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17507322.897703119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90"/>
      <c r="R40" s="28">
        <f t="shared" si="2"/>
        <v>1</v>
      </c>
      <c r="S40" s="33">
        <f t="shared" si="3"/>
        <v>1</v>
      </c>
      <c r="T40" s="90"/>
      <c r="U40" s="39">
        <f t="shared" si="4"/>
        <v>8.6045614022223896E-2</v>
      </c>
      <c r="V40" s="33">
        <f t="shared" si="5"/>
        <v>2.6666666956977675E-3</v>
      </c>
      <c r="W40" s="90"/>
      <c r="X40" s="78">
        <f t="shared" si="13"/>
        <v>10100</v>
      </c>
      <c r="Y40" s="41">
        <f t="shared" si="7"/>
        <v>17292673.750898138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17690085.150594745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90"/>
      <c r="R41" s="28">
        <f t="shared" si="2"/>
        <v>1</v>
      </c>
      <c r="S41" s="33">
        <f t="shared" si="3"/>
        <v>1</v>
      </c>
      <c r="T41" s="90"/>
      <c r="U41" s="39">
        <f t="shared" si="4"/>
        <v>8.6047530989949966E-2</v>
      </c>
      <c r="V41" s="33">
        <f t="shared" si="5"/>
        <v>2.666666696913038E-3</v>
      </c>
      <c r="W41" s="90"/>
      <c r="X41" s="78">
        <f t="shared" si="13"/>
        <v>10100</v>
      </c>
      <c r="Y41" s="41">
        <f t="shared" si="7"/>
        <v>17471950.549108587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17872856.509185646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90"/>
      <c r="R42" s="28">
        <f t="shared" si="2"/>
        <v>1</v>
      </c>
      <c r="S42" s="33">
        <f t="shared" si="3"/>
        <v>1</v>
      </c>
      <c r="T42" s="90"/>
      <c r="U42" s="39">
        <f t="shared" si="4"/>
        <v>8.6049507753790236E-2</v>
      </c>
      <c r="V42" s="33">
        <f t="shared" si="5"/>
        <v>2.6666666981660695E-3</v>
      </c>
      <c r="W42" s="90"/>
      <c r="X42" s="78">
        <f t="shared" si="13"/>
        <v>10100</v>
      </c>
      <c r="Y42" s="41">
        <f t="shared" si="7"/>
        <v>17651247.543369677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18055637.587480888</v>
      </c>
      <c r="AE42" s="11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90"/>
      <c r="R43" s="28">
        <f t="shared" si="2"/>
        <v>1</v>
      </c>
      <c r="S43" s="33">
        <f t="shared" si="3"/>
        <v>1</v>
      </c>
      <c r="T43" s="90"/>
      <c r="U43" s="39">
        <f t="shared" si="4"/>
        <v>8.6051545544485727E-2</v>
      </c>
      <c r="V43" s="33">
        <f t="shared" si="5"/>
        <v>2.6666666994576357E-3</v>
      </c>
      <c r="W43" s="90"/>
      <c r="X43" s="78">
        <f t="shared" si="13"/>
        <v>10100</v>
      </c>
      <c r="Y43" s="41">
        <f t="shared" si="7"/>
        <v>17830565.360389352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18238429.012188405</v>
      </c>
      <c r="AE43" s="11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90"/>
      <c r="R44" s="28">
        <f t="shared" si="2"/>
        <v>1</v>
      </c>
      <c r="S44" s="33">
        <f t="shared" si="3"/>
        <v>1</v>
      </c>
      <c r="T44" s="90"/>
      <c r="U44" s="39">
        <f t="shared" si="4"/>
        <v>8.6053645605314769E-2</v>
      </c>
      <c r="V44" s="33">
        <f t="shared" si="5"/>
        <v>2.6666667007885199E-3</v>
      </c>
      <c r="W44" s="90"/>
      <c r="X44" s="78">
        <f t="shared" si="13"/>
        <v>10100</v>
      </c>
      <c r="Y44" s="41">
        <f t="shared" si="7"/>
        <v>18009904.6397085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18421231.422849108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90"/>
      <c r="R45" s="28">
        <f t="shared" si="2"/>
        <v>1</v>
      </c>
      <c r="S45" s="33">
        <f t="shared" si="3"/>
        <v>1</v>
      </c>
      <c r="T45" s="90"/>
      <c r="U45" s="39">
        <f t="shared" si="4"/>
        <v>8.6055809192092894E-2</v>
      </c>
      <c r="V45" s="33">
        <f t="shared" si="5"/>
        <v>2.6666667021595109E-3</v>
      </c>
      <c r="W45" s="90"/>
      <c r="X45" s="78">
        <f t="shared" si="13"/>
        <v>10100</v>
      </c>
      <c r="Y45" s="41">
        <f t="shared" si="7"/>
        <v>18189266.033831023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18604045.47196687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90"/>
      <c r="R46" s="28">
        <f t="shared" si="2"/>
        <v>1</v>
      </c>
      <c r="S46" s="33">
        <f t="shared" si="3"/>
        <v>1</v>
      </c>
      <c r="T46" s="90"/>
      <c r="U46" s="39">
        <f t="shared" si="4"/>
        <v>8.6058037573172944E-2</v>
      </c>
      <c r="V46" s="33">
        <f t="shared" si="5"/>
        <v>2.6666667035714058E-3</v>
      </c>
      <c r="W46" s="90"/>
      <c r="X46" s="78">
        <f t="shared" si="13"/>
        <v>10100</v>
      </c>
      <c r="Y46" s="41">
        <f t="shared" si="7"/>
        <v>18368650.208353877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18786871.825138669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90"/>
      <c r="R47" s="28">
        <f t="shared" si="2"/>
        <v>1</v>
      </c>
      <c r="S47" s="33">
        <f t="shared" si="3"/>
        <v>1</v>
      </c>
      <c r="T47" s="90"/>
      <c r="U47" s="39">
        <f t="shared" si="4"/>
        <v>8.6060332029444991E-2</v>
      </c>
      <c r="V47" s="33">
        <f t="shared" si="5"/>
        <v>2.6666667050250126E-3</v>
      </c>
      <c r="W47" s="90"/>
      <c r="X47" s="78">
        <f t="shared" si="13"/>
        <v>10100</v>
      </c>
      <c r="Y47" s="41">
        <f t="shared" si="7"/>
        <v>18548057.842097174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18969711.161184613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90"/>
      <c r="R48" s="28">
        <f t="shared" si="2"/>
        <v>1</v>
      </c>
      <c r="S48" s="33">
        <f t="shared" si="3"/>
        <v>1</v>
      </c>
      <c r="T48" s="90"/>
      <c r="U48" s="39">
        <f t="shared" si="4"/>
        <v>8.6062693854336375E-2</v>
      </c>
      <c r="V48" s="33">
        <f t="shared" si="5"/>
        <v>2.6666667065211426E-3</v>
      </c>
      <c r="W48" s="90"/>
      <c r="X48" s="78">
        <f t="shared" si="13"/>
        <v>10100</v>
      </c>
      <c r="Y48" s="41">
        <f t="shared" si="7"/>
        <v>18727489.627234209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19152855.641449068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90"/>
      <c r="R49" s="28">
        <f t="shared" si="2"/>
        <v>1</v>
      </c>
      <c r="S49" s="33">
        <f t="shared" si="3"/>
        <v>1</v>
      </c>
      <c r="T49" s="90"/>
      <c r="U49" s="39">
        <f t="shared" si="4"/>
        <v>8.6065124353811709E-2</v>
      </c>
      <c r="V49" s="33">
        <f t="shared" si="5"/>
        <v>2.6666667080606178E-3</v>
      </c>
      <c r="W49" s="90"/>
      <c r="X49" s="78">
        <f t="shared" si="13"/>
        <v>10100</v>
      </c>
      <c r="Y49" s="41">
        <f t="shared" si="7"/>
        <v>18906946.269421544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19336279.318280015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90"/>
      <c r="R50" s="28">
        <f t="shared" si="2"/>
        <v>1</v>
      </c>
      <c r="S50" s="33">
        <f t="shared" si="3"/>
        <v>1</v>
      </c>
      <c r="T50" s="90"/>
      <c r="U50" s="39">
        <f t="shared" si="4"/>
        <v>8.6067624846372856E-2</v>
      </c>
      <c r="V50" s="33">
        <f t="shared" si="5"/>
        <v>2.6666667096442685E-3</v>
      </c>
      <c r="W50" s="90"/>
      <c r="X50" s="78">
        <f t="shared" si="13"/>
        <v>10100</v>
      </c>
      <c r="Y50" s="41">
        <f t="shared" si="7"/>
        <v>19086428.487929061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19519728.571431145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90"/>
      <c r="R51" s="28">
        <f t="shared" si="2"/>
        <v>1</v>
      </c>
      <c r="S51" s="33">
        <f t="shared" si="3"/>
        <v>1</v>
      </c>
      <c r="T51" s="90"/>
      <c r="U51" s="39">
        <f t="shared" si="4"/>
        <v>8.6070196663058929E-2</v>
      </c>
      <c r="V51" s="33">
        <f t="shared" si="5"/>
        <v>2.6666667112729301E-3</v>
      </c>
      <c r="W51" s="90"/>
      <c r="X51" s="78">
        <f t="shared" si="13"/>
        <v>10100</v>
      </c>
      <c r="Y51" s="41">
        <f t="shared" si="7"/>
        <v>19265937.015770055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19703204.133915752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90"/>
      <c r="R52" s="28">
        <f t="shared" si="2"/>
        <v>1</v>
      </c>
      <c r="S52" s="33">
        <f t="shared" si="3"/>
        <v>1</v>
      </c>
      <c r="T52" s="90"/>
      <c r="U52" s="39">
        <f t="shared" si="4"/>
        <v>8.6072841147446316E-2</v>
      </c>
      <c r="V52" s="33">
        <f t="shared" si="5"/>
        <v>2.6666667129474483E-3</v>
      </c>
      <c r="W52" s="90"/>
      <c r="X52" s="78">
        <f t="shared" si="13"/>
        <v>10100</v>
      </c>
      <c r="Y52" s="41">
        <f t="shared" si="7"/>
        <v>19445472.599831238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19886706.752620552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90"/>
      <c r="R53" s="28">
        <f t="shared" si="2"/>
        <v>1</v>
      </c>
      <c r="S53" s="33">
        <f t="shared" si="3"/>
        <v>1</v>
      </c>
      <c r="T53" s="90"/>
      <c r="U53" s="39">
        <f t="shared" si="4"/>
        <v>8.6075559655648656E-2</v>
      </c>
      <c r="V53" s="33">
        <f t="shared" si="5"/>
        <v>2.6666667146686761E-3</v>
      </c>
      <c r="W53" s="90"/>
      <c r="X53" s="78">
        <f t="shared" si="13"/>
        <v>10100</v>
      </c>
      <c r="Y53" s="41">
        <f t="shared" si="7"/>
        <v>19625036.001002871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20070237.188435793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91"/>
      <c r="R54" s="28">
        <f t="shared" si="2"/>
        <v>1</v>
      </c>
      <c r="S54" s="33">
        <f t="shared" si="3"/>
        <v>1</v>
      </c>
      <c r="T54" s="91"/>
      <c r="U54" s="39">
        <f t="shared" si="4"/>
        <v>8.6078353556316864E-2</v>
      </c>
      <c r="V54" s="33">
        <f t="shared" si="5"/>
        <v>2.6666667164374738E-3</v>
      </c>
      <c r="W54" s="91"/>
      <c r="X54" s="78">
        <f t="shared" si="13"/>
        <v>10100</v>
      </c>
      <c r="Y54" s="41">
        <f t="shared" si="7"/>
        <v>19804627.994308766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20253796.216385301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743793021.93595254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725460886.38075531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743793021.93595254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86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85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8.6009713400210741E-2</v>
      </c>
      <c r="V9" s="33">
        <f>($AI$7/$AG$12)*(1+0.15*(P9/$AG$10)^4)+$AH$32</f>
        <v>2.6666666730777834E-3</v>
      </c>
      <c r="W9" s="90"/>
      <c r="X9" s="78">
        <f>($AG$7*$AG$8*S9*$AG$24+$AG$15*$AG$16*R9*$AG$24)</f>
        <v>3600</v>
      </c>
      <c r="Y9" s="41">
        <f>(O9*U9*$AG$30+P9*V9*$AG$29)*365</f>
        <v>11742416.418743839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12018542.13797787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90"/>
      <c r="R10" s="28">
        <f t="shared" ref="R10:R54" si="2">IF(O10&lt;$AG$18,1,2)</f>
        <v>1</v>
      </c>
      <c r="S10" s="33">
        <f t="shared" ref="S10:S54" si="3">IF(P10&lt;$AG$10,1,2)</f>
        <v>1</v>
      </c>
      <c r="T10" s="90"/>
      <c r="U10" s="39">
        <f t="shared" ref="U10:U54" si="4">($AI$15/$AG$20)*(1+0.15*(O10/$AG$18)^4)+$AH$33</f>
        <v>8.6010318732661864E-2</v>
      </c>
      <c r="V10" s="33">
        <f t="shared" ref="V10:V54" si="5">($AI$7/$AG$12)*(1+0.15*(P10/$AG$10)^4)+$AH$32</f>
        <v>2.6666666734720583E-3</v>
      </c>
      <c r="W10" s="90"/>
      <c r="X10" s="78">
        <f t="shared" ref="X10:X12" si="6">($AG$7*$AG$8*S10*$AG$24+$AG$15*$AG$16*R10*$AG$24)</f>
        <v>3600</v>
      </c>
      <c r="Y10" s="41">
        <f t="shared" ref="Y10:Y54" si="7">(O10*U10*$AG$30+P10*V10*$AG$29)*365</f>
        <v>11921314.001813374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12201579.892065838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90"/>
      <c r="R11" s="28">
        <f t="shared" si="2"/>
        <v>1</v>
      </c>
      <c r="S11" s="33">
        <f t="shared" si="3"/>
        <v>1</v>
      </c>
      <c r="T11" s="90"/>
      <c r="U11" s="39">
        <f t="shared" si="4"/>
        <v>8.6010951926735954E-2</v>
      </c>
      <c r="V11" s="33">
        <f t="shared" si="5"/>
        <v>2.6666666738842447E-3</v>
      </c>
      <c r="W11" s="90"/>
      <c r="X11" s="78">
        <f t="shared" si="6"/>
        <v>3600</v>
      </c>
      <c r="Y11" s="41">
        <f t="shared" si="7"/>
        <v>12100218.008500354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12384622.224512592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90"/>
      <c r="R12" s="28">
        <f t="shared" si="2"/>
        <v>1</v>
      </c>
      <c r="S12" s="33">
        <f t="shared" si="3"/>
        <v>1</v>
      </c>
      <c r="T12" s="90"/>
      <c r="U12" s="39">
        <f t="shared" si="4"/>
        <v>8.6011613824518968E-2</v>
      </c>
      <c r="V12" s="33">
        <f t="shared" si="5"/>
        <v>2.6666666743148768E-3</v>
      </c>
      <c r="W12" s="90"/>
      <c r="X12" s="78">
        <f t="shared" si="6"/>
        <v>3600</v>
      </c>
      <c r="Y12" s="41">
        <f t="shared" si="7"/>
        <v>12279128.732203016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12567668.734094873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90"/>
      <c r="R13" s="28">
        <f t="shared" si="2"/>
        <v>1</v>
      </c>
      <c r="S13" s="33">
        <f t="shared" si="3"/>
        <v>1</v>
      </c>
      <c r="T13" s="90"/>
      <c r="U13" s="39">
        <f t="shared" si="4"/>
        <v>8.6012305280634152E-2</v>
      </c>
      <c r="V13" s="33">
        <f t="shared" si="5"/>
        <v>2.6666666747644984E-3</v>
      </c>
      <c r="W13" s="90"/>
      <c r="X13" s="78">
        <f>($AG$7*$AG$8*S13*$AG$24+$AG$15*$AG$16*R13*$AG$24)</f>
        <v>3600</v>
      </c>
      <c r="Y13" s="41">
        <f t="shared" si="7"/>
        <v>12458046.475120569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12750708.613307232</v>
      </c>
      <c r="AE13" s="11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90"/>
      <c r="R14" s="28">
        <f t="shared" si="2"/>
        <v>1</v>
      </c>
      <c r="S14" s="33">
        <f t="shared" si="3"/>
        <v>1</v>
      </c>
      <c r="T14" s="90"/>
      <c r="U14" s="39">
        <f t="shared" si="4"/>
        <v>8.6013027162242017E-2</v>
      </c>
      <c r="V14" s="33">
        <f t="shared" si="5"/>
        <v>2.6666666752336583E-3</v>
      </c>
      <c r="W14" s="90"/>
      <c r="X14" s="78">
        <f>($AG$7*$AG$8*S14*$AG$24+$AG$15*$AG$16*R14*$AG$24)+AG26</f>
        <v>1511350</v>
      </c>
      <c r="Y14" s="41">
        <f t="shared" si="7"/>
        <v>12636971.54838326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14441161.10830052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90"/>
      <c r="R15" s="28">
        <f t="shared" si="2"/>
        <v>1</v>
      </c>
      <c r="S15" s="33">
        <f t="shared" si="3"/>
        <v>1</v>
      </c>
      <c r="T15" s="90"/>
      <c r="U15" s="39">
        <f t="shared" si="4"/>
        <v>8.6013780349040281E-2</v>
      </c>
      <c r="V15" s="33">
        <f t="shared" si="5"/>
        <v>2.666666675722915E-3</v>
      </c>
      <c r="W15" s="90"/>
      <c r="X15" s="78">
        <f>($AJ$11*$AG$8*S15*$AG$25+$AJ$9*$AG$8*S15*$AG$24+$AG$15*$AG$16*R15*$AG$24)</f>
        <v>10100</v>
      </c>
      <c r="Y15" s="41">
        <f t="shared" si="7"/>
        <v>12815904.272182435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13122610.77748399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90"/>
      <c r="R16" s="28">
        <f t="shared" si="2"/>
        <v>1</v>
      </c>
      <c r="S16" s="33">
        <f t="shared" si="3"/>
        <v>1</v>
      </c>
      <c r="T16" s="90"/>
      <c r="U16" s="39">
        <f t="shared" si="4"/>
        <v>8.6014565733264006E-2</v>
      </c>
      <c r="V16" s="33">
        <f t="shared" si="5"/>
        <v>2.6666666762328343E-3</v>
      </c>
      <c r="W16" s="90"/>
      <c r="X16" s="78">
        <f t="shared" ref="X16:X54" si="13">($AJ$11*$AG$8*S16*$AG$25+$AJ$9*$AG$8*S16*$AG$24+$AG$15*$AG$16*R16*$AG$24)</f>
        <v>10100</v>
      </c>
      <c r="Y16" s="41">
        <f t="shared" si="7"/>
        <v>12994844.9759006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13305307.95024015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90"/>
      <c r="R17" s="28">
        <f t="shared" si="2"/>
        <v>1</v>
      </c>
      <c r="S17" s="33">
        <f t="shared" si="3"/>
        <v>1</v>
      </c>
      <c r="T17" s="90"/>
      <c r="U17" s="39">
        <f t="shared" si="4"/>
        <v>8.6015384219685437E-2</v>
      </c>
      <c r="V17" s="33">
        <f t="shared" si="5"/>
        <v>2.6666666767639897E-3</v>
      </c>
      <c r="W17" s="90"/>
      <c r="X17" s="78">
        <f t="shared" si="13"/>
        <v>10100</v>
      </c>
      <c r="Y17" s="41">
        <f t="shared" si="7"/>
        <v>13173793.998241484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13488002.965272725</v>
      </c>
      <c r="AE17" s="115"/>
      <c r="AF17" s="144" t="s">
        <v>16</v>
      </c>
      <c r="AG17" s="15"/>
      <c r="AH17" s="147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90"/>
      <c r="R18" s="28">
        <f t="shared" si="2"/>
        <v>1</v>
      </c>
      <c r="S18" s="33">
        <f t="shared" si="3"/>
        <v>1</v>
      </c>
      <c r="T18" s="90"/>
      <c r="U18" s="39">
        <f t="shared" si="4"/>
        <v>8.601623672561412E-2</v>
      </c>
      <c r="V18" s="33">
        <f t="shared" si="5"/>
        <v>2.6666666773169632E-3</v>
      </c>
      <c r="W18" s="90"/>
      <c r="X18" s="78">
        <f t="shared" si="13"/>
        <v>10100</v>
      </c>
      <c r="Y18" s="41">
        <f t="shared" si="7"/>
        <v>13352751.687360117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13670696.170736751</v>
      </c>
      <c r="AE18" s="115"/>
      <c r="AF18" s="145"/>
      <c r="AG18" s="16">
        <v>30000</v>
      </c>
      <c r="AH18" s="147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90"/>
      <c r="R19" s="28">
        <f t="shared" si="2"/>
        <v>1</v>
      </c>
      <c r="S19" s="33">
        <f t="shared" si="3"/>
        <v>1</v>
      </c>
      <c r="T19" s="90"/>
      <c r="U19" s="39">
        <f t="shared" si="4"/>
        <v>8.6017124180896853E-2</v>
      </c>
      <c r="V19" s="33">
        <f t="shared" si="5"/>
        <v>2.6666666778923441E-3</v>
      </c>
      <c r="W19" s="90"/>
      <c r="X19" s="78">
        <f t="shared" si="13"/>
        <v>10100</v>
      </c>
      <c r="Y19" s="41">
        <f t="shared" si="7"/>
        <v>13531718.400992872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13853387.924368592</v>
      </c>
      <c r="AE19" s="115"/>
      <c r="AF19" s="146"/>
      <c r="AG19" s="15"/>
      <c r="AH19" s="147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90"/>
      <c r="R20" s="28">
        <f t="shared" si="2"/>
        <v>1</v>
      </c>
      <c r="S20" s="33">
        <f t="shared" si="3"/>
        <v>1</v>
      </c>
      <c r="T20" s="90"/>
      <c r="U20" s="39">
        <f t="shared" si="4"/>
        <v>8.6018047527917696E-2</v>
      </c>
      <c r="V20" s="33">
        <f t="shared" si="5"/>
        <v>2.66666667849073E-3</v>
      </c>
      <c r="W20" s="90"/>
      <c r="X20" s="78">
        <f t="shared" si="13"/>
        <v>10100</v>
      </c>
      <c r="Y20" s="41">
        <f t="shared" si="7"/>
        <v>13710694.506587546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14036078.593616053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90"/>
      <c r="R21" s="28">
        <f t="shared" si="2"/>
        <v>1</v>
      </c>
      <c r="S21" s="33">
        <f t="shared" si="3"/>
        <v>1</v>
      </c>
      <c r="T21" s="90"/>
      <c r="U21" s="39">
        <f t="shared" si="4"/>
        <v>8.6019007721597956E-2</v>
      </c>
      <c r="V21" s="33">
        <f t="shared" si="5"/>
        <v>2.6666666791127255E-3</v>
      </c>
      <c r="W21" s="90"/>
      <c r="X21" s="78">
        <f t="shared" si="13"/>
        <v>10100</v>
      </c>
      <c r="Y21" s="41">
        <f t="shared" si="7"/>
        <v>13889680.381433411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14218768.5557684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90"/>
      <c r="R22" s="28">
        <f t="shared" si="2"/>
        <v>1</v>
      </c>
      <c r="S22" s="33">
        <f t="shared" si="3"/>
        <v>1</v>
      </c>
      <c r="T22" s="90"/>
      <c r="U22" s="39">
        <f t="shared" si="4"/>
        <v>8.6020005729396221E-2</v>
      </c>
      <c r="V22" s="33">
        <f t="shared" si="5"/>
        <v>2.6666666797589443E-3</v>
      </c>
      <c r="W22" s="90"/>
      <c r="X22" s="78">
        <f t="shared" si="13"/>
        <v>10100</v>
      </c>
      <c r="Y22" s="41">
        <f t="shared" si="7"/>
        <v>14068676.412791282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14401458.198086459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90"/>
      <c r="R23" s="28">
        <f t="shared" si="2"/>
        <v>1</v>
      </c>
      <c r="S23" s="33">
        <f t="shared" si="3"/>
        <v>1</v>
      </c>
      <c r="T23" s="90"/>
      <c r="U23" s="39">
        <f t="shared" si="4"/>
        <v>8.6021042531308323E-2</v>
      </c>
      <c r="V23" s="33">
        <f t="shared" si="5"/>
        <v>2.666666680430006E-3</v>
      </c>
      <c r="W23" s="90"/>
      <c r="X23" s="78">
        <f t="shared" si="13"/>
        <v>10100</v>
      </c>
      <c r="Y23" s="41">
        <f t="shared" si="7"/>
        <v>14247682.99802359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14584147.917932646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90"/>
      <c r="R24" s="28">
        <f t="shared" si="2"/>
        <v>1</v>
      </c>
      <c r="S24" s="33">
        <f t="shared" si="3"/>
        <v>1</v>
      </c>
      <c r="T24" s="90"/>
      <c r="U24" s="39">
        <f t="shared" si="4"/>
        <v>8.6022119119867374E-2</v>
      </c>
      <c r="V24" s="33">
        <f t="shared" si="5"/>
        <v>2.6666666811265404E-3</v>
      </c>
      <c r="W24" s="90"/>
      <c r="X24" s="78">
        <f t="shared" si="13"/>
        <v>10100</v>
      </c>
      <c r="Y24" s="41">
        <f t="shared" si="7"/>
        <v>14426700.544724435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14766838.122901073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90"/>
      <c r="R25" s="28">
        <f t="shared" si="2"/>
        <v>1</v>
      </c>
      <c r="S25" s="33">
        <f t="shared" si="3"/>
        <v>1</v>
      </c>
      <c r="T25" s="90"/>
      <c r="U25" s="39">
        <f t="shared" si="4"/>
        <v>8.6023236500143707E-2</v>
      </c>
      <c r="V25" s="33">
        <f t="shared" si="5"/>
        <v>2.6666666818491841E-3</v>
      </c>
      <c r="W25" s="90"/>
      <c r="X25" s="78">
        <f t="shared" si="13"/>
        <v>10100</v>
      </c>
      <c r="Y25" s="41">
        <f t="shared" si="7"/>
        <v>14605729.470849641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14949529.230947556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90"/>
      <c r="R26" s="28">
        <f t="shared" si="2"/>
        <v>1</v>
      </c>
      <c r="S26" s="33">
        <f t="shared" si="3"/>
        <v>1</v>
      </c>
      <c r="T26" s="90"/>
      <c r="U26" s="39">
        <f t="shared" si="4"/>
        <v>8.6024395689744959E-2</v>
      </c>
      <c r="V26" s="33">
        <f t="shared" si="5"/>
        <v>2.6666666825985812E-3</v>
      </c>
      <c r="W26" s="90"/>
      <c r="X26" s="78">
        <f t="shared" si="13"/>
        <v>10100</v>
      </c>
      <c r="Y26" s="41">
        <f t="shared" si="7"/>
        <v>14784770.204846852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15132221.670519743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90"/>
      <c r="R27" s="28">
        <f t="shared" si="2"/>
        <v>1</v>
      </c>
      <c r="S27" s="33">
        <f t="shared" si="3"/>
        <v>1</v>
      </c>
      <c r="T27" s="90"/>
      <c r="U27" s="39">
        <f t="shared" si="4"/>
        <v>8.6025597718816002E-2</v>
      </c>
      <c r="V27" s="33">
        <f t="shared" si="5"/>
        <v>2.6666666833753839E-3</v>
      </c>
      <c r="W27" s="90"/>
      <c r="X27" s="78">
        <f t="shared" si="13"/>
        <v>10100</v>
      </c>
      <c r="Y27" s="41">
        <f t="shared" si="7"/>
        <v>14963823.185785556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15314915.880687123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90"/>
      <c r="R28" s="28">
        <f t="shared" si="2"/>
        <v>1</v>
      </c>
      <c r="S28" s="33">
        <f t="shared" si="3"/>
        <v>1</v>
      </c>
      <c r="T28" s="90"/>
      <c r="U28" s="39">
        <f t="shared" si="4"/>
        <v>8.6026843630038985E-2</v>
      </c>
      <c r="V28" s="33">
        <f t="shared" si="5"/>
        <v>2.6666666841802531E-3</v>
      </c>
      <c r="W28" s="90"/>
      <c r="X28" s="78">
        <f t="shared" si="13"/>
        <v>10100</v>
      </c>
      <c r="Y28" s="41">
        <f t="shared" si="7"/>
        <v>15142888.863487169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15497612.311271111</v>
      </c>
      <c r="AE28" s="11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90"/>
      <c r="R29" s="28">
        <f t="shared" si="2"/>
        <v>1</v>
      </c>
      <c r="S29" s="33">
        <f t="shared" si="3"/>
        <v>1</v>
      </c>
      <c r="T29" s="90"/>
      <c r="U29" s="39">
        <f t="shared" si="4"/>
        <v>8.6028134478633278E-2</v>
      </c>
      <c r="V29" s="33">
        <f t="shared" si="5"/>
        <v>2.6666666850138554E-3</v>
      </c>
      <c r="W29" s="90"/>
      <c r="X29" s="78">
        <f t="shared" si="13"/>
        <v>10100</v>
      </c>
      <c r="Y29" s="41">
        <f t="shared" si="7"/>
        <v>15321967.698655108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15680311.422975119</v>
      </c>
      <c r="AE29" s="11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90"/>
      <c r="R30" s="28">
        <f t="shared" si="2"/>
        <v>1</v>
      </c>
      <c r="S30" s="33">
        <f t="shared" si="3"/>
        <v>1</v>
      </c>
      <c r="T30" s="90"/>
      <c r="U30" s="39">
        <f t="shared" si="4"/>
        <v>8.602947133235557E-2</v>
      </c>
      <c r="V30" s="33">
        <f t="shared" si="5"/>
        <v>2.6666666858768681E-3</v>
      </c>
      <c r="W30" s="90"/>
      <c r="X30" s="78">
        <f t="shared" si="13"/>
        <v>10100</v>
      </c>
      <c r="Y30" s="41">
        <f t="shared" si="7"/>
        <v>15501060.16300483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15863013.687514612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90"/>
      <c r="R31" s="28">
        <f t="shared" si="2"/>
        <v>1</v>
      </c>
      <c r="S31" s="33">
        <f t="shared" si="3"/>
        <v>1</v>
      </c>
      <c r="T31" s="90"/>
      <c r="U31" s="39">
        <f t="shared" si="4"/>
        <v>8.603085527149977E-2</v>
      </c>
      <c r="V31" s="33">
        <f t="shared" si="5"/>
        <v>2.6666666867699741E-3</v>
      </c>
      <c r="W31" s="90"/>
      <c r="X31" s="78">
        <f t="shared" si="13"/>
        <v>10100</v>
      </c>
      <c r="Y31" s="41">
        <f t="shared" si="7"/>
        <v>15680166.73939392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16045719.587747173</v>
      </c>
      <c r="AE31" s="11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90"/>
      <c r="R32" s="28">
        <f t="shared" si="2"/>
        <v>1</v>
      </c>
      <c r="S32" s="33">
        <f t="shared" si="3"/>
        <v>1</v>
      </c>
      <c r="T32" s="90"/>
      <c r="U32" s="39">
        <f t="shared" si="4"/>
        <v>8.6032287388897066E-2</v>
      </c>
      <c r="V32" s="33">
        <f t="shared" si="5"/>
        <v>2.6666666876938648E-3</v>
      </c>
      <c r="W32" s="90"/>
      <c r="X32" s="78">
        <f t="shared" si="13"/>
        <v>10100</v>
      </c>
      <c r="Y32" s="41">
        <f t="shared" si="7"/>
        <v>15859287.921952138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16228429.617802557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90"/>
      <c r="R33" s="28">
        <f t="shared" si="2"/>
        <v>1</v>
      </c>
      <c r="S33" s="33">
        <f t="shared" si="3"/>
        <v>1</v>
      </c>
      <c r="T33" s="90"/>
      <c r="U33" s="39">
        <f t="shared" si="4"/>
        <v>8.6033768789915879E-2</v>
      </c>
      <c r="V33" s="33">
        <f t="shared" si="5"/>
        <v>2.6666666886492408E-3</v>
      </c>
      <c r="W33" s="90"/>
      <c r="X33" s="78">
        <f t="shared" si="13"/>
        <v>10100</v>
      </c>
      <c r="Y33" s="41">
        <f t="shared" si="7"/>
        <v>16038424.216211485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16411144.283212768</v>
      </c>
      <c r="AE33" s="115"/>
      <c r="AF33" s="8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90"/>
      <c r="R34" s="28">
        <f t="shared" si="2"/>
        <v>1</v>
      </c>
      <c r="S34" s="33">
        <f t="shared" si="3"/>
        <v>1</v>
      </c>
      <c r="T34" s="90"/>
      <c r="U34" s="39">
        <f t="shared" si="4"/>
        <v>8.6035300592461922E-2</v>
      </c>
      <c r="V34" s="33">
        <f t="shared" si="5"/>
        <v>2.666666689636808E-3</v>
      </c>
      <c r="W34" s="90"/>
      <c r="X34" s="78">
        <f t="shared" si="13"/>
        <v>10100</v>
      </c>
      <c r="Y34" s="41">
        <f t="shared" si="7"/>
        <v>16217576.139236277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16593864.101042124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90"/>
      <c r="R35" s="28">
        <f t="shared" si="2"/>
        <v>1</v>
      </c>
      <c r="S35" s="33">
        <f t="shared" si="3"/>
        <v>1</v>
      </c>
      <c r="T35" s="90"/>
      <c r="U35" s="39">
        <f t="shared" si="4"/>
        <v>8.6036883926978142E-2</v>
      </c>
      <c r="V35" s="33">
        <f t="shared" si="5"/>
        <v>2.6666666906572825E-3</v>
      </c>
      <c r="W35" s="90"/>
      <c r="X35" s="78">
        <f t="shared" si="13"/>
        <v>10100</v>
      </c>
      <c r="Y35" s="41">
        <f t="shared" si="7"/>
        <v>16396744.219753195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16776589.600017305</v>
      </c>
      <c r="AE35" s="11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90"/>
      <c r="R36" s="28">
        <f t="shared" si="2"/>
        <v>1</v>
      </c>
      <c r="S36" s="33">
        <f t="shared" si="3"/>
        <v>1</v>
      </c>
      <c r="T36" s="90"/>
      <c r="U36" s="39">
        <f t="shared" si="4"/>
        <v>8.6038519936444777E-2</v>
      </c>
      <c r="V36" s="33">
        <f t="shared" si="5"/>
        <v>2.6666666917113868E-3</v>
      </c>
      <c r="W36" s="90"/>
      <c r="X36" s="78">
        <f t="shared" si="13"/>
        <v>10100</v>
      </c>
      <c r="Y36" s="41">
        <f t="shared" si="7"/>
        <v>16575928.998281358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16959321.320657428</v>
      </c>
      <c r="AE36" s="11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90"/>
      <c r="R37" s="28">
        <f t="shared" si="2"/>
        <v>1</v>
      </c>
      <c r="S37" s="33">
        <f t="shared" si="3"/>
        <v>1</v>
      </c>
      <c r="T37" s="90"/>
      <c r="U37" s="39">
        <f t="shared" si="4"/>
        <v>8.6040209776379301E-2</v>
      </c>
      <c r="V37" s="33">
        <f t="shared" si="5"/>
        <v>2.6666666927998525E-3</v>
      </c>
      <c r="W37" s="90"/>
      <c r="X37" s="78">
        <f t="shared" si="13"/>
        <v>10100</v>
      </c>
      <c r="Y37" s="41">
        <f t="shared" si="7"/>
        <v>16755131.027262386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17142059.815404113</v>
      </c>
      <c r="AE37" s="11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90"/>
      <c r="R38" s="28">
        <f t="shared" si="2"/>
        <v>1</v>
      </c>
      <c r="S38" s="33">
        <f t="shared" si="3"/>
        <v>1</v>
      </c>
      <c r="T38" s="90"/>
      <c r="U38" s="39">
        <f t="shared" si="4"/>
        <v>8.6041954614836449E-2</v>
      </c>
      <c r="V38" s="33">
        <f t="shared" si="5"/>
        <v>2.6666666939234168E-3</v>
      </c>
      <c r="W38" s="90"/>
      <c r="X38" s="78">
        <f t="shared" si="13"/>
        <v>10100</v>
      </c>
      <c r="Y38" s="41">
        <f t="shared" si="7"/>
        <v>16934350.871190451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17324805.648751535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90"/>
      <c r="R39" s="28">
        <f t="shared" si="2"/>
        <v>1</v>
      </c>
      <c r="S39" s="33">
        <f t="shared" si="3"/>
        <v>1</v>
      </c>
      <c r="T39" s="90"/>
      <c r="U39" s="39">
        <f t="shared" si="4"/>
        <v>8.6043755632408223E-2</v>
      </c>
      <c r="V39" s="33">
        <f t="shared" si="5"/>
        <v>2.6666666950828284E-3</v>
      </c>
      <c r="W39" s="90"/>
      <c r="X39" s="78">
        <f t="shared" si="13"/>
        <v>10100</v>
      </c>
      <c r="Y39" s="41">
        <f t="shared" si="7"/>
        <v>17113589.106742367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17507559.397376504</v>
      </c>
      <c r="AE39" s="11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90"/>
      <c r="R40" s="28">
        <f t="shared" si="2"/>
        <v>1</v>
      </c>
      <c r="S40" s="33">
        <f t="shared" si="3"/>
        <v>1</v>
      </c>
      <c r="T40" s="90"/>
      <c r="U40" s="39">
        <f t="shared" si="4"/>
        <v>8.6045614022223896E-2</v>
      </c>
      <c r="V40" s="33">
        <f t="shared" si="5"/>
        <v>2.66666669627884E-3</v>
      </c>
      <c r="W40" s="90"/>
      <c r="X40" s="78">
        <f t="shared" si="13"/>
        <v>10100</v>
      </c>
      <c r="Y40" s="41">
        <f t="shared" si="7"/>
        <v>17292846.322907623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17690321.650268517</v>
      </c>
      <c r="AE40" s="11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90"/>
      <c r="R41" s="28">
        <f t="shared" si="2"/>
        <v>1</v>
      </c>
      <c r="S41" s="33">
        <f t="shared" si="3"/>
        <v>1</v>
      </c>
      <c r="T41" s="90"/>
      <c r="U41" s="39">
        <f t="shared" si="4"/>
        <v>8.6047530989949966E-2</v>
      </c>
      <c r="V41" s="33">
        <f t="shared" si="5"/>
        <v>2.6666666975122145E-3</v>
      </c>
      <c r="W41" s="90"/>
      <c r="X41" s="78">
        <f t="shared" si="13"/>
        <v>10100</v>
      </c>
      <c r="Y41" s="41">
        <f t="shared" si="7"/>
        <v>17472123.121118467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17873093.008859809</v>
      </c>
      <c r="AE41" s="11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90"/>
      <c r="R42" s="28">
        <f t="shared" si="2"/>
        <v>1</v>
      </c>
      <c r="S42" s="33">
        <f t="shared" si="3"/>
        <v>1</v>
      </c>
      <c r="T42" s="90"/>
      <c r="U42" s="39">
        <f t="shared" si="4"/>
        <v>8.6049507753790236E-2</v>
      </c>
      <c r="V42" s="33">
        <f t="shared" si="5"/>
        <v>2.6666666987837217E-3</v>
      </c>
      <c r="W42" s="90"/>
      <c r="X42" s="78">
        <f t="shared" si="13"/>
        <v>10100</v>
      </c>
      <c r="Y42" s="41">
        <f t="shared" si="7"/>
        <v>17651420.115379971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18055874.087155465</v>
      </c>
      <c r="AE42" s="11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90"/>
      <c r="R43" s="28">
        <f t="shared" si="2"/>
        <v>1</v>
      </c>
      <c r="S43" s="33">
        <f t="shared" si="3"/>
        <v>1</v>
      </c>
      <c r="T43" s="90"/>
      <c r="U43" s="39">
        <f t="shared" si="4"/>
        <v>8.6051545544485727E-2</v>
      </c>
      <c r="V43" s="33">
        <f t="shared" si="5"/>
        <v>2.6666667000941409E-3</v>
      </c>
      <c r="W43" s="90"/>
      <c r="X43" s="78">
        <f t="shared" si="13"/>
        <v>10100</v>
      </c>
      <c r="Y43" s="41">
        <f t="shared" si="7"/>
        <v>17830737.932400066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18238665.511863407</v>
      </c>
      <c r="AE43" s="11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90"/>
      <c r="R44" s="28">
        <f t="shared" si="2"/>
        <v>1</v>
      </c>
      <c r="S44" s="33">
        <f t="shared" si="3"/>
        <v>1</v>
      </c>
      <c r="T44" s="90"/>
      <c r="U44" s="39">
        <f t="shared" si="4"/>
        <v>8.6053645605314769E-2</v>
      </c>
      <c r="V44" s="33">
        <f t="shared" si="5"/>
        <v>2.6666667014442558E-3</v>
      </c>
      <c r="W44" s="90"/>
      <c r="X44" s="78">
        <f t="shared" si="13"/>
        <v>10100</v>
      </c>
      <c r="Y44" s="41">
        <f t="shared" si="7"/>
        <v>18010077.211719647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18421467.922524538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90"/>
      <c r="R45" s="28">
        <f t="shared" si="2"/>
        <v>1</v>
      </c>
      <c r="S45" s="33">
        <f t="shared" si="3"/>
        <v>1</v>
      </c>
      <c r="T45" s="90"/>
      <c r="U45" s="39">
        <f t="shared" si="4"/>
        <v>8.6055809192092894E-2</v>
      </c>
      <c r="V45" s="33">
        <f t="shared" si="5"/>
        <v>2.6666667028348622E-3</v>
      </c>
      <c r="W45" s="90"/>
      <c r="X45" s="78">
        <f t="shared" si="13"/>
        <v>10100</v>
      </c>
      <c r="Y45" s="41">
        <f t="shared" si="7"/>
        <v>18189438.605842616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18604281.971642751</v>
      </c>
      <c r="AE45" s="11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90"/>
      <c r="R46" s="28">
        <f t="shared" si="2"/>
        <v>1</v>
      </c>
      <c r="S46" s="33">
        <f t="shared" si="3"/>
        <v>1</v>
      </c>
      <c r="T46" s="90"/>
      <c r="U46" s="39">
        <f t="shared" si="4"/>
        <v>8.6058037573172944E-2</v>
      </c>
      <c r="V46" s="33">
        <f t="shared" si="5"/>
        <v>2.6666667042667602E-3</v>
      </c>
      <c r="W46" s="90"/>
      <c r="X46" s="78">
        <f t="shared" si="13"/>
        <v>10100</v>
      </c>
      <c r="Y46" s="41">
        <f t="shared" si="7"/>
        <v>18368822.780365929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18787108.324815009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90"/>
      <c r="R47" s="28">
        <f t="shared" si="2"/>
        <v>1</v>
      </c>
      <c r="S47" s="33">
        <f t="shared" si="3"/>
        <v>1</v>
      </c>
      <c r="T47" s="90"/>
      <c r="U47" s="39">
        <f t="shared" si="4"/>
        <v>8.6060332029444991E-2</v>
      </c>
      <c r="V47" s="33">
        <f t="shared" si="5"/>
        <v>2.6666667057407604E-3</v>
      </c>
      <c r="W47" s="90"/>
      <c r="X47" s="78">
        <f t="shared" si="13"/>
        <v>10100</v>
      </c>
      <c r="Y47" s="41">
        <f t="shared" si="7"/>
        <v>18548230.414109703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18969947.660861425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90"/>
      <c r="R48" s="28">
        <f t="shared" si="2"/>
        <v>1</v>
      </c>
      <c r="S48" s="33">
        <f t="shared" si="3"/>
        <v>1</v>
      </c>
      <c r="T48" s="90"/>
      <c r="U48" s="39">
        <f t="shared" si="4"/>
        <v>8.6062693854336375E-2</v>
      </c>
      <c r="V48" s="33">
        <f t="shared" si="5"/>
        <v>2.6666667072576793E-3</v>
      </c>
      <c r="W48" s="90"/>
      <c r="X48" s="78">
        <f t="shared" si="13"/>
        <v>10100</v>
      </c>
      <c r="Y48" s="41">
        <f t="shared" si="7"/>
        <v>18727662.199247222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19153092.141126368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90"/>
      <c r="R49" s="28">
        <f t="shared" si="2"/>
        <v>1</v>
      </c>
      <c r="S49" s="33">
        <f t="shared" si="3"/>
        <v>1</v>
      </c>
      <c r="T49" s="90"/>
      <c r="U49" s="39">
        <f t="shared" si="4"/>
        <v>8.6065124353811709E-2</v>
      </c>
      <c r="V49" s="33">
        <f t="shared" si="5"/>
        <v>2.666666708818342E-3</v>
      </c>
      <c r="W49" s="90"/>
      <c r="X49" s="78">
        <f t="shared" si="13"/>
        <v>10100</v>
      </c>
      <c r="Y49" s="41">
        <f t="shared" si="7"/>
        <v>18907118.84143506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19336515.817957815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90"/>
      <c r="R50" s="28">
        <f t="shared" si="2"/>
        <v>1</v>
      </c>
      <c r="S50" s="33">
        <f t="shared" si="3"/>
        <v>1</v>
      </c>
      <c r="T50" s="90"/>
      <c r="U50" s="39">
        <f t="shared" si="4"/>
        <v>8.6067624846372856E-2</v>
      </c>
      <c r="V50" s="33">
        <f t="shared" si="5"/>
        <v>2.6666667104235818E-3</v>
      </c>
      <c r="W50" s="90"/>
      <c r="X50" s="78">
        <f t="shared" si="13"/>
        <v>10100</v>
      </c>
      <c r="Y50" s="41">
        <f t="shared" si="7"/>
        <v>19086601.059943095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19519965.071109463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90"/>
      <c r="R51" s="28">
        <f t="shared" si="2"/>
        <v>1</v>
      </c>
      <c r="S51" s="33">
        <f t="shared" si="3"/>
        <v>1</v>
      </c>
      <c r="T51" s="90"/>
      <c r="U51" s="39">
        <f t="shared" si="4"/>
        <v>8.6070196663058929E-2</v>
      </c>
      <c r="V51" s="33">
        <f t="shared" si="5"/>
        <v>2.6666667120742401E-3</v>
      </c>
      <c r="W51" s="90"/>
      <c r="X51" s="78">
        <f t="shared" si="13"/>
        <v>10100</v>
      </c>
      <c r="Y51" s="41">
        <f t="shared" si="7"/>
        <v>19266109.587784618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19703440.633594602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90"/>
      <c r="R52" s="28">
        <f t="shared" si="2"/>
        <v>1</v>
      </c>
      <c r="S52" s="33">
        <f t="shared" si="3"/>
        <v>1</v>
      </c>
      <c r="T52" s="90"/>
      <c r="U52" s="39">
        <f t="shared" si="4"/>
        <v>8.6072841147446316E-2</v>
      </c>
      <c r="V52" s="33">
        <f t="shared" si="5"/>
        <v>2.666666713771164E-3</v>
      </c>
      <c r="W52" s="90"/>
      <c r="X52" s="78">
        <f t="shared" si="13"/>
        <v>10100</v>
      </c>
      <c r="Y52" s="41">
        <f t="shared" si="7"/>
        <v>19445645.171846349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19886943.252299946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90"/>
      <c r="R53" s="28">
        <f t="shared" si="2"/>
        <v>1</v>
      </c>
      <c r="S53" s="33">
        <f t="shared" si="3"/>
        <v>1</v>
      </c>
      <c r="T53" s="90"/>
      <c r="U53" s="39">
        <f t="shared" si="4"/>
        <v>8.6075559655648656E-2</v>
      </c>
      <c r="V53" s="33">
        <f t="shared" si="5"/>
        <v>2.666666715515212E-3</v>
      </c>
      <c r="W53" s="90"/>
      <c r="X53" s="78">
        <f t="shared" si="13"/>
        <v>10100</v>
      </c>
      <c r="Y53" s="41">
        <f t="shared" si="7"/>
        <v>19625208.573018536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20070473.688115746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91"/>
      <c r="R54" s="28">
        <f t="shared" si="2"/>
        <v>1</v>
      </c>
      <c r="S54" s="33">
        <f t="shared" si="3"/>
        <v>1</v>
      </c>
      <c r="T54" s="91"/>
      <c r="U54" s="39">
        <f t="shared" si="4"/>
        <v>8.6078353556316864E-2</v>
      </c>
      <c r="V54" s="33">
        <f t="shared" si="5"/>
        <v>2.6666667173072473E-3</v>
      </c>
      <c r="W54" s="91"/>
      <c r="X54" s="78">
        <f t="shared" si="13"/>
        <v>10100</v>
      </c>
      <c r="Y54" s="41">
        <f t="shared" si="7"/>
        <v>19804800.566325013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20254032.716065835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743803900.92085314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725468824.69309902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743803900.92085338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89"/>
      <c r="L1" s="89"/>
      <c r="N1" s="89"/>
      <c r="Q1" s="89"/>
      <c r="R1" s="78"/>
      <c r="S1" s="78"/>
      <c r="T1" s="89"/>
      <c r="U1" s="78"/>
      <c r="V1" s="7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8"/>
      <c r="S2" s="78"/>
      <c r="T2" s="90"/>
      <c r="U2" s="78"/>
      <c r="V2" s="78"/>
      <c r="W2" s="90"/>
      <c r="Y2" s="148" t="s">
        <v>88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87</v>
      </c>
      <c r="P3" s="158"/>
      <c r="Q3" s="90"/>
      <c r="R3" s="78"/>
      <c r="S3" s="78"/>
      <c r="T3" s="90"/>
      <c r="U3" s="78"/>
      <c r="V3" s="78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78"/>
      <c r="S4" s="78"/>
      <c r="T4" s="90"/>
      <c r="U4" s="78"/>
      <c r="V4" s="78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69" t="s">
        <v>70</v>
      </c>
      <c r="J7" s="14" t="s">
        <v>69</v>
      </c>
      <c r="K7" s="20" t="s">
        <v>68</v>
      </c>
      <c r="L7" s="90"/>
      <c r="M7" s="1" t="s">
        <v>8</v>
      </c>
      <c r="O7" s="109"/>
      <c r="P7" s="110"/>
      <c r="Q7" s="90"/>
      <c r="R7" s="78"/>
      <c r="S7" s="78"/>
      <c r="T7" s="90"/>
      <c r="U7" s="78"/>
      <c r="V7" s="78"/>
      <c r="W7" s="90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0"/>
      <c r="I8" s="70"/>
      <c r="J8" s="7"/>
      <c r="K8" s="18"/>
      <c r="L8" s="90"/>
      <c r="M8" s="21"/>
      <c r="O8" s="30"/>
      <c r="P8" s="34"/>
      <c r="Q8" s="90"/>
      <c r="R8" s="80"/>
      <c r="S8" s="79"/>
      <c r="T8" s="90"/>
      <c r="U8" s="80"/>
      <c r="V8" s="79"/>
      <c r="W8" s="90"/>
      <c r="X8" s="37"/>
      <c r="Y8" s="10"/>
      <c r="Z8" s="36"/>
      <c r="AA8" s="36"/>
      <c r="AB8" s="36"/>
      <c r="AD8" s="114"/>
      <c r="AE8" s="11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0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90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90"/>
      <c r="R9" s="28">
        <f>IF(O9&lt;$AG$18,1,2)</f>
        <v>1</v>
      </c>
      <c r="S9" s="33">
        <f>IF(P9&lt;$AG$10,1,2)</f>
        <v>1</v>
      </c>
      <c r="T9" s="90"/>
      <c r="U9" s="39">
        <f>($AI$15/$AG$20)*(1+0.15*(O9/$AG$18)^4)+$AH$33</f>
        <v>8.6009713400210741E-2</v>
      </c>
      <c r="V9" s="33">
        <f>($AI$7/$AG$12)*(1+0.15*(P9/$AG$10)^4)+$AH$32</f>
        <v>2.6666666732656145E-3</v>
      </c>
      <c r="W9" s="90"/>
      <c r="X9" s="78">
        <f>($AG$7*$AG$8*S9*$AG$24+$AG$15*$AG$16*R9*$AG$24)</f>
        <v>3600</v>
      </c>
      <c r="Y9" s="41">
        <f>(O9*U9*$AG$30+P9*V9*$AG$29)*365</f>
        <v>11742588.990745943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12018778.637644259</v>
      </c>
      <c r="AE9" s="115"/>
      <c r="AF9" s="144" t="s">
        <v>15</v>
      </c>
      <c r="AG9" s="15"/>
      <c r="AH9" s="147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0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90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90"/>
      <c r="R10" s="28">
        <f t="shared" ref="R10:R54" si="2">IF(O10&lt;$AG$18,1,2)</f>
        <v>1</v>
      </c>
      <c r="S10" s="33">
        <f t="shared" ref="S10:S54" si="3">IF(P10&lt;$AG$10,1,2)</f>
        <v>1</v>
      </c>
      <c r="T10" s="90"/>
      <c r="U10" s="39">
        <f t="shared" ref="U10:U54" si="4">($AI$15/$AG$20)*(1+0.15*(O10/$AG$18)^4)+$AH$33</f>
        <v>8.6010318732661864E-2</v>
      </c>
      <c r="V10" s="33">
        <f t="shared" ref="V10:V54" si="5">($AI$7/$AG$12)*(1+0.15*(P10/$AG$10)^4)+$AH$32</f>
        <v>2.6666666736684555E-3</v>
      </c>
      <c r="W10" s="90"/>
      <c r="X10" s="78">
        <f t="shared" ref="X10:X12" si="6">($AG$7*$AG$8*S10*$AG$24+$AG$15*$AG$16*R10*$AG$24)</f>
        <v>3600</v>
      </c>
      <c r="Y10" s="41">
        <f t="shared" ref="Y10:Y54" si="7">(O10*U10*$AG$30+P10*V10*$AG$29)*365</f>
        <v>11921486.573815608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12201816.391732357</v>
      </c>
      <c r="AE10" s="115"/>
      <c r="AF10" s="145"/>
      <c r="AG10" s="16">
        <v>110400</v>
      </c>
      <c r="AH10" s="147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0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90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90"/>
      <c r="R11" s="28">
        <f t="shared" si="2"/>
        <v>1</v>
      </c>
      <c r="S11" s="33">
        <f t="shared" si="3"/>
        <v>1</v>
      </c>
      <c r="T11" s="90"/>
      <c r="U11" s="39">
        <f t="shared" si="4"/>
        <v>8.6010951926735954E-2</v>
      </c>
      <c r="V11" s="33">
        <f t="shared" si="5"/>
        <v>2.6666666740894655E-3</v>
      </c>
      <c r="W11" s="90"/>
      <c r="X11" s="78">
        <f t="shared" si="6"/>
        <v>3600</v>
      </c>
      <c r="Y11" s="41">
        <f t="shared" si="7"/>
        <v>12100390.580502724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12384858.724179247</v>
      </c>
      <c r="AE11" s="115"/>
      <c r="AF11" s="146"/>
      <c r="AG11" s="15"/>
      <c r="AH11" s="147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0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90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90"/>
      <c r="R12" s="28">
        <f t="shared" si="2"/>
        <v>1</v>
      </c>
      <c r="S12" s="33">
        <f t="shared" si="3"/>
        <v>1</v>
      </c>
      <c r="T12" s="90"/>
      <c r="U12" s="39">
        <f t="shared" si="4"/>
        <v>8.6011613824518968E-2</v>
      </c>
      <c r="V12" s="33">
        <f t="shared" si="5"/>
        <v>2.6666666745291819E-3</v>
      </c>
      <c r="W12" s="90"/>
      <c r="X12" s="78">
        <f t="shared" si="6"/>
        <v>3600</v>
      </c>
      <c r="Y12" s="41">
        <f t="shared" si="7"/>
        <v>12279301.304205528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12567905.23376167</v>
      </c>
      <c r="AE12" s="11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0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90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90"/>
      <c r="R13" s="28">
        <f t="shared" si="2"/>
        <v>1</v>
      </c>
      <c r="S13" s="33">
        <f t="shared" si="3"/>
        <v>1</v>
      </c>
      <c r="T13" s="90"/>
      <c r="U13" s="39">
        <f t="shared" si="4"/>
        <v>8.6012305280634152E-2</v>
      </c>
      <c r="V13" s="33">
        <f t="shared" si="5"/>
        <v>2.6666666749881511E-3</v>
      </c>
      <c r="W13" s="90"/>
      <c r="X13" s="78">
        <f>($AG$7*$AG$8*S13*$AG$24+$AG$15*$AG$16*R13*$AG$24)</f>
        <v>3600</v>
      </c>
      <c r="Y13" s="41">
        <f t="shared" si="7"/>
        <v>12458219.047123224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12750945.112974172</v>
      </c>
      <c r="AE13" s="11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0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90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90"/>
      <c r="R14" s="28">
        <f t="shared" si="2"/>
        <v>1</v>
      </c>
      <c r="S14" s="33">
        <f t="shared" si="3"/>
        <v>1</v>
      </c>
      <c r="T14" s="90"/>
      <c r="U14" s="39">
        <f t="shared" si="4"/>
        <v>8.6013027162242017E-2</v>
      </c>
      <c r="V14" s="33">
        <f t="shared" si="5"/>
        <v>2.6666666754669274E-3</v>
      </c>
      <c r="W14" s="90"/>
      <c r="X14" s="78">
        <f>($AG$7*$AG$8*S14*$AG$24+$AG$15*$AG$16*R14*$AG$24)+AG26</f>
        <v>1511350</v>
      </c>
      <c r="Y14" s="41">
        <f t="shared" si="7"/>
        <v>12637144.120386072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14441397.607967619</v>
      </c>
      <c r="AE14" s="11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0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90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90"/>
      <c r="R15" s="28">
        <f t="shared" si="2"/>
        <v>1</v>
      </c>
      <c r="S15" s="33">
        <f t="shared" si="3"/>
        <v>1</v>
      </c>
      <c r="T15" s="90"/>
      <c r="U15" s="39">
        <f t="shared" si="4"/>
        <v>8.6013780349040281E-2</v>
      </c>
      <c r="V15" s="33">
        <f t="shared" si="5"/>
        <v>2.6666666759660716E-3</v>
      </c>
      <c r="W15" s="90"/>
      <c r="X15" s="78">
        <f>($AJ$11*$AG$8*S15*$AG$25+$AJ$9*$AG$8*S15*$AG$24+$AG$15*$AG$16*R15*$AG$24)</f>
        <v>10100</v>
      </c>
      <c r="Y15" s="41">
        <f t="shared" si="7"/>
        <v>12816076.844185404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13122847.277151246</v>
      </c>
      <c r="AE15" s="11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0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90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90"/>
      <c r="R16" s="28">
        <f t="shared" si="2"/>
        <v>1</v>
      </c>
      <c r="S16" s="33">
        <f t="shared" si="3"/>
        <v>1</v>
      </c>
      <c r="T16" s="90"/>
      <c r="U16" s="39">
        <f t="shared" si="4"/>
        <v>8.6014565733264006E-2</v>
      </c>
      <c r="V16" s="33">
        <f t="shared" si="5"/>
        <v>2.6666666764861547E-3</v>
      </c>
      <c r="W16" s="90"/>
      <c r="X16" s="78">
        <f t="shared" ref="X16:X54" si="13">($AJ$11*$AG$8*S16*$AG$25+$AJ$9*$AG$8*S16*$AG$24+$AG$15*$AG$16*R16*$AG$24)</f>
        <v>10100</v>
      </c>
      <c r="Y16" s="41">
        <f t="shared" si="7"/>
        <v>12995017.547903735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13305544.449907571</v>
      </c>
      <c r="AE16" s="115"/>
      <c r="AF16" s="59" t="s">
        <v>17</v>
      </c>
      <c r="AG16" s="26">
        <v>5</v>
      </c>
      <c r="AH16" s="25" t="s">
        <v>18</v>
      </c>
      <c r="AI16" s="25"/>
      <c r="AJ16" s="48"/>
    </row>
    <row r="17" spans="1:37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0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90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90"/>
      <c r="R17" s="28">
        <f t="shared" si="2"/>
        <v>1</v>
      </c>
      <c r="S17" s="33">
        <f t="shared" si="3"/>
        <v>1</v>
      </c>
      <c r="T17" s="90"/>
      <c r="U17" s="39">
        <f t="shared" si="4"/>
        <v>8.6015384219685437E-2</v>
      </c>
      <c r="V17" s="33">
        <f t="shared" si="5"/>
        <v>2.6666666770277527E-3</v>
      </c>
      <c r="W17" s="90"/>
      <c r="X17" s="78">
        <f t="shared" si="13"/>
        <v>10100</v>
      </c>
      <c r="Y17" s="41">
        <f t="shared" si="7"/>
        <v>13173966.570244795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13488239.464940321</v>
      </c>
      <c r="AE17" s="115"/>
      <c r="AF17" s="144" t="s">
        <v>16</v>
      </c>
      <c r="AG17" s="15"/>
      <c r="AH17" s="147"/>
      <c r="AI17" s="25"/>
      <c r="AJ17" s="48"/>
    </row>
    <row r="18" spans="1:37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0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90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90"/>
      <c r="R18" s="28">
        <f t="shared" si="2"/>
        <v>1</v>
      </c>
      <c r="S18" s="33">
        <f t="shared" si="3"/>
        <v>1</v>
      </c>
      <c r="T18" s="90"/>
      <c r="U18" s="39">
        <f t="shared" si="4"/>
        <v>8.601623672561412E-2</v>
      </c>
      <c r="V18" s="33">
        <f t="shared" si="5"/>
        <v>2.6666666775914524E-3</v>
      </c>
      <c r="W18" s="90"/>
      <c r="X18" s="78">
        <f t="shared" si="13"/>
        <v>10100</v>
      </c>
      <c r="Y18" s="41">
        <f t="shared" si="7"/>
        <v>13352924.259363608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13670932.670404527</v>
      </c>
      <c r="AE18" s="115"/>
      <c r="AF18" s="145"/>
      <c r="AG18" s="16">
        <v>30000</v>
      </c>
      <c r="AH18" s="147"/>
      <c r="AI18" s="25"/>
      <c r="AJ18" s="48"/>
    </row>
    <row r="19" spans="1:37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0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90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90"/>
      <c r="R19" s="28">
        <f t="shared" si="2"/>
        <v>1</v>
      </c>
      <c r="S19" s="33">
        <f t="shared" si="3"/>
        <v>1</v>
      </c>
      <c r="T19" s="90"/>
      <c r="U19" s="39">
        <f t="shared" si="4"/>
        <v>8.6017124180896853E-2</v>
      </c>
      <c r="V19" s="33">
        <f t="shared" si="5"/>
        <v>2.6666666781778462E-3</v>
      </c>
      <c r="W19" s="90"/>
      <c r="X19" s="78">
        <f t="shared" si="13"/>
        <v>10100</v>
      </c>
      <c r="Y19" s="41">
        <f t="shared" si="7"/>
        <v>13531890.97299655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13853624.424036555</v>
      </c>
      <c r="AE19" s="115"/>
      <c r="AF19" s="146"/>
      <c r="AG19" s="15"/>
      <c r="AH19" s="147"/>
      <c r="AI19" s="25"/>
      <c r="AJ19" s="48"/>
    </row>
    <row r="20" spans="1:37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0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90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90"/>
      <c r="R20" s="28">
        <f t="shared" si="2"/>
        <v>1</v>
      </c>
      <c r="S20" s="33">
        <f t="shared" si="3"/>
        <v>1</v>
      </c>
      <c r="T20" s="90"/>
      <c r="U20" s="39">
        <f t="shared" si="4"/>
        <v>8.6018047527917696E-2</v>
      </c>
      <c r="V20" s="33">
        <f t="shared" si="5"/>
        <v>2.6666666787875356E-3</v>
      </c>
      <c r="W20" s="90"/>
      <c r="X20" s="78">
        <f t="shared" si="13"/>
        <v>10100</v>
      </c>
      <c r="Y20" s="41">
        <f t="shared" si="7"/>
        <v>13710867.078591421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14036315.093284214</v>
      </c>
      <c r="AE20" s="115"/>
      <c r="AF20" s="63" t="s">
        <v>32</v>
      </c>
      <c r="AG20" s="57">
        <v>30</v>
      </c>
      <c r="AH20" s="38" t="s">
        <v>33</v>
      </c>
      <c r="AI20" s="38"/>
      <c r="AJ20" s="53"/>
    </row>
    <row r="21" spans="1:37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0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90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90"/>
      <c r="R21" s="28">
        <f t="shared" si="2"/>
        <v>1</v>
      </c>
      <c r="S21" s="33">
        <f t="shared" si="3"/>
        <v>1</v>
      </c>
      <c r="T21" s="90"/>
      <c r="U21" s="39">
        <f t="shared" si="4"/>
        <v>8.6019007721597956E-2</v>
      </c>
      <c r="V21" s="33">
        <f t="shared" si="5"/>
        <v>2.666666679421129E-3</v>
      </c>
      <c r="W21" s="90"/>
      <c r="X21" s="78">
        <f t="shared" si="13"/>
        <v>10100</v>
      </c>
      <c r="Y21" s="41">
        <f t="shared" si="7"/>
        <v>13889852.953437489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14219005.055436764</v>
      </c>
      <c r="AE21" s="115"/>
    </row>
    <row r="22" spans="1:37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0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90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90"/>
      <c r="R22" s="28">
        <f t="shared" si="2"/>
        <v>1</v>
      </c>
      <c r="S22" s="33">
        <f t="shared" si="3"/>
        <v>1</v>
      </c>
      <c r="T22" s="90"/>
      <c r="U22" s="39">
        <f t="shared" si="4"/>
        <v>8.6020005729396221E-2</v>
      </c>
      <c r="V22" s="33">
        <f t="shared" si="5"/>
        <v>2.6666666800792432E-3</v>
      </c>
      <c r="W22" s="90"/>
      <c r="X22" s="78">
        <f t="shared" si="13"/>
        <v>10100</v>
      </c>
      <c r="Y22" s="41">
        <f t="shared" si="7"/>
        <v>14068848.984795569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14401694.697755031</v>
      </c>
      <c r="AE22" s="115"/>
      <c r="AF22" s="54" t="s">
        <v>25</v>
      </c>
      <c r="AG22" s="45"/>
      <c r="AH22" s="45"/>
      <c r="AI22" s="74" t="s">
        <v>61</v>
      </c>
      <c r="AJ22" s="75"/>
    </row>
    <row r="23" spans="1:37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0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90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90"/>
      <c r="R23" s="28">
        <f t="shared" si="2"/>
        <v>1</v>
      </c>
      <c r="S23" s="33">
        <f t="shared" si="3"/>
        <v>1</v>
      </c>
      <c r="T23" s="90"/>
      <c r="U23" s="39">
        <f t="shared" si="4"/>
        <v>8.6021042531308323E-2</v>
      </c>
      <c r="V23" s="33">
        <f t="shared" si="5"/>
        <v>2.6666666807625039E-3</v>
      </c>
      <c r="W23" s="90"/>
      <c r="X23" s="78">
        <f t="shared" si="13"/>
        <v>10100</v>
      </c>
      <c r="Y23" s="41">
        <f t="shared" si="7"/>
        <v>14247855.570028098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14584384.41760144</v>
      </c>
      <c r="AE23" s="115"/>
      <c r="AF23" s="55" t="s">
        <v>34</v>
      </c>
      <c r="AG23" s="25"/>
      <c r="AH23" s="25"/>
      <c r="AI23" s="72" t="s">
        <v>62</v>
      </c>
      <c r="AJ23" s="76" t="s">
        <v>63</v>
      </c>
    </row>
    <row r="24" spans="1:37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0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90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90"/>
      <c r="R24" s="28">
        <f t="shared" si="2"/>
        <v>1</v>
      </c>
      <c r="S24" s="33">
        <f t="shared" si="3"/>
        <v>1</v>
      </c>
      <c r="T24" s="90"/>
      <c r="U24" s="39">
        <f t="shared" si="4"/>
        <v>8.6022119119867374E-2</v>
      </c>
      <c r="V24" s="33">
        <f t="shared" si="5"/>
        <v>2.6666666814715422E-3</v>
      </c>
      <c r="W24" s="90"/>
      <c r="X24" s="78">
        <f t="shared" si="13"/>
        <v>10100</v>
      </c>
      <c r="Y24" s="41">
        <f t="shared" si="7"/>
        <v>14426873.116729168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14767074.622570092</v>
      </c>
      <c r="AE24" s="11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7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0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90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90"/>
      <c r="R25" s="28">
        <f t="shared" si="2"/>
        <v>1</v>
      </c>
      <c r="S25" s="33">
        <f t="shared" si="3"/>
        <v>1</v>
      </c>
      <c r="T25" s="90"/>
      <c r="U25" s="39">
        <f t="shared" si="4"/>
        <v>8.6023236500143707E-2</v>
      </c>
      <c r="V25" s="33">
        <f t="shared" si="5"/>
        <v>2.6666666822069995E-3</v>
      </c>
      <c r="W25" s="90"/>
      <c r="X25" s="78">
        <f t="shared" si="13"/>
        <v>10100</v>
      </c>
      <c r="Y25" s="41">
        <f t="shared" si="7"/>
        <v>14605902.042854613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14949765.730616814</v>
      </c>
      <c r="AE25" s="11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0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90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90"/>
      <c r="R26" s="28">
        <f t="shared" si="2"/>
        <v>1</v>
      </c>
      <c r="S26" s="33">
        <f t="shared" si="3"/>
        <v>1</v>
      </c>
      <c r="T26" s="90"/>
      <c r="U26" s="39">
        <f t="shared" si="4"/>
        <v>8.6024395689744959E-2</v>
      </c>
      <c r="V26" s="33">
        <f t="shared" si="5"/>
        <v>2.6666666829695236E-3</v>
      </c>
      <c r="W26" s="90"/>
      <c r="X26" s="78">
        <f t="shared" si="13"/>
        <v>10100</v>
      </c>
      <c r="Y26" s="41">
        <f t="shared" si="7"/>
        <v>14784942.776852066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15132458.170189243</v>
      </c>
      <c r="AE26" s="11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7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0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90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90"/>
      <c r="R27" s="28">
        <f t="shared" si="2"/>
        <v>1</v>
      </c>
      <c r="S27" s="33">
        <f t="shared" si="3"/>
        <v>1</v>
      </c>
      <c r="T27" s="90"/>
      <c r="U27" s="39">
        <f t="shared" si="4"/>
        <v>8.6025597718816002E-2</v>
      </c>
      <c r="V27" s="33">
        <f t="shared" si="5"/>
        <v>2.6666666837597709E-3</v>
      </c>
      <c r="W27" s="90"/>
      <c r="X27" s="78">
        <f t="shared" si="13"/>
        <v>10100</v>
      </c>
      <c r="Y27" s="41">
        <f t="shared" si="7"/>
        <v>14963995.757791022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15315152.380356874</v>
      </c>
      <c r="AE27" s="115"/>
    </row>
    <row r="28" spans="1:37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0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90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90"/>
      <c r="R28" s="28">
        <f t="shared" si="2"/>
        <v>1</v>
      </c>
      <c r="S28" s="33">
        <f t="shared" si="3"/>
        <v>1</v>
      </c>
      <c r="T28" s="90"/>
      <c r="U28" s="39">
        <f t="shared" si="4"/>
        <v>8.6026843630038985E-2</v>
      </c>
      <c r="V28" s="33">
        <f t="shared" si="5"/>
        <v>2.6666666845784051E-3</v>
      </c>
      <c r="W28" s="90"/>
      <c r="X28" s="78">
        <f t="shared" si="13"/>
        <v>10100</v>
      </c>
      <c r="Y28" s="41">
        <f t="shared" si="7"/>
        <v>15143061.435492901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15497848.810941128</v>
      </c>
      <c r="AE28" s="115"/>
      <c r="AF28" s="54" t="s">
        <v>26</v>
      </c>
      <c r="AG28" s="45"/>
      <c r="AH28" s="45"/>
      <c r="AI28" s="58"/>
      <c r="AJ28" s="49"/>
      <c r="AK28" s="25"/>
    </row>
    <row r="29" spans="1:37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0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90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90"/>
      <c r="R29" s="28">
        <f t="shared" si="2"/>
        <v>1</v>
      </c>
      <c r="S29" s="33">
        <f t="shared" si="3"/>
        <v>1</v>
      </c>
      <c r="T29" s="90"/>
      <c r="U29" s="39">
        <f t="shared" si="4"/>
        <v>8.6028134478633278E-2</v>
      </c>
      <c r="V29" s="33">
        <f t="shared" si="5"/>
        <v>2.6666666854260981E-3</v>
      </c>
      <c r="W29" s="90"/>
      <c r="X29" s="78">
        <f t="shared" si="13"/>
        <v>10100</v>
      </c>
      <c r="Y29" s="41">
        <f t="shared" si="7"/>
        <v>15322140.27066111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15680547.922645409</v>
      </c>
      <c r="AE29" s="115"/>
      <c r="AF29" s="55" t="s">
        <v>23</v>
      </c>
      <c r="AG29" s="26">
        <v>19.7</v>
      </c>
      <c r="AH29" s="25" t="s">
        <v>21</v>
      </c>
      <c r="AI29" s="48"/>
      <c r="AJ29" s="49"/>
    </row>
    <row r="30" spans="1:37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0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90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90"/>
      <c r="R30" s="28">
        <f t="shared" si="2"/>
        <v>1</v>
      </c>
      <c r="S30" s="33">
        <f t="shared" si="3"/>
        <v>1</v>
      </c>
      <c r="T30" s="90"/>
      <c r="U30" s="39">
        <f t="shared" si="4"/>
        <v>8.602947133235557E-2</v>
      </c>
      <c r="V30" s="33">
        <f t="shared" si="5"/>
        <v>2.6666666863035286E-3</v>
      </c>
      <c r="W30" s="90"/>
      <c r="X30" s="78">
        <f t="shared" si="13"/>
        <v>10100</v>
      </c>
      <c r="Y30" s="41">
        <f t="shared" si="7"/>
        <v>15501232.735011116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15863250.187185183</v>
      </c>
      <c r="AE30" s="115"/>
      <c r="AF30" s="59" t="s">
        <v>24</v>
      </c>
      <c r="AG30" s="26">
        <f>AG29*1.6</f>
        <v>31.52</v>
      </c>
      <c r="AH30" s="25" t="s">
        <v>21</v>
      </c>
      <c r="AI30" s="48"/>
    </row>
    <row r="31" spans="1:37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0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90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90"/>
      <c r="R31" s="28">
        <f t="shared" si="2"/>
        <v>1</v>
      </c>
      <c r="S31" s="33">
        <f t="shared" si="3"/>
        <v>1</v>
      </c>
      <c r="T31" s="90"/>
      <c r="U31" s="39">
        <f t="shared" si="4"/>
        <v>8.603085527149977E-2</v>
      </c>
      <c r="V31" s="33">
        <f t="shared" si="5"/>
        <v>2.6666666872113861E-3</v>
      </c>
      <c r="W31" s="90"/>
      <c r="X31" s="78">
        <f t="shared" si="13"/>
        <v>10100</v>
      </c>
      <c r="Y31" s="41">
        <f t="shared" si="7"/>
        <v>15680339.311400494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16045956.087418033</v>
      </c>
      <c r="AE31" s="115"/>
      <c r="AF31" s="60" t="s">
        <v>43</v>
      </c>
      <c r="AG31" s="26" t="s">
        <v>89</v>
      </c>
      <c r="AH31" s="25"/>
      <c r="AI31" s="48"/>
    </row>
    <row r="32" spans="1:37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0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90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90"/>
      <c r="R32" s="28">
        <f t="shared" si="2"/>
        <v>1</v>
      </c>
      <c r="S32" s="33">
        <f t="shared" si="3"/>
        <v>1</v>
      </c>
      <c r="T32" s="90"/>
      <c r="U32" s="39">
        <f t="shared" si="4"/>
        <v>8.6032287388897066E-2</v>
      </c>
      <c r="V32" s="33">
        <f t="shared" si="5"/>
        <v>2.6666666881503642E-3</v>
      </c>
      <c r="W32" s="90"/>
      <c r="X32" s="78">
        <f t="shared" si="13"/>
        <v>10100</v>
      </c>
      <c r="Y32" s="41">
        <f t="shared" si="7"/>
        <v>15859460.493959017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16228666.117473722</v>
      </c>
      <c r="AE32" s="115"/>
      <c r="AF32" s="47" t="s">
        <v>23</v>
      </c>
      <c r="AG32" s="25"/>
      <c r="AH32" s="26">
        <v>0</v>
      </c>
      <c r="AI32" s="48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0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90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90"/>
      <c r="R33" s="28">
        <f t="shared" si="2"/>
        <v>1</v>
      </c>
      <c r="S33" s="33">
        <f t="shared" si="3"/>
        <v>1</v>
      </c>
      <c r="T33" s="90"/>
      <c r="U33" s="39">
        <f t="shared" si="4"/>
        <v>8.6033768789915879E-2</v>
      </c>
      <c r="V33" s="33">
        <f t="shared" si="5"/>
        <v>2.6666666891211671E-3</v>
      </c>
      <c r="W33" s="90"/>
      <c r="X33" s="78">
        <f t="shared" si="13"/>
        <v>10100</v>
      </c>
      <c r="Y33" s="41">
        <f t="shared" si="7"/>
        <v>16038596.788218675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16411380.782884244</v>
      </c>
      <c r="AE33" s="115"/>
      <c r="AF33" s="81" t="s">
        <v>24</v>
      </c>
      <c r="AG33" s="38"/>
      <c r="AH33" s="57">
        <f>5/60</f>
        <v>8.3333333333333329E-2</v>
      </c>
      <c r="AI33" s="53" t="s">
        <v>57</v>
      </c>
      <c r="AJ33" s="25"/>
      <c r="AK33" s="25"/>
    </row>
    <row r="34" spans="1:37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0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90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90"/>
      <c r="R34" s="28">
        <f t="shared" si="2"/>
        <v>1</v>
      </c>
      <c r="S34" s="33">
        <f t="shared" si="3"/>
        <v>1</v>
      </c>
      <c r="T34" s="90"/>
      <c r="U34" s="39">
        <f t="shared" si="4"/>
        <v>8.6035300592461922E-2</v>
      </c>
      <c r="V34" s="33">
        <f t="shared" si="5"/>
        <v>2.6666666901245055E-3</v>
      </c>
      <c r="W34" s="90"/>
      <c r="X34" s="78">
        <f t="shared" si="13"/>
        <v>10100</v>
      </c>
      <c r="Y34" s="41">
        <f t="shared" si="7"/>
        <v>16217748.711243788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16594100.60071392</v>
      </c>
      <c r="AE34" s="115"/>
      <c r="AJ34" s="25"/>
    </row>
    <row r="35" spans="1:37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0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90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90"/>
      <c r="R35" s="28">
        <f t="shared" si="2"/>
        <v>1</v>
      </c>
      <c r="S35" s="33">
        <f t="shared" si="3"/>
        <v>1</v>
      </c>
      <c r="T35" s="90"/>
      <c r="U35" s="39">
        <f t="shared" si="4"/>
        <v>8.6036883926978142E-2</v>
      </c>
      <c r="V35" s="33">
        <f t="shared" si="5"/>
        <v>2.6666666911610978E-3</v>
      </c>
      <c r="W35" s="90"/>
      <c r="X35" s="78">
        <f t="shared" si="13"/>
        <v>10100</v>
      </c>
      <c r="Y35" s="41">
        <f t="shared" si="7"/>
        <v>16396916.791761039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16776826.099689435</v>
      </c>
      <c r="AE35" s="115"/>
      <c r="AF35" s="54" t="s">
        <v>37</v>
      </c>
      <c r="AG35" s="45"/>
      <c r="AH35" s="58"/>
    </row>
    <row r="36" spans="1:37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0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90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90"/>
      <c r="R36" s="28">
        <f t="shared" si="2"/>
        <v>1</v>
      </c>
      <c r="S36" s="33">
        <f t="shared" si="3"/>
        <v>1</v>
      </c>
      <c r="T36" s="90"/>
      <c r="U36" s="39">
        <f t="shared" si="4"/>
        <v>8.6038519936444777E-2</v>
      </c>
      <c r="V36" s="33">
        <f t="shared" si="5"/>
        <v>2.666666692231672E-3</v>
      </c>
      <c r="W36" s="90"/>
      <c r="X36" s="78">
        <f t="shared" si="13"/>
        <v>10100</v>
      </c>
      <c r="Y36" s="41">
        <f t="shared" si="7"/>
        <v>16576101.570289547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16959557.820329901</v>
      </c>
      <c r="AE36" s="115"/>
      <c r="AF36" s="55" t="s">
        <v>23</v>
      </c>
      <c r="AG36" s="26">
        <v>0.15</v>
      </c>
      <c r="AH36" s="48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0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90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90"/>
      <c r="R37" s="28">
        <f t="shared" si="2"/>
        <v>1</v>
      </c>
      <c r="S37" s="33">
        <f t="shared" si="3"/>
        <v>1</v>
      </c>
      <c r="T37" s="90"/>
      <c r="U37" s="39">
        <f t="shared" si="4"/>
        <v>8.6040209776379301E-2</v>
      </c>
      <c r="V37" s="33">
        <f t="shared" si="5"/>
        <v>2.6666666933369623E-3</v>
      </c>
      <c r="W37" s="90"/>
      <c r="X37" s="78">
        <f t="shared" si="13"/>
        <v>10100</v>
      </c>
      <c r="Y37" s="41">
        <f t="shared" si="7"/>
        <v>16755303.599270927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17142296.31507694</v>
      </c>
      <c r="AE37" s="115"/>
      <c r="AF37" s="56" t="s">
        <v>24</v>
      </c>
      <c r="AG37" s="57">
        <v>0.7</v>
      </c>
      <c r="AH37" s="53" t="s">
        <v>38</v>
      </c>
      <c r="AJ37" s="25"/>
      <c r="AK37" s="25"/>
    </row>
    <row r="38" spans="1:37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0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90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90"/>
      <c r="R38" s="28">
        <f t="shared" si="2"/>
        <v>1</v>
      </c>
      <c r="S38" s="33">
        <f t="shared" si="3"/>
        <v>1</v>
      </c>
      <c r="T38" s="90"/>
      <c r="U38" s="39">
        <f t="shared" si="4"/>
        <v>8.6041954614836449E-2</v>
      </c>
      <c r="V38" s="33">
        <f t="shared" si="5"/>
        <v>2.66666669447771E-3</v>
      </c>
      <c r="W38" s="90"/>
      <c r="X38" s="78">
        <f t="shared" si="13"/>
        <v>10100</v>
      </c>
      <c r="Y38" s="41">
        <f t="shared" si="7"/>
        <v>16934523.443199363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17325042.14842473</v>
      </c>
      <c r="AE38" s="115"/>
      <c r="AJ38" s="25"/>
    </row>
    <row r="39" spans="1:37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0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90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90"/>
      <c r="R39" s="28">
        <f t="shared" si="2"/>
        <v>1</v>
      </c>
      <c r="S39" s="33">
        <f t="shared" si="3"/>
        <v>1</v>
      </c>
      <c r="T39" s="90"/>
      <c r="U39" s="39">
        <f t="shared" si="4"/>
        <v>8.6043755632408223E-2</v>
      </c>
      <c r="V39" s="33">
        <f t="shared" si="5"/>
        <v>2.6666666956546674E-3</v>
      </c>
      <c r="W39" s="90"/>
      <c r="X39" s="78">
        <f t="shared" si="13"/>
        <v>10100</v>
      </c>
      <c r="Y39" s="41">
        <f t="shared" si="7"/>
        <v>17113761.678751655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17507795.897050079</v>
      </c>
      <c r="AE39" s="115"/>
      <c r="AF39" s="54" t="s">
        <v>25</v>
      </c>
      <c r="AG39" s="45"/>
      <c r="AH39" s="46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0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90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90"/>
      <c r="R40" s="28">
        <f t="shared" si="2"/>
        <v>1</v>
      </c>
      <c r="S40" s="33">
        <f t="shared" si="3"/>
        <v>1</v>
      </c>
      <c r="T40" s="90"/>
      <c r="U40" s="39">
        <f t="shared" si="4"/>
        <v>8.6045614022223896E-2</v>
      </c>
      <c r="V40" s="33">
        <f t="shared" si="5"/>
        <v>2.6666666968685917E-3</v>
      </c>
      <c r="W40" s="90"/>
      <c r="X40" s="78">
        <f t="shared" si="13"/>
        <v>10100</v>
      </c>
      <c r="Y40" s="41">
        <f t="shared" si="7"/>
        <v>17293018.894917302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17690558.14994248</v>
      </c>
      <c r="AE40" s="115"/>
      <c r="AF40" s="55" t="s">
        <v>39</v>
      </c>
      <c r="AG40" s="26">
        <v>3.4500000000000003E-2</v>
      </c>
      <c r="AH40" s="48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0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90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90"/>
      <c r="R41" s="28">
        <f t="shared" si="2"/>
        <v>1</v>
      </c>
      <c r="S41" s="33">
        <f t="shared" si="3"/>
        <v>1</v>
      </c>
      <c r="T41" s="90"/>
      <c r="U41" s="39">
        <f t="shared" si="4"/>
        <v>8.6047530989949966E-2</v>
      </c>
      <c r="V41" s="33">
        <f t="shared" si="5"/>
        <v>2.6666666981202489E-3</v>
      </c>
      <c r="W41" s="90"/>
      <c r="X41" s="78">
        <f t="shared" si="13"/>
        <v>10100</v>
      </c>
      <c r="Y41" s="41">
        <f t="shared" si="7"/>
        <v>17472295.693128549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17873329.508534178</v>
      </c>
      <c r="AE41" s="115"/>
      <c r="AF41" s="56" t="s">
        <v>40</v>
      </c>
      <c r="AG41" s="57">
        <v>1.49E-2</v>
      </c>
      <c r="AH41" s="53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0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90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90"/>
      <c r="R42" s="28">
        <f t="shared" si="2"/>
        <v>1</v>
      </c>
      <c r="S42" s="33">
        <f t="shared" si="3"/>
        <v>1</v>
      </c>
      <c r="T42" s="90"/>
      <c r="U42" s="39">
        <f t="shared" si="4"/>
        <v>8.6049507753790236E-2</v>
      </c>
      <c r="V42" s="33">
        <f t="shared" si="5"/>
        <v>2.6666666994104131E-3</v>
      </c>
      <c r="W42" s="90"/>
      <c r="X42" s="78">
        <f t="shared" si="13"/>
        <v>10100</v>
      </c>
      <c r="Y42" s="41">
        <f t="shared" si="7"/>
        <v>17651592.687390465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18056110.586830247</v>
      </c>
      <c r="AE42" s="115"/>
    </row>
    <row r="43" spans="1:37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0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90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90"/>
      <c r="R43" s="28">
        <f t="shared" si="2"/>
        <v>1</v>
      </c>
      <c r="S43" s="33">
        <f t="shared" si="3"/>
        <v>1</v>
      </c>
      <c r="T43" s="90"/>
      <c r="U43" s="39">
        <f t="shared" si="4"/>
        <v>8.6051545544485727E-2</v>
      </c>
      <c r="V43" s="33">
        <f t="shared" si="5"/>
        <v>2.6666667007398666E-3</v>
      </c>
      <c r="W43" s="90"/>
      <c r="X43" s="78">
        <f t="shared" si="13"/>
        <v>10100</v>
      </c>
      <c r="Y43" s="41">
        <f t="shared" si="7"/>
        <v>17830910.504410986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18238902.011538614</v>
      </c>
      <c r="AE43" s="115"/>
      <c r="AF43" s="44" t="s">
        <v>42</v>
      </c>
      <c r="AG43" s="45"/>
      <c r="AH43" s="46"/>
    </row>
    <row r="44" spans="1:37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0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90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90"/>
      <c r="R44" s="28">
        <f t="shared" si="2"/>
        <v>1</v>
      </c>
      <c r="S44" s="33">
        <f t="shared" si="3"/>
        <v>1</v>
      </c>
      <c r="T44" s="90"/>
      <c r="U44" s="39">
        <f t="shared" si="4"/>
        <v>8.6053645605314769E-2</v>
      </c>
      <c r="V44" s="33">
        <f t="shared" si="5"/>
        <v>2.6666667021093978E-3</v>
      </c>
      <c r="W44" s="90"/>
      <c r="X44" s="78">
        <f t="shared" si="13"/>
        <v>10100</v>
      </c>
      <c r="Y44" s="41">
        <f t="shared" si="7"/>
        <v>18010249.78373101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18421704.422200188</v>
      </c>
      <c r="AE44" s="115"/>
      <c r="AF44" s="137" t="s">
        <v>44</v>
      </c>
      <c r="AG44" s="138"/>
      <c r="AH44" s="139"/>
    </row>
    <row r="45" spans="1:37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0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90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90"/>
      <c r="R45" s="28">
        <f t="shared" si="2"/>
        <v>1</v>
      </c>
      <c r="S45" s="33">
        <f t="shared" si="3"/>
        <v>1</v>
      </c>
      <c r="T45" s="90"/>
      <c r="U45" s="39">
        <f t="shared" si="4"/>
        <v>8.6055809192092894E-2</v>
      </c>
      <c r="V45" s="33">
        <f t="shared" si="5"/>
        <v>2.6666667035198056E-3</v>
      </c>
      <c r="W45" s="90"/>
      <c r="X45" s="78">
        <f t="shared" si="13"/>
        <v>10100</v>
      </c>
      <c r="Y45" s="41">
        <f t="shared" si="7"/>
        <v>18189611.17785443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18604518.471318848</v>
      </c>
      <c r="AE45" s="115"/>
      <c r="AF45" s="47" t="s">
        <v>48</v>
      </c>
      <c r="AG45" s="26">
        <v>15000</v>
      </c>
      <c r="AH45" s="48" t="s">
        <v>47</v>
      </c>
    </row>
    <row r="46" spans="1:37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0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90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90"/>
      <c r="R46" s="28">
        <f t="shared" si="2"/>
        <v>1</v>
      </c>
      <c r="S46" s="33">
        <f t="shared" si="3"/>
        <v>1</v>
      </c>
      <c r="T46" s="90"/>
      <c r="U46" s="39">
        <f t="shared" si="4"/>
        <v>8.6058037573172944E-2</v>
      </c>
      <c r="V46" s="33">
        <f t="shared" si="5"/>
        <v>2.6666667049718945E-3</v>
      </c>
      <c r="W46" s="90"/>
      <c r="X46" s="78">
        <f t="shared" si="13"/>
        <v>10100</v>
      </c>
      <c r="Y46" s="41">
        <f t="shared" si="7"/>
        <v>18368995.352378212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18787344.824491575</v>
      </c>
      <c r="AE46" s="115"/>
      <c r="AF46" s="49"/>
      <c r="AG46" s="50">
        <f>'[4]Risikoschätzung '!$P$22</f>
        <v>1.1170634920634921E-6</v>
      </c>
      <c r="AH46" s="48" t="s">
        <v>51</v>
      </c>
    </row>
    <row r="47" spans="1:37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0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90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90"/>
      <c r="R47" s="28">
        <f t="shared" si="2"/>
        <v>1</v>
      </c>
      <c r="S47" s="33">
        <f t="shared" si="3"/>
        <v>1</v>
      </c>
      <c r="T47" s="90"/>
      <c r="U47" s="39">
        <f t="shared" si="4"/>
        <v>8.6060332029444991E-2</v>
      </c>
      <c r="V47" s="33">
        <f t="shared" si="5"/>
        <v>2.666666706466478E-3</v>
      </c>
      <c r="W47" s="90"/>
      <c r="X47" s="78">
        <f t="shared" si="13"/>
        <v>10100</v>
      </c>
      <c r="Y47" s="41">
        <f t="shared" si="7"/>
        <v>18548402.986122459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18970184.160538469</v>
      </c>
      <c r="AE47" s="115"/>
      <c r="AF47" s="49"/>
      <c r="AG47" s="50">
        <f>'[4]Risikoschätzung '!$P$26</f>
        <v>1.2216190034107652E-7</v>
      </c>
      <c r="AH47" s="48" t="s">
        <v>51</v>
      </c>
    </row>
    <row r="48" spans="1:37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0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90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90"/>
      <c r="R48" s="28">
        <f t="shared" si="2"/>
        <v>1</v>
      </c>
      <c r="S48" s="33">
        <f t="shared" si="3"/>
        <v>1</v>
      </c>
      <c r="T48" s="90"/>
      <c r="U48" s="39">
        <f t="shared" si="4"/>
        <v>8.6062693854336375E-2</v>
      </c>
      <c r="V48" s="33">
        <f t="shared" si="5"/>
        <v>2.6666667080043772E-3</v>
      </c>
      <c r="W48" s="90"/>
      <c r="X48" s="78">
        <f t="shared" si="13"/>
        <v>10100</v>
      </c>
      <c r="Y48" s="41">
        <f t="shared" si="7"/>
        <v>18727834.771260474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19153328.640803903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0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90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90"/>
      <c r="R49" s="28">
        <f t="shared" si="2"/>
        <v>1</v>
      </c>
      <c r="S49" s="33">
        <f t="shared" si="3"/>
        <v>1</v>
      </c>
      <c r="T49" s="90"/>
      <c r="U49" s="39">
        <f t="shared" si="4"/>
        <v>8.6065124353811709E-2</v>
      </c>
      <c r="V49" s="33">
        <f t="shared" si="5"/>
        <v>2.6666667095864207E-3</v>
      </c>
      <c r="W49" s="90"/>
      <c r="X49" s="78">
        <f t="shared" si="13"/>
        <v>10100</v>
      </c>
      <c r="Y49" s="41">
        <f t="shared" si="7"/>
        <v>18907291.413448822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19336752.317635864</v>
      </c>
      <c r="AE49" s="11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0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90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90"/>
      <c r="R50" s="28">
        <f t="shared" si="2"/>
        <v>1</v>
      </c>
      <c r="S50" s="33">
        <f t="shared" si="3"/>
        <v>1</v>
      </c>
      <c r="T50" s="90"/>
      <c r="U50" s="39">
        <f t="shared" si="4"/>
        <v>8.6067624846372856E-2</v>
      </c>
      <c r="V50" s="33">
        <f t="shared" si="5"/>
        <v>2.666666711213446E-3</v>
      </c>
      <c r="W50" s="90"/>
      <c r="X50" s="78">
        <f t="shared" si="13"/>
        <v>10100</v>
      </c>
      <c r="Y50" s="41">
        <f t="shared" si="7"/>
        <v>19086773.631957382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19520201.570788037</v>
      </c>
      <c r="AE50" s="11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0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90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90"/>
      <c r="R51" s="28">
        <f t="shared" si="2"/>
        <v>1</v>
      </c>
      <c r="S51" s="33">
        <f t="shared" si="3"/>
        <v>1</v>
      </c>
      <c r="T51" s="90"/>
      <c r="U51" s="39">
        <f t="shared" si="4"/>
        <v>8.6070196663058929E-2</v>
      </c>
      <c r="V51" s="33">
        <f t="shared" si="5"/>
        <v>2.6666667128862976E-3</v>
      </c>
      <c r="W51" s="90"/>
      <c r="X51" s="78">
        <f t="shared" si="13"/>
        <v>10100</v>
      </c>
      <c r="Y51" s="41">
        <f t="shared" si="7"/>
        <v>19266282.159799442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19703677.13327371</v>
      </c>
      <c r="AE51" s="11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0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90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90"/>
      <c r="R52" s="28">
        <f t="shared" si="2"/>
        <v>1</v>
      </c>
      <c r="S52" s="33">
        <f t="shared" si="3"/>
        <v>1</v>
      </c>
      <c r="T52" s="90"/>
      <c r="U52" s="39">
        <f t="shared" si="4"/>
        <v>8.6072841147446316E-2</v>
      </c>
      <c r="V52" s="33">
        <f t="shared" si="5"/>
        <v>2.6666667146058266E-3</v>
      </c>
      <c r="W52" s="90"/>
      <c r="X52" s="78">
        <f t="shared" si="13"/>
        <v>10100</v>
      </c>
      <c r="Y52" s="41">
        <f t="shared" si="7"/>
        <v>19445817.743861724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19887179.751979608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0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90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90"/>
      <c r="R53" s="28">
        <f t="shared" si="2"/>
        <v>1</v>
      </c>
      <c r="S53" s="33">
        <f t="shared" si="3"/>
        <v>1</v>
      </c>
      <c r="T53" s="90"/>
      <c r="U53" s="39">
        <f t="shared" si="4"/>
        <v>8.6075559655648656E-2</v>
      </c>
      <c r="V53" s="33">
        <f t="shared" si="5"/>
        <v>2.6666667163728949E-3</v>
      </c>
      <c r="W53" s="90"/>
      <c r="X53" s="78">
        <f t="shared" si="13"/>
        <v>10100</v>
      </c>
      <c r="Y53" s="41">
        <f t="shared" si="7"/>
        <v>19625381.145034485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20070710.187795978</v>
      </c>
      <c r="AE53" s="11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0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90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91"/>
      <c r="R54" s="28">
        <f t="shared" si="2"/>
        <v>1</v>
      </c>
      <c r="S54" s="33">
        <f t="shared" si="3"/>
        <v>1</v>
      </c>
      <c r="T54" s="91"/>
      <c r="U54" s="39">
        <f t="shared" si="4"/>
        <v>8.6078353556316864E-2</v>
      </c>
      <c r="V54" s="33">
        <f t="shared" si="5"/>
        <v>2.666666718188371E-3</v>
      </c>
      <c r="W54" s="91"/>
      <c r="X54" s="78">
        <f t="shared" si="13"/>
        <v>10100</v>
      </c>
      <c r="Y54" s="41">
        <f t="shared" si="7"/>
        <v>19804973.138341542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20254269.215746649</v>
      </c>
      <c r="AE54" s="11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743814779.90576112</v>
      </c>
      <c r="AE55" s="11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5">
        <f>SUM(Y9:Y54)</f>
        <v>725476763.00544941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743814779.905761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5"/>
      <c r="AF58" s="140"/>
      <c r="AG58" s="141"/>
      <c r="AH58" s="43"/>
    </row>
    <row r="59" spans="1:34" ht="15" thickBot="1" x14ac:dyDescent="0.35">
      <c r="AF59" s="142"/>
      <c r="AG59" s="143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2020-05-21T16:06:35Z</dcterms:modified>
</cp:coreProperties>
</file>