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768" yWindow="768" windowWidth="17136" windowHeight="7152" activeTab="4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22" i="6" l="1"/>
  <c r="AL20" i="6"/>
  <c r="G10" i="10"/>
  <c r="K10" i="10"/>
  <c r="P10" i="10"/>
  <c r="G11" i="10"/>
  <c r="K11" i="10"/>
  <c r="P11" i="10"/>
  <c r="G12" i="10"/>
  <c r="K12" i="10"/>
  <c r="P12" i="10"/>
  <c r="G13" i="10"/>
  <c r="K13" i="10"/>
  <c r="P13" i="10"/>
  <c r="G14" i="10"/>
  <c r="K14" i="10"/>
  <c r="P14" i="10"/>
  <c r="G15" i="10"/>
  <c r="K15" i="10"/>
  <c r="P15" i="10"/>
  <c r="G16" i="10"/>
  <c r="K16" i="10"/>
  <c r="P16" i="10"/>
  <c r="G17" i="10"/>
  <c r="K17" i="10"/>
  <c r="P17" i="10"/>
  <c r="G18" i="10"/>
  <c r="K18" i="10"/>
  <c r="P18" i="10"/>
  <c r="G19" i="10"/>
  <c r="K19" i="10"/>
  <c r="P19" i="10"/>
  <c r="G20" i="10"/>
  <c r="K20" i="10"/>
  <c r="P20" i="10"/>
  <c r="G21" i="10"/>
  <c r="K21" i="10"/>
  <c r="P21" i="10"/>
  <c r="G22" i="10"/>
  <c r="K22" i="10"/>
  <c r="P22" i="10"/>
  <c r="G23" i="10"/>
  <c r="K23" i="10"/>
  <c r="P23" i="10"/>
  <c r="G24" i="10"/>
  <c r="K24" i="10"/>
  <c r="P24" i="10"/>
  <c r="G25" i="10"/>
  <c r="K25" i="10"/>
  <c r="P25" i="10"/>
  <c r="G26" i="10"/>
  <c r="K26" i="10"/>
  <c r="P26" i="10"/>
  <c r="G27" i="10"/>
  <c r="K27" i="10"/>
  <c r="P27" i="10"/>
  <c r="G28" i="10"/>
  <c r="K28" i="10"/>
  <c r="P28" i="10"/>
  <c r="G29" i="10"/>
  <c r="K29" i="10"/>
  <c r="P29" i="10"/>
  <c r="G30" i="10"/>
  <c r="K30" i="10"/>
  <c r="P30" i="10"/>
  <c r="G31" i="10"/>
  <c r="K31" i="10"/>
  <c r="P31" i="10"/>
  <c r="G32" i="10"/>
  <c r="K32" i="10"/>
  <c r="P32" i="10"/>
  <c r="G33" i="10"/>
  <c r="K33" i="10"/>
  <c r="P33" i="10"/>
  <c r="G34" i="10"/>
  <c r="K34" i="10"/>
  <c r="P34" i="10"/>
  <c r="G35" i="10"/>
  <c r="K35" i="10"/>
  <c r="P35" i="10"/>
  <c r="G36" i="10"/>
  <c r="K36" i="10"/>
  <c r="P36" i="10"/>
  <c r="G37" i="10"/>
  <c r="K37" i="10"/>
  <c r="P37" i="10"/>
  <c r="G38" i="10"/>
  <c r="K38" i="10"/>
  <c r="P38" i="10"/>
  <c r="G39" i="10"/>
  <c r="K39" i="10"/>
  <c r="P39" i="10"/>
  <c r="G40" i="10"/>
  <c r="K40" i="10"/>
  <c r="P40" i="10"/>
  <c r="G41" i="10"/>
  <c r="K41" i="10"/>
  <c r="P41" i="10"/>
  <c r="G42" i="10"/>
  <c r="K42" i="10"/>
  <c r="P42" i="10"/>
  <c r="G43" i="10"/>
  <c r="K43" i="10"/>
  <c r="P43" i="10"/>
  <c r="G44" i="10"/>
  <c r="K44" i="10"/>
  <c r="P44" i="10"/>
  <c r="G45" i="10"/>
  <c r="K45" i="10"/>
  <c r="P45" i="10"/>
  <c r="G46" i="10"/>
  <c r="K46" i="10"/>
  <c r="P46" i="10"/>
  <c r="G47" i="10"/>
  <c r="K47" i="10"/>
  <c r="P47" i="10"/>
  <c r="G48" i="10"/>
  <c r="K48" i="10"/>
  <c r="P48" i="10"/>
  <c r="G49" i="10"/>
  <c r="K49" i="10"/>
  <c r="P49" i="10"/>
  <c r="G50" i="10"/>
  <c r="K50" i="10"/>
  <c r="P50" i="10"/>
  <c r="G51" i="10"/>
  <c r="K51" i="10"/>
  <c r="P51" i="10"/>
  <c r="G52" i="10"/>
  <c r="K52" i="10"/>
  <c r="P52" i="10"/>
  <c r="G53" i="10"/>
  <c r="K53" i="10"/>
  <c r="P53" i="10"/>
  <c r="G54" i="10"/>
  <c r="K54" i="10"/>
  <c r="P54" i="10"/>
  <c r="G9" i="10"/>
  <c r="K9" i="10"/>
  <c r="P9" i="10"/>
  <c r="G10" i="9"/>
  <c r="J10" i="9"/>
  <c r="P10" i="9"/>
  <c r="G11" i="9"/>
  <c r="J11" i="9"/>
  <c r="P11" i="9"/>
  <c r="G12" i="9"/>
  <c r="J12" i="9"/>
  <c r="P12" i="9"/>
  <c r="G13" i="9"/>
  <c r="J13" i="9"/>
  <c r="P13" i="9"/>
  <c r="G14" i="9"/>
  <c r="J14" i="9"/>
  <c r="P14" i="9"/>
  <c r="G15" i="9"/>
  <c r="J15" i="9"/>
  <c r="P15" i="9"/>
  <c r="G16" i="9"/>
  <c r="J16" i="9"/>
  <c r="P16" i="9"/>
  <c r="G17" i="9"/>
  <c r="J17" i="9"/>
  <c r="P17" i="9"/>
  <c r="G18" i="9"/>
  <c r="J18" i="9"/>
  <c r="P18" i="9"/>
  <c r="G19" i="9"/>
  <c r="J19" i="9"/>
  <c r="P19" i="9"/>
  <c r="G20" i="9"/>
  <c r="J20" i="9"/>
  <c r="P20" i="9"/>
  <c r="G21" i="9"/>
  <c r="J21" i="9"/>
  <c r="P21" i="9"/>
  <c r="G22" i="9"/>
  <c r="J22" i="9"/>
  <c r="P22" i="9"/>
  <c r="G23" i="9"/>
  <c r="J23" i="9"/>
  <c r="P23" i="9"/>
  <c r="G24" i="9"/>
  <c r="J24" i="9"/>
  <c r="P24" i="9"/>
  <c r="G25" i="9"/>
  <c r="J25" i="9"/>
  <c r="P25" i="9"/>
  <c r="G26" i="9"/>
  <c r="J26" i="9"/>
  <c r="P26" i="9"/>
  <c r="G27" i="9"/>
  <c r="J27" i="9"/>
  <c r="P27" i="9"/>
  <c r="G28" i="9"/>
  <c r="J28" i="9"/>
  <c r="P28" i="9"/>
  <c r="G29" i="9"/>
  <c r="J29" i="9"/>
  <c r="P29" i="9"/>
  <c r="G30" i="9"/>
  <c r="J30" i="9"/>
  <c r="P30" i="9"/>
  <c r="G31" i="9"/>
  <c r="J31" i="9"/>
  <c r="P31" i="9"/>
  <c r="G32" i="9"/>
  <c r="J32" i="9"/>
  <c r="P32" i="9"/>
  <c r="G33" i="9"/>
  <c r="J33" i="9"/>
  <c r="P33" i="9"/>
  <c r="G34" i="9"/>
  <c r="J34" i="9"/>
  <c r="P34" i="9"/>
  <c r="G35" i="9"/>
  <c r="J35" i="9"/>
  <c r="P35" i="9"/>
  <c r="G36" i="9"/>
  <c r="J36" i="9"/>
  <c r="P36" i="9"/>
  <c r="G37" i="9"/>
  <c r="J37" i="9"/>
  <c r="P37" i="9"/>
  <c r="G38" i="9"/>
  <c r="J38" i="9"/>
  <c r="P38" i="9"/>
  <c r="G39" i="9"/>
  <c r="J39" i="9"/>
  <c r="P39" i="9"/>
  <c r="G40" i="9"/>
  <c r="J40" i="9"/>
  <c r="P40" i="9"/>
  <c r="G41" i="9"/>
  <c r="J41" i="9"/>
  <c r="P41" i="9"/>
  <c r="G42" i="9"/>
  <c r="J42" i="9"/>
  <c r="P42" i="9"/>
  <c r="G43" i="9"/>
  <c r="J43" i="9"/>
  <c r="P43" i="9"/>
  <c r="G44" i="9"/>
  <c r="J44" i="9"/>
  <c r="P44" i="9"/>
  <c r="G45" i="9"/>
  <c r="J45" i="9"/>
  <c r="P45" i="9"/>
  <c r="G46" i="9"/>
  <c r="J46" i="9"/>
  <c r="P46" i="9"/>
  <c r="G47" i="9"/>
  <c r="J47" i="9"/>
  <c r="P47" i="9"/>
  <c r="G48" i="9"/>
  <c r="J48" i="9"/>
  <c r="P48" i="9"/>
  <c r="G49" i="9"/>
  <c r="J49" i="9"/>
  <c r="P49" i="9"/>
  <c r="G50" i="9"/>
  <c r="J50" i="9"/>
  <c r="P50" i="9"/>
  <c r="G51" i="9"/>
  <c r="J51" i="9"/>
  <c r="P51" i="9"/>
  <c r="G52" i="9"/>
  <c r="J52" i="9"/>
  <c r="P52" i="9"/>
  <c r="G53" i="9"/>
  <c r="J53" i="9"/>
  <c r="P53" i="9"/>
  <c r="G54" i="9"/>
  <c r="J54" i="9"/>
  <c r="P54" i="9"/>
  <c r="G9" i="9"/>
  <c r="J9" i="9"/>
  <c r="P9" i="9"/>
  <c r="G10" i="8"/>
  <c r="I10" i="8"/>
  <c r="P10" i="8"/>
  <c r="G11" i="8"/>
  <c r="I11" i="8"/>
  <c r="P11" i="8"/>
  <c r="G12" i="8"/>
  <c r="I12" i="8"/>
  <c r="P12" i="8"/>
  <c r="G13" i="8"/>
  <c r="I13" i="8"/>
  <c r="P13" i="8"/>
  <c r="G14" i="8"/>
  <c r="I14" i="8"/>
  <c r="P14" i="8"/>
  <c r="G15" i="8"/>
  <c r="I15" i="8"/>
  <c r="P15" i="8"/>
  <c r="G16" i="8"/>
  <c r="I16" i="8"/>
  <c r="P16" i="8"/>
  <c r="G17" i="8"/>
  <c r="I17" i="8"/>
  <c r="P17" i="8"/>
  <c r="G18" i="8"/>
  <c r="I18" i="8"/>
  <c r="P18" i="8"/>
  <c r="G19" i="8"/>
  <c r="I19" i="8"/>
  <c r="P19" i="8"/>
  <c r="G20" i="8"/>
  <c r="I20" i="8"/>
  <c r="P20" i="8"/>
  <c r="G21" i="8"/>
  <c r="I21" i="8"/>
  <c r="P21" i="8"/>
  <c r="G22" i="8"/>
  <c r="I22" i="8"/>
  <c r="P22" i="8"/>
  <c r="G23" i="8"/>
  <c r="I23" i="8"/>
  <c r="P23" i="8"/>
  <c r="G24" i="8"/>
  <c r="I24" i="8"/>
  <c r="P24" i="8"/>
  <c r="G25" i="8"/>
  <c r="I25" i="8"/>
  <c r="P25" i="8"/>
  <c r="G26" i="8"/>
  <c r="I26" i="8"/>
  <c r="P26" i="8"/>
  <c r="G27" i="8"/>
  <c r="I27" i="8"/>
  <c r="P27" i="8"/>
  <c r="G28" i="8"/>
  <c r="I28" i="8"/>
  <c r="P28" i="8"/>
  <c r="G29" i="8"/>
  <c r="I29" i="8"/>
  <c r="P29" i="8"/>
  <c r="G30" i="8"/>
  <c r="I30" i="8"/>
  <c r="P30" i="8"/>
  <c r="G31" i="8"/>
  <c r="I31" i="8"/>
  <c r="P31" i="8"/>
  <c r="G32" i="8"/>
  <c r="I32" i="8"/>
  <c r="P32" i="8"/>
  <c r="G33" i="8"/>
  <c r="I33" i="8"/>
  <c r="P33" i="8"/>
  <c r="G34" i="8"/>
  <c r="I34" i="8"/>
  <c r="P34" i="8"/>
  <c r="G35" i="8"/>
  <c r="I35" i="8"/>
  <c r="P35" i="8"/>
  <c r="G36" i="8"/>
  <c r="I36" i="8"/>
  <c r="P36" i="8"/>
  <c r="G37" i="8"/>
  <c r="I37" i="8"/>
  <c r="P37" i="8"/>
  <c r="G38" i="8"/>
  <c r="I38" i="8"/>
  <c r="P38" i="8"/>
  <c r="G39" i="8"/>
  <c r="I39" i="8"/>
  <c r="P39" i="8"/>
  <c r="G40" i="8"/>
  <c r="I40" i="8"/>
  <c r="P40" i="8"/>
  <c r="G41" i="8"/>
  <c r="I41" i="8"/>
  <c r="P41" i="8"/>
  <c r="G42" i="8"/>
  <c r="I42" i="8"/>
  <c r="P42" i="8"/>
  <c r="G43" i="8"/>
  <c r="I43" i="8"/>
  <c r="P43" i="8"/>
  <c r="G44" i="8"/>
  <c r="I44" i="8"/>
  <c r="P44" i="8"/>
  <c r="G45" i="8"/>
  <c r="I45" i="8"/>
  <c r="P45" i="8"/>
  <c r="G46" i="8"/>
  <c r="I46" i="8"/>
  <c r="P46" i="8"/>
  <c r="G47" i="8"/>
  <c r="I47" i="8"/>
  <c r="P47" i="8"/>
  <c r="G48" i="8"/>
  <c r="I48" i="8"/>
  <c r="P48" i="8"/>
  <c r="G49" i="8"/>
  <c r="I49" i="8"/>
  <c r="P49" i="8"/>
  <c r="G50" i="8"/>
  <c r="I50" i="8"/>
  <c r="P50" i="8"/>
  <c r="G51" i="8"/>
  <c r="I51" i="8"/>
  <c r="P51" i="8"/>
  <c r="G52" i="8"/>
  <c r="I52" i="8"/>
  <c r="P52" i="8"/>
  <c r="G53" i="8"/>
  <c r="I53" i="8"/>
  <c r="P53" i="8"/>
  <c r="G54" i="8"/>
  <c r="I54" i="8"/>
  <c r="P54" i="8"/>
  <c r="G9" i="8"/>
  <c r="I9" i="8"/>
  <c r="P9" i="8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E10" i="6"/>
  <c r="J10" i="6"/>
  <c r="P10" i="6"/>
  <c r="E11" i="6"/>
  <c r="J11" i="6"/>
  <c r="P11" i="6"/>
  <c r="E12" i="6"/>
  <c r="J12" i="6"/>
  <c r="P12" i="6"/>
  <c r="E13" i="6"/>
  <c r="J13" i="6"/>
  <c r="P13" i="6"/>
  <c r="E14" i="6"/>
  <c r="J14" i="6"/>
  <c r="P14" i="6"/>
  <c r="E15" i="6"/>
  <c r="J15" i="6"/>
  <c r="P15" i="6"/>
  <c r="E16" i="6"/>
  <c r="J16" i="6"/>
  <c r="P16" i="6"/>
  <c r="E17" i="6"/>
  <c r="J17" i="6"/>
  <c r="P17" i="6"/>
  <c r="E18" i="6"/>
  <c r="J18" i="6"/>
  <c r="P18" i="6"/>
  <c r="E19" i="6"/>
  <c r="J19" i="6"/>
  <c r="P19" i="6"/>
  <c r="E20" i="6"/>
  <c r="J20" i="6"/>
  <c r="P20" i="6"/>
  <c r="E21" i="6"/>
  <c r="J21" i="6"/>
  <c r="P21" i="6"/>
  <c r="E22" i="6"/>
  <c r="J22" i="6"/>
  <c r="P22" i="6"/>
  <c r="E23" i="6"/>
  <c r="J23" i="6"/>
  <c r="P23" i="6"/>
  <c r="E24" i="6"/>
  <c r="J24" i="6"/>
  <c r="P24" i="6"/>
  <c r="E25" i="6"/>
  <c r="J25" i="6"/>
  <c r="P25" i="6"/>
  <c r="E26" i="6"/>
  <c r="J26" i="6"/>
  <c r="P26" i="6"/>
  <c r="E27" i="6"/>
  <c r="J27" i="6"/>
  <c r="P27" i="6"/>
  <c r="E28" i="6"/>
  <c r="J28" i="6"/>
  <c r="P28" i="6"/>
  <c r="E29" i="6"/>
  <c r="J29" i="6"/>
  <c r="P29" i="6"/>
  <c r="E30" i="6"/>
  <c r="J30" i="6"/>
  <c r="P30" i="6"/>
  <c r="E31" i="6"/>
  <c r="J31" i="6"/>
  <c r="P31" i="6"/>
  <c r="E32" i="6"/>
  <c r="J32" i="6"/>
  <c r="P32" i="6"/>
  <c r="E33" i="6"/>
  <c r="J33" i="6"/>
  <c r="P33" i="6"/>
  <c r="E34" i="6"/>
  <c r="J34" i="6"/>
  <c r="P34" i="6"/>
  <c r="E35" i="6"/>
  <c r="J35" i="6"/>
  <c r="P35" i="6"/>
  <c r="E36" i="6"/>
  <c r="J36" i="6"/>
  <c r="P36" i="6"/>
  <c r="E37" i="6"/>
  <c r="J37" i="6"/>
  <c r="P37" i="6"/>
  <c r="E38" i="6"/>
  <c r="J38" i="6"/>
  <c r="P38" i="6"/>
  <c r="E39" i="6"/>
  <c r="J39" i="6"/>
  <c r="P39" i="6"/>
  <c r="E40" i="6"/>
  <c r="J40" i="6"/>
  <c r="P40" i="6"/>
  <c r="E41" i="6"/>
  <c r="J41" i="6"/>
  <c r="P41" i="6"/>
  <c r="E42" i="6"/>
  <c r="J42" i="6"/>
  <c r="P42" i="6"/>
  <c r="E43" i="6"/>
  <c r="J43" i="6"/>
  <c r="P43" i="6"/>
  <c r="E44" i="6"/>
  <c r="J44" i="6"/>
  <c r="P44" i="6"/>
  <c r="E45" i="6"/>
  <c r="J45" i="6"/>
  <c r="P45" i="6"/>
  <c r="E46" i="6"/>
  <c r="J46" i="6"/>
  <c r="P46" i="6"/>
  <c r="E47" i="6"/>
  <c r="J47" i="6"/>
  <c r="P47" i="6"/>
  <c r="E48" i="6"/>
  <c r="J48" i="6"/>
  <c r="P48" i="6"/>
  <c r="E49" i="6"/>
  <c r="J49" i="6"/>
  <c r="P49" i="6"/>
  <c r="E50" i="6"/>
  <c r="J50" i="6"/>
  <c r="P50" i="6"/>
  <c r="E51" i="6"/>
  <c r="J51" i="6"/>
  <c r="P51" i="6"/>
  <c r="E52" i="6"/>
  <c r="J52" i="6"/>
  <c r="P52" i="6"/>
  <c r="E53" i="6"/>
  <c r="J53" i="6"/>
  <c r="P53" i="6"/>
  <c r="E54" i="6"/>
  <c r="J54" i="6"/>
  <c r="P54" i="6"/>
  <c r="E9" i="6"/>
  <c r="J9" i="6"/>
  <c r="P9" i="6"/>
  <c r="E10" i="5"/>
  <c r="I10" i="5"/>
  <c r="P10" i="5"/>
  <c r="E11" i="5"/>
  <c r="I11" i="5"/>
  <c r="P11" i="5"/>
  <c r="E12" i="5"/>
  <c r="I12" i="5"/>
  <c r="P12" i="5"/>
  <c r="E13" i="5"/>
  <c r="I13" i="5"/>
  <c r="P13" i="5"/>
  <c r="E14" i="5"/>
  <c r="I14" i="5"/>
  <c r="P14" i="5"/>
  <c r="E15" i="5"/>
  <c r="I15" i="5"/>
  <c r="P15" i="5"/>
  <c r="E16" i="5"/>
  <c r="I16" i="5"/>
  <c r="P16" i="5"/>
  <c r="E17" i="5"/>
  <c r="I17" i="5"/>
  <c r="P17" i="5"/>
  <c r="E18" i="5"/>
  <c r="I18" i="5"/>
  <c r="P18" i="5"/>
  <c r="E19" i="5"/>
  <c r="I19" i="5"/>
  <c r="P19" i="5"/>
  <c r="E20" i="5"/>
  <c r="I20" i="5"/>
  <c r="P20" i="5"/>
  <c r="E21" i="5"/>
  <c r="I21" i="5"/>
  <c r="P21" i="5"/>
  <c r="E22" i="5"/>
  <c r="I22" i="5"/>
  <c r="P22" i="5"/>
  <c r="E23" i="5"/>
  <c r="I23" i="5"/>
  <c r="P23" i="5"/>
  <c r="E24" i="5"/>
  <c r="I24" i="5"/>
  <c r="P24" i="5"/>
  <c r="E25" i="5"/>
  <c r="I25" i="5"/>
  <c r="P25" i="5"/>
  <c r="E26" i="5"/>
  <c r="I26" i="5"/>
  <c r="P26" i="5"/>
  <c r="E27" i="5"/>
  <c r="I27" i="5"/>
  <c r="P27" i="5"/>
  <c r="E28" i="5"/>
  <c r="I28" i="5"/>
  <c r="P28" i="5"/>
  <c r="E29" i="5"/>
  <c r="I29" i="5"/>
  <c r="P29" i="5"/>
  <c r="E30" i="5"/>
  <c r="I30" i="5"/>
  <c r="P30" i="5"/>
  <c r="E31" i="5"/>
  <c r="I31" i="5"/>
  <c r="P31" i="5"/>
  <c r="E32" i="5"/>
  <c r="I32" i="5"/>
  <c r="P32" i="5"/>
  <c r="E33" i="5"/>
  <c r="I33" i="5"/>
  <c r="P33" i="5"/>
  <c r="E34" i="5"/>
  <c r="I34" i="5"/>
  <c r="P34" i="5"/>
  <c r="E35" i="5"/>
  <c r="I35" i="5"/>
  <c r="P35" i="5"/>
  <c r="E36" i="5"/>
  <c r="I36" i="5"/>
  <c r="P36" i="5"/>
  <c r="E37" i="5"/>
  <c r="I37" i="5"/>
  <c r="P37" i="5"/>
  <c r="E38" i="5"/>
  <c r="I38" i="5"/>
  <c r="P38" i="5"/>
  <c r="E39" i="5"/>
  <c r="I39" i="5"/>
  <c r="P39" i="5"/>
  <c r="E40" i="5"/>
  <c r="I40" i="5"/>
  <c r="P40" i="5"/>
  <c r="E41" i="5"/>
  <c r="I41" i="5"/>
  <c r="P41" i="5"/>
  <c r="E42" i="5"/>
  <c r="I42" i="5"/>
  <c r="P42" i="5"/>
  <c r="E43" i="5"/>
  <c r="I43" i="5"/>
  <c r="P43" i="5"/>
  <c r="E44" i="5"/>
  <c r="I44" i="5"/>
  <c r="P44" i="5"/>
  <c r="E45" i="5"/>
  <c r="I45" i="5"/>
  <c r="P45" i="5"/>
  <c r="E46" i="5"/>
  <c r="I46" i="5"/>
  <c r="P46" i="5"/>
  <c r="E47" i="5"/>
  <c r="I47" i="5"/>
  <c r="P47" i="5"/>
  <c r="E48" i="5"/>
  <c r="I48" i="5"/>
  <c r="P48" i="5"/>
  <c r="E49" i="5"/>
  <c r="I49" i="5"/>
  <c r="P49" i="5"/>
  <c r="E50" i="5"/>
  <c r="I50" i="5"/>
  <c r="P50" i="5"/>
  <c r="E51" i="5"/>
  <c r="I51" i="5"/>
  <c r="P51" i="5"/>
  <c r="E52" i="5"/>
  <c r="I52" i="5"/>
  <c r="P52" i="5"/>
  <c r="E53" i="5"/>
  <c r="I53" i="5"/>
  <c r="P53" i="5"/>
  <c r="E54" i="5"/>
  <c r="I54" i="5"/>
  <c r="P54" i="5"/>
  <c r="E9" i="5"/>
  <c r="I9" i="5"/>
  <c r="P9" i="5"/>
  <c r="C10" i="4"/>
  <c r="K10" i="4"/>
  <c r="P10" i="4"/>
  <c r="C11" i="4"/>
  <c r="K11" i="4"/>
  <c r="P11" i="4"/>
  <c r="C12" i="4"/>
  <c r="K12" i="4"/>
  <c r="P12" i="4"/>
  <c r="C13" i="4"/>
  <c r="K13" i="4"/>
  <c r="P13" i="4"/>
  <c r="C14" i="4"/>
  <c r="K14" i="4"/>
  <c r="P14" i="4"/>
  <c r="C15" i="4"/>
  <c r="K15" i="4"/>
  <c r="P15" i="4"/>
  <c r="C16" i="4"/>
  <c r="K16" i="4"/>
  <c r="P16" i="4"/>
  <c r="C17" i="4"/>
  <c r="K17" i="4"/>
  <c r="P17" i="4"/>
  <c r="C18" i="4"/>
  <c r="K18" i="4"/>
  <c r="P18" i="4"/>
  <c r="C19" i="4"/>
  <c r="K19" i="4"/>
  <c r="P19" i="4"/>
  <c r="C20" i="4"/>
  <c r="K20" i="4"/>
  <c r="P20" i="4"/>
  <c r="C21" i="4"/>
  <c r="K21" i="4"/>
  <c r="P21" i="4"/>
  <c r="C22" i="4"/>
  <c r="K22" i="4"/>
  <c r="P22" i="4"/>
  <c r="C23" i="4"/>
  <c r="K23" i="4"/>
  <c r="P23" i="4"/>
  <c r="C24" i="4"/>
  <c r="K24" i="4"/>
  <c r="P24" i="4"/>
  <c r="C25" i="4"/>
  <c r="K25" i="4"/>
  <c r="P25" i="4"/>
  <c r="C26" i="4"/>
  <c r="K26" i="4"/>
  <c r="P26" i="4"/>
  <c r="C27" i="4"/>
  <c r="K27" i="4"/>
  <c r="P27" i="4"/>
  <c r="C28" i="4"/>
  <c r="K28" i="4"/>
  <c r="P28" i="4"/>
  <c r="C29" i="4"/>
  <c r="K29" i="4"/>
  <c r="P29" i="4"/>
  <c r="C30" i="4"/>
  <c r="K30" i="4"/>
  <c r="P30" i="4"/>
  <c r="C31" i="4"/>
  <c r="K31" i="4"/>
  <c r="P31" i="4"/>
  <c r="C32" i="4"/>
  <c r="K32" i="4"/>
  <c r="P32" i="4"/>
  <c r="C33" i="4"/>
  <c r="K33" i="4"/>
  <c r="P33" i="4"/>
  <c r="C34" i="4"/>
  <c r="K34" i="4"/>
  <c r="P34" i="4"/>
  <c r="C35" i="4"/>
  <c r="K35" i="4"/>
  <c r="P35" i="4"/>
  <c r="C36" i="4"/>
  <c r="K36" i="4"/>
  <c r="P36" i="4"/>
  <c r="C37" i="4"/>
  <c r="K37" i="4"/>
  <c r="P37" i="4"/>
  <c r="C38" i="4"/>
  <c r="K38" i="4"/>
  <c r="P38" i="4"/>
  <c r="C39" i="4"/>
  <c r="K39" i="4"/>
  <c r="P39" i="4"/>
  <c r="C40" i="4"/>
  <c r="K40" i="4"/>
  <c r="P40" i="4"/>
  <c r="C41" i="4"/>
  <c r="K41" i="4"/>
  <c r="P41" i="4"/>
  <c r="C42" i="4"/>
  <c r="K42" i="4"/>
  <c r="P42" i="4"/>
  <c r="C43" i="4"/>
  <c r="K43" i="4"/>
  <c r="P43" i="4"/>
  <c r="C44" i="4"/>
  <c r="K44" i="4"/>
  <c r="P44" i="4"/>
  <c r="C45" i="4"/>
  <c r="K45" i="4"/>
  <c r="P45" i="4"/>
  <c r="C46" i="4"/>
  <c r="K46" i="4"/>
  <c r="P46" i="4"/>
  <c r="C47" i="4"/>
  <c r="K47" i="4"/>
  <c r="P47" i="4"/>
  <c r="C48" i="4"/>
  <c r="K48" i="4"/>
  <c r="P48" i="4"/>
  <c r="C49" i="4"/>
  <c r="K49" i="4"/>
  <c r="P49" i="4"/>
  <c r="C50" i="4"/>
  <c r="K50" i="4"/>
  <c r="P50" i="4"/>
  <c r="C51" i="4"/>
  <c r="K51" i="4"/>
  <c r="P51" i="4"/>
  <c r="C52" i="4"/>
  <c r="K52" i="4"/>
  <c r="P52" i="4"/>
  <c r="C53" i="4"/>
  <c r="K53" i="4"/>
  <c r="P53" i="4"/>
  <c r="C54" i="4"/>
  <c r="K54" i="4"/>
  <c r="P54" i="4"/>
  <c r="C9" i="4"/>
  <c r="K9" i="4"/>
  <c r="P9" i="4"/>
  <c r="C10" i="3"/>
  <c r="J10" i="3"/>
  <c r="P10" i="3"/>
  <c r="C11" i="3"/>
  <c r="J11" i="3"/>
  <c r="P11" i="3"/>
  <c r="C12" i="3"/>
  <c r="J12" i="3"/>
  <c r="P12" i="3"/>
  <c r="C13" i="3"/>
  <c r="J13" i="3"/>
  <c r="P13" i="3"/>
  <c r="C14" i="3"/>
  <c r="J14" i="3"/>
  <c r="P14" i="3"/>
  <c r="C15" i="3"/>
  <c r="J15" i="3"/>
  <c r="P15" i="3"/>
  <c r="C16" i="3"/>
  <c r="J16" i="3"/>
  <c r="P16" i="3"/>
  <c r="C17" i="3"/>
  <c r="J17" i="3"/>
  <c r="P17" i="3"/>
  <c r="C18" i="3"/>
  <c r="J18" i="3"/>
  <c r="P18" i="3"/>
  <c r="C19" i="3"/>
  <c r="J19" i="3"/>
  <c r="P19" i="3"/>
  <c r="C20" i="3"/>
  <c r="J20" i="3"/>
  <c r="P20" i="3"/>
  <c r="C21" i="3"/>
  <c r="J21" i="3"/>
  <c r="P21" i="3"/>
  <c r="C22" i="3"/>
  <c r="J22" i="3"/>
  <c r="P22" i="3"/>
  <c r="C23" i="3"/>
  <c r="J23" i="3"/>
  <c r="P23" i="3"/>
  <c r="C24" i="3"/>
  <c r="J24" i="3"/>
  <c r="P24" i="3"/>
  <c r="C25" i="3"/>
  <c r="J25" i="3"/>
  <c r="P25" i="3"/>
  <c r="C26" i="3"/>
  <c r="J26" i="3"/>
  <c r="P26" i="3"/>
  <c r="C27" i="3"/>
  <c r="J27" i="3"/>
  <c r="P27" i="3"/>
  <c r="C28" i="3"/>
  <c r="J28" i="3"/>
  <c r="P28" i="3"/>
  <c r="C29" i="3"/>
  <c r="J29" i="3"/>
  <c r="P29" i="3"/>
  <c r="C30" i="3"/>
  <c r="J30" i="3"/>
  <c r="P30" i="3"/>
  <c r="C31" i="3"/>
  <c r="J31" i="3"/>
  <c r="P31" i="3"/>
  <c r="C32" i="3"/>
  <c r="J32" i="3"/>
  <c r="P32" i="3"/>
  <c r="C33" i="3"/>
  <c r="J33" i="3"/>
  <c r="P33" i="3"/>
  <c r="C34" i="3"/>
  <c r="J34" i="3"/>
  <c r="P34" i="3"/>
  <c r="C35" i="3"/>
  <c r="J35" i="3"/>
  <c r="P35" i="3"/>
  <c r="C36" i="3"/>
  <c r="J36" i="3"/>
  <c r="P36" i="3"/>
  <c r="C37" i="3"/>
  <c r="J37" i="3"/>
  <c r="P37" i="3"/>
  <c r="C38" i="3"/>
  <c r="J38" i="3"/>
  <c r="P38" i="3"/>
  <c r="C39" i="3"/>
  <c r="J39" i="3"/>
  <c r="P39" i="3"/>
  <c r="C40" i="3"/>
  <c r="J40" i="3"/>
  <c r="P40" i="3"/>
  <c r="C41" i="3"/>
  <c r="J41" i="3"/>
  <c r="P41" i="3"/>
  <c r="C42" i="3"/>
  <c r="J42" i="3"/>
  <c r="P42" i="3"/>
  <c r="C43" i="3"/>
  <c r="J43" i="3"/>
  <c r="P43" i="3"/>
  <c r="C44" i="3"/>
  <c r="J44" i="3"/>
  <c r="P44" i="3"/>
  <c r="C45" i="3"/>
  <c r="J45" i="3"/>
  <c r="P45" i="3"/>
  <c r="C46" i="3"/>
  <c r="J46" i="3"/>
  <c r="P46" i="3"/>
  <c r="C47" i="3"/>
  <c r="J47" i="3"/>
  <c r="P47" i="3"/>
  <c r="C48" i="3"/>
  <c r="J48" i="3"/>
  <c r="P48" i="3"/>
  <c r="C49" i="3"/>
  <c r="J49" i="3"/>
  <c r="P49" i="3"/>
  <c r="C50" i="3"/>
  <c r="J50" i="3"/>
  <c r="P50" i="3"/>
  <c r="C51" i="3"/>
  <c r="J51" i="3"/>
  <c r="P51" i="3"/>
  <c r="C52" i="3"/>
  <c r="J52" i="3"/>
  <c r="P52" i="3"/>
  <c r="C53" i="3"/>
  <c r="J53" i="3"/>
  <c r="P53" i="3"/>
  <c r="C54" i="3"/>
  <c r="J54" i="3"/>
  <c r="P54" i="3"/>
  <c r="C9" i="3"/>
  <c r="J9" i="3"/>
  <c r="P9" i="3"/>
  <c r="C10" i="2"/>
  <c r="I10" i="2"/>
  <c r="P10" i="2"/>
  <c r="C11" i="2"/>
  <c r="I11" i="2"/>
  <c r="P11" i="2"/>
  <c r="C12" i="2"/>
  <c r="I12" i="2"/>
  <c r="P12" i="2"/>
  <c r="C13" i="2"/>
  <c r="I13" i="2"/>
  <c r="P13" i="2"/>
  <c r="C14" i="2"/>
  <c r="I14" i="2"/>
  <c r="P14" i="2"/>
  <c r="C15" i="2"/>
  <c r="I15" i="2"/>
  <c r="P15" i="2"/>
  <c r="C16" i="2"/>
  <c r="I16" i="2"/>
  <c r="P16" i="2"/>
  <c r="C17" i="2"/>
  <c r="I17" i="2"/>
  <c r="P17" i="2"/>
  <c r="C18" i="2"/>
  <c r="I18" i="2"/>
  <c r="P18" i="2"/>
  <c r="C19" i="2"/>
  <c r="I19" i="2"/>
  <c r="P19" i="2"/>
  <c r="C20" i="2"/>
  <c r="I20" i="2"/>
  <c r="P20" i="2"/>
  <c r="C21" i="2"/>
  <c r="I21" i="2"/>
  <c r="P21" i="2"/>
  <c r="C22" i="2"/>
  <c r="I22" i="2"/>
  <c r="P22" i="2"/>
  <c r="C23" i="2"/>
  <c r="I23" i="2"/>
  <c r="P23" i="2"/>
  <c r="C24" i="2"/>
  <c r="I24" i="2"/>
  <c r="P24" i="2"/>
  <c r="C25" i="2"/>
  <c r="I25" i="2"/>
  <c r="P25" i="2"/>
  <c r="C26" i="2"/>
  <c r="I26" i="2"/>
  <c r="P26" i="2"/>
  <c r="C27" i="2"/>
  <c r="I27" i="2"/>
  <c r="P27" i="2"/>
  <c r="C28" i="2"/>
  <c r="I28" i="2"/>
  <c r="P28" i="2"/>
  <c r="C29" i="2"/>
  <c r="I29" i="2"/>
  <c r="P29" i="2"/>
  <c r="C30" i="2"/>
  <c r="I30" i="2"/>
  <c r="P30" i="2"/>
  <c r="C31" i="2"/>
  <c r="I31" i="2"/>
  <c r="P31" i="2"/>
  <c r="C32" i="2"/>
  <c r="I32" i="2"/>
  <c r="P32" i="2"/>
  <c r="C33" i="2"/>
  <c r="I33" i="2"/>
  <c r="P33" i="2"/>
  <c r="C34" i="2"/>
  <c r="I34" i="2"/>
  <c r="P34" i="2"/>
  <c r="C35" i="2"/>
  <c r="I35" i="2"/>
  <c r="P35" i="2"/>
  <c r="C36" i="2"/>
  <c r="I36" i="2"/>
  <c r="P36" i="2"/>
  <c r="C37" i="2"/>
  <c r="I37" i="2"/>
  <c r="P37" i="2"/>
  <c r="C38" i="2"/>
  <c r="I38" i="2"/>
  <c r="P38" i="2"/>
  <c r="C39" i="2"/>
  <c r="I39" i="2"/>
  <c r="P39" i="2"/>
  <c r="C40" i="2"/>
  <c r="I40" i="2"/>
  <c r="P40" i="2"/>
  <c r="C41" i="2"/>
  <c r="I41" i="2"/>
  <c r="P41" i="2"/>
  <c r="C42" i="2"/>
  <c r="I42" i="2"/>
  <c r="P42" i="2"/>
  <c r="C43" i="2"/>
  <c r="I43" i="2"/>
  <c r="P43" i="2"/>
  <c r="C44" i="2"/>
  <c r="I44" i="2"/>
  <c r="P44" i="2"/>
  <c r="C45" i="2"/>
  <c r="I45" i="2"/>
  <c r="P45" i="2"/>
  <c r="C46" i="2"/>
  <c r="I46" i="2"/>
  <c r="P46" i="2"/>
  <c r="C47" i="2"/>
  <c r="I47" i="2"/>
  <c r="P47" i="2"/>
  <c r="C48" i="2"/>
  <c r="I48" i="2"/>
  <c r="P48" i="2"/>
  <c r="C49" i="2"/>
  <c r="I49" i="2"/>
  <c r="P49" i="2"/>
  <c r="C50" i="2"/>
  <c r="I50" i="2"/>
  <c r="P50" i="2"/>
  <c r="C51" i="2"/>
  <c r="I51" i="2"/>
  <c r="P51" i="2"/>
  <c r="C52" i="2"/>
  <c r="I52" i="2"/>
  <c r="P52" i="2"/>
  <c r="C53" i="2"/>
  <c r="I53" i="2"/>
  <c r="P53" i="2"/>
  <c r="C54" i="2"/>
  <c r="I54" i="2"/>
  <c r="P54" i="2"/>
  <c r="C9" i="2"/>
  <c r="I9" i="2"/>
  <c r="P9" i="2"/>
  <c r="AG54" i="10"/>
  <c r="AG50" i="10"/>
  <c r="AG46" i="10"/>
  <c r="F51" i="10"/>
  <c r="O51" i="10"/>
  <c r="AG55" i="10"/>
  <c r="AG51" i="10"/>
  <c r="AG47" i="10"/>
  <c r="AB51" i="10"/>
  <c r="F54" i="10"/>
  <c r="O54" i="10"/>
  <c r="M54" i="10"/>
  <c r="AA54" i="10"/>
  <c r="AH33" i="2"/>
  <c r="AG30" i="2"/>
  <c r="AH33" i="3"/>
  <c r="AG30" i="3"/>
  <c r="AH33" i="4"/>
  <c r="AG30" i="4"/>
  <c r="AH33" i="5"/>
  <c r="AG30" i="5"/>
  <c r="AH33" i="6"/>
  <c r="AG30" i="6"/>
  <c r="AH33" i="7"/>
  <c r="AG30" i="7"/>
  <c r="AH33" i="8"/>
  <c r="AG30" i="8"/>
  <c r="AH33" i="9"/>
  <c r="AG30" i="9"/>
  <c r="AH33" i="10"/>
  <c r="AG30" i="10"/>
  <c r="B9" i="2"/>
  <c r="O9" i="2"/>
  <c r="U9" i="2"/>
  <c r="V9" i="2"/>
  <c r="Y9" i="2"/>
  <c r="B10" i="2"/>
  <c r="O10" i="2"/>
  <c r="U10" i="2"/>
  <c r="V10" i="2"/>
  <c r="Y10" i="2"/>
  <c r="B11" i="2"/>
  <c r="O11" i="2"/>
  <c r="U11" i="2"/>
  <c r="V11" i="2"/>
  <c r="Y11" i="2"/>
  <c r="B12" i="2"/>
  <c r="O12" i="2"/>
  <c r="U12" i="2"/>
  <c r="V12" i="2"/>
  <c r="Y12" i="2"/>
  <c r="B13" i="2"/>
  <c r="O13" i="2"/>
  <c r="U13" i="2"/>
  <c r="V13" i="2"/>
  <c r="Y13" i="2"/>
  <c r="B14" i="2"/>
  <c r="O14" i="2"/>
  <c r="U14" i="2"/>
  <c r="V14" i="2"/>
  <c r="Y14" i="2"/>
  <c r="B15" i="2"/>
  <c r="O15" i="2"/>
  <c r="U15" i="2"/>
  <c r="V15" i="2"/>
  <c r="Y15" i="2"/>
  <c r="B16" i="2"/>
  <c r="O16" i="2"/>
  <c r="U16" i="2"/>
  <c r="V16" i="2"/>
  <c r="Y16" i="2"/>
  <c r="B17" i="2"/>
  <c r="O17" i="2"/>
  <c r="U17" i="2"/>
  <c r="V17" i="2"/>
  <c r="Y17" i="2"/>
  <c r="B18" i="2"/>
  <c r="O18" i="2"/>
  <c r="U18" i="2"/>
  <c r="V18" i="2"/>
  <c r="Y18" i="2"/>
  <c r="B19" i="2"/>
  <c r="O19" i="2"/>
  <c r="U19" i="2"/>
  <c r="V19" i="2"/>
  <c r="Y19" i="2"/>
  <c r="B20" i="2"/>
  <c r="O20" i="2"/>
  <c r="U20" i="2"/>
  <c r="V20" i="2"/>
  <c r="Y20" i="2"/>
  <c r="B21" i="2"/>
  <c r="O21" i="2"/>
  <c r="U21" i="2"/>
  <c r="V21" i="2"/>
  <c r="Y21" i="2"/>
  <c r="B22" i="2"/>
  <c r="O22" i="2"/>
  <c r="U22" i="2"/>
  <c r="V22" i="2"/>
  <c r="Y22" i="2"/>
  <c r="B23" i="2"/>
  <c r="O23" i="2"/>
  <c r="U23" i="2"/>
  <c r="V23" i="2"/>
  <c r="Y23" i="2"/>
  <c r="B24" i="2"/>
  <c r="O24" i="2"/>
  <c r="U24" i="2"/>
  <c r="V24" i="2"/>
  <c r="Y24" i="2"/>
  <c r="B25" i="2"/>
  <c r="O25" i="2"/>
  <c r="U25" i="2"/>
  <c r="V25" i="2"/>
  <c r="Y25" i="2"/>
  <c r="B26" i="2"/>
  <c r="O26" i="2"/>
  <c r="U26" i="2"/>
  <c r="V26" i="2"/>
  <c r="Y26" i="2"/>
  <c r="B27" i="2"/>
  <c r="O27" i="2"/>
  <c r="U27" i="2"/>
  <c r="V27" i="2"/>
  <c r="Y27" i="2"/>
  <c r="B28" i="2"/>
  <c r="O28" i="2"/>
  <c r="U28" i="2"/>
  <c r="V28" i="2"/>
  <c r="Y28" i="2"/>
  <c r="B29" i="2"/>
  <c r="O29" i="2"/>
  <c r="U29" i="2"/>
  <c r="V29" i="2"/>
  <c r="Y29" i="2"/>
  <c r="B30" i="2"/>
  <c r="O30" i="2"/>
  <c r="U30" i="2"/>
  <c r="V30" i="2"/>
  <c r="Y30" i="2"/>
  <c r="B31" i="2"/>
  <c r="O31" i="2"/>
  <c r="U31" i="2"/>
  <c r="V31" i="2"/>
  <c r="Y31" i="2"/>
  <c r="B32" i="2"/>
  <c r="O32" i="2"/>
  <c r="U32" i="2"/>
  <c r="V32" i="2"/>
  <c r="Y32" i="2"/>
  <c r="B33" i="2"/>
  <c r="O33" i="2"/>
  <c r="U33" i="2"/>
  <c r="V33" i="2"/>
  <c r="Y33" i="2"/>
  <c r="B34" i="2"/>
  <c r="O34" i="2"/>
  <c r="U34" i="2"/>
  <c r="V34" i="2"/>
  <c r="Y34" i="2"/>
  <c r="B35" i="2"/>
  <c r="O35" i="2"/>
  <c r="U35" i="2"/>
  <c r="V35" i="2"/>
  <c r="Y35" i="2"/>
  <c r="B36" i="2"/>
  <c r="O36" i="2"/>
  <c r="U36" i="2"/>
  <c r="V36" i="2"/>
  <c r="Y36" i="2"/>
  <c r="B37" i="2"/>
  <c r="O37" i="2"/>
  <c r="U37" i="2"/>
  <c r="V37" i="2"/>
  <c r="Y37" i="2"/>
  <c r="B38" i="2"/>
  <c r="O38" i="2"/>
  <c r="U38" i="2"/>
  <c r="V38" i="2"/>
  <c r="Y38" i="2"/>
  <c r="B39" i="2"/>
  <c r="O39" i="2"/>
  <c r="U39" i="2"/>
  <c r="V39" i="2"/>
  <c r="Y39" i="2"/>
  <c r="B40" i="2"/>
  <c r="O40" i="2"/>
  <c r="U40" i="2"/>
  <c r="V40" i="2"/>
  <c r="Y40" i="2"/>
  <c r="B41" i="2"/>
  <c r="O41" i="2"/>
  <c r="U41" i="2"/>
  <c r="V41" i="2"/>
  <c r="Y41" i="2"/>
  <c r="B42" i="2"/>
  <c r="O42" i="2"/>
  <c r="U42" i="2"/>
  <c r="V42" i="2"/>
  <c r="Y42" i="2"/>
  <c r="B43" i="2"/>
  <c r="O43" i="2"/>
  <c r="U43" i="2"/>
  <c r="V43" i="2"/>
  <c r="Y43" i="2"/>
  <c r="B44" i="2"/>
  <c r="O44" i="2"/>
  <c r="U44" i="2"/>
  <c r="V44" i="2"/>
  <c r="Y44" i="2"/>
  <c r="B45" i="2"/>
  <c r="O45" i="2"/>
  <c r="U45" i="2"/>
  <c r="V45" i="2"/>
  <c r="Y45" i="2"/>
  <c r="B46" i="2"/>
  <c r="O46" i="2"/>
  <c r="U46" i="2"/>
  <c r="V46" i="2"/>
  <c r="Y46" i="2"/>
  <c r="B47" i="2"/>
  <c r="O47" i="2"/>
  <c r="U47" i="2"/>
  <c r="V47" i="2"/>
  <c r="Y47" i="2"/>
  <c r="B48" i="2"/>
  <c r="O48" i="2"/>
  <c r="U48" i="2"/>
  <c r="V48" i="2"/>
  <c r="Y48" i="2"/>
  <c r="B49" i="2"/>
  <c r="O49" i="2"/>
  <c r="U49" i="2"/>
  <c r="V49" i="2"/>
  <c r="Y49" i="2"/>
  <c r="B50" i="2"/>
  <c r="O50" i="2"/>
  <c r="U50" i="2"/>
  <c r="V50" i="2"/>
  <c r="Y50" i="2"/>
  <c r="B51" i="2"/>
  <c r="O51" i="2"/>
  <c r="U51" i="2"/>
  <c r="V51" i="2"/>
  <c r="Y51" i="2"/>
  <c r="B52" i="2"/>
  <c r="O52" i="2"/>
  <c r="U52" i="2"/>
  <c r="V52" i="2"/>
  <c r="Y52" i="2"/>
  <c r="B53" i="2"/>
  <c r="O53" i="2"/>
  <c r="U53" i="2"/>
  <c r="V53" i="2"/>
  <c r="Y53" i="2"/>
  <c r="B54" i="2"/>
  <c r="O54" i="2"/>
  <c r="U54" i="2"/>
  <c r="V54" i="2"/>
  <c r="Y54" i="2"/>
  <c r="Y56" i="2"/>
  <c r="S9" i="2"/>
  <c r="R9" i="2"/>
  <c r="X9" i="2"/>
  <c r="S10" i="2"/>
  <c r="R10" i="2"/>
  <c r="X10" i="2"/>
  <c r="S11" i="2"/>
  <c r="R11" i="2"/>
  <c r="X11" i="2"/>
  <c r="S12" i="2"/>
  <c r="R12" i="2"/>
  <c r="X12" i="2"/>
  <c r="S13" i="2"/>
  <c r="R13" i="2"/>
  <c r="X13" i="2"/>
  <c r="S14" i="2"/>
  <c r="R14" i="2"/>
  <c r="X14" i="2"/>
  <c r="S15" i="2"/>
  <c r="R15" i="2"/>
  <c r="X15" i="2"/>
  <c r="S16" i="2"/>
  <c r="R16" i="2"/>
  <c r="X16" i="2"/>
  <c r="S17" i="2"/>
  <c r="R17" i="2"/>
  <c r="X17" i="2"/>
  <c r="S18" i="2"/>
  <c r="R18" i="2"/>
  <c r="X18" i="2"/>
  <c r="S19" i="2"/>
  <c r="R19" i="2"/>
  <c r="X19" i="2"/>
  <c r="S20" i="2"/>
  <c r="R20" i="2"/>
  <c r="X20" i="2"/>
  <c r="S21" i="2"/>
  <c r="R21" i="2"/>
  <c r="X21" i="2"/>
  <c r="S22" i="2"/>
  <c r="R22" i="2"/>
  <c r="X22" i="2"/>
  <c r="S23" i="2"/>
  <c r="R23" i="2"/>
  <c r="X23" i="2"/>
  <c r="S24" i="2"/>
  <c r="R24" i="2"/>
  <c r="X24" i="2"/>
  <c r="S25" i="2"/>
  <c r="R25" i="2"/>
  <c r="X25" i="2"/>
  <c r="S26" i="2"/>
  <c r="R26" i="2"/>
  <c r="X26" i="2"/>
  <c r="S27" i="2"/>
  <c r="R27" i="2"/>
  <c r="X27" i="2"/>
  <c r="S28" i="2"/>
  <c r="R28" i="2"/>
  <c r="X28" i="2"/>
  <c r="S29" i="2"/>
  <c r="R29" i="2"/>
  <c r="X29" i="2"/>
  <c r="S30" i="2"/>
  <c r="R30" i="2"/>
  <c r="X30" i="2"/>
  <c r="S31" i="2"/>
  <c r="R31" i="2"/>
  <c r="X31" i="2"/>
  <c r="S32" i="2"/>
  <c r="R32" i="2"/>
  <c r="X32" i="2"/>
  <c r="S33" i="2"/>
  <c r="R33" i="2"/>
  <c r="X33" i="2"/>
  <c r="S34" i="2"/>
  <c r="R34" i="2"/>
  <c r="X34" i="2"/>
  <c r="S35" i="2"/>
  <c r="R35" i="2"/>
  <c r="X35" i="2"/>
  <c r="S36" i="2"/>
  <c r="R36" i="2"/>
  <c r="X36" i="2"/>
  <c r="S37" i="2"/>
  <c r="R37" i="2"/>
  <c r="X37" i="2"/>
  <c r="S38" i="2"/>
  <c r="R38" i="2"/>
  <c r="X38" i="2"/>
  <c r="S39" i="2"/>
  <c r="R39" i="2"/>
  <c r="X39" i="2"/>
  <c r="S40" i="2"/>
  <c r="R40" i="2"/>
  <c r="X40" i="2"/>
  <c r="S41" i="2"/>
  <c r="R41" i="2"/>
  <c r="X41" i="2"/>
  <c r="S42" i="2"/>
  <c r="R42" i="2"/>
  <c r="X42" i="2"/>
  <c r="S43" i="2"/>
  <c r="R43" i="2"/>
  <c r="X43" i="2"/>
  <c r="S44" i="2"/>
  <c r="R44" i="2"/>
  <c r="X44" i="2"/>
  <c r="S45" i="2"/>
  <c r="R45" i="2"/>
  <c r="X45" i="2"/>
  <c r="S46" i="2"/>
  <c r="R46" i="2"/>
  <c r="X46" i="2"/>
  <c r="S47" i="2"/>
  <c r="R47" i="2"/>
  <c r="X47" i="2"/>
  <c r="S48" i="2"/>
  <c r="R48" i="2"/>
  <c r="X48" i="2"/>
  <c r="S49" i="2"/>
  <c r="R49" i="2"/>
  <c r="X49" i="2"/>
  <c r="S50" i="2"/>
  <c r="R50" i="2"/>
  <c r="X50" i="2"/>
  <c r="S51" i="2"/>
  <c r="R51" i="2"/>
  <c r="X51" i="2"/>
  <c r="S52" i="2"/>
  <c r="R52" i="2"/>
  <c r="X52" i="2"/>
  <c r="S53" i="2"/>
  <c r="R53" i="2"/>
  <c r="X53" i="2"/>
  <c r="S54" i="2"/>
  <c r="R54" i="2"/>
  <c r="X54" i="2"/>
  <c r="X56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6" i="2"/>
  <c r="M9" i="2"/>
  <c r="AA9" i="2"/>
  <c r="M10" i="2"/>
  <c r="AA10" i="2"/>
  <c r="M11" i="2"/>
  <c r="AA11" i="2"/>
  <c r="M12" i="2"/>
  <c r="AA12" i="2"/>
  <c r="M13" i="2"/>
  <c r="AA13" i="2"/>
  <c r="M14" i="2"/>
  <c r="AA14" i="2"/>
  <c r="M15" i="2"/>
  <c r="AA15" i="2"/>
  <c r="M16" i="2"/>
  <c r="AA16" i="2"/>
  <c r="M17" i="2"/>
  <c r="AA17" i="2"/>
  <c r="M18" i="2"/>
  <c r="AA18" i="2"/>
  <c r="M19" i="2"/>
  <c r="AA19" i="2"/>
  <c r="M20" i="2"/>
  <c r="AA20" i="2"/>
  <c r="M21" i="2"/>
  <c r="AA21" i="2"/>
  <c r="M22" i="2"/>
  <c r="AA22" i="2"/>
  <c r="M23" i="2"/>
  <c r="AA23" i="2"/>
  <c r="M24" i="2"/>
  <c r="AA24" i="2"/>
  <c r="M25" i="2"/>
  <c r="AA25" i="2"/>
  <c r="M26" i="2"/>
  <c r="AA26" i="2"/>
  <c r="M27" i="2"/>
  <c r="AA27" i="2"/>
  <c r="M28" i="2"/>
  <c r="AA28" i="2"/>
  <c r="M29" i="2"/>
  <c r="AA29" i="2"/>
  <c r="M30" i="2"/>
  <c r="AA30" i="2"/>
  <c r="M31" i="2"/>
  <c r="AA31" i="2"/>
  <c r="M32" i="2"/>
  <c r="AA32" i="2"/>
  <c r="M33" i="2"/>
  <c r="AA33" i="2"/>
  <c r="M34" i="2"/>
  <c r="AA34" i="2"/>
  <c r="M35" i="2"/>
  <c r="AA35" i="2"/>
  <c r="M36" i="2"/>
  <c r="AA36" i="2"/>
  <c r="M37" i="2"/>
  <c r="AA37" i="2"/>
  <c r="M38" i="2"/>
  <c r="AA38" i="2"/>
  <c r="M39" i="2"/>
  <c r="AA39" i="2"/>
  <c r="M40" i="2"/>
  <c r="AA40" i="2"/>
  <c r="M41" i="2"/>
  <c r="AA41" i="2"/>
  <c r="M42" i="2"/>
  <c r="AA42" i="2"/>
  <c r="M43" i="2"/>
  <c r="AA43" i="2"/>
  <c r="M44" i="2"/>
  <c r="AA44" i="2"/>
  <c r="M45" i="2"/>
  <c r="AA45" i="2"/>
  <c r="M46" i="2"/>
  <c r="AA46" i="2"/>
  <c r="M47" i="2"/>
  <c r="AA47" i="2"/>
  <c r="M48" i="2"/>
  <c r="AA48" i="2"/>
  <c r="M49" i="2"/>
  <c r="AA49" i="2"/>
  <c r="M50" i="2"/>
  <c r="AA50" i="2"/>
  <c r="M51" i="2"/>
  <c r="AA51" i="2"/>
  <c r="M52" i="2"/>
  <c r="AA52" i="2"/>
  <c r="M53" i="2"/>
  <c r="AA53" i="2"/>
  <c r="M54" i="2"/>
  <c r="AA54" i="2"/>
  <c r="AA56" i="2"/>
  <c r="AG54" i="2"/>
  <c r="AG50" i="2"/>
  <c r="AG46" i="2"/>
  <c r="AG55" i="2"/>
  <c r="AG51" i="2"/>
  <c r="AG47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6" i="2"/>
  <c r="AD56" i="2"/>
  <c r="B9" i="3"/>
  <c r="O9" i="3"/>
  <c r="U9" i="3"/>
  <c r="V9" i="3"/>
  <c r="Y9" i="3"/>
  <c r="B10" i="3"/>
  <c r="O10" i="3"/>
  <c r="U10" i="3"/>
  <c r="V10" i="3"/>
  <c r="Y10" i="3"/>
  <c r="B11" i="3"/>
  <c r="O11" i="3"/>
  <c r="U11" i="3"/>
  <c r="V11" i="3"/>
  <c r="Y11" i="3"/>
  <c r="B12" i="3"/>
  <c r="O12" i="3"/>
  <c r="U12" i="3"/>
  <c r="V12" i="3"/>
  <c r="Y12" i="3"/>
  <c r="B13" i="3"/>
  <c r="O13" i="3"/>
  <c r="U13" i="3"/>
  <c r="V13" i="3"/>
  <c r="Y13" i="3"/>
  <c r="B14" i="3"/>
  <c r="O14" i="3"/>
  <c r="U14" i="3"/>
  <c r="V14" i="3"/>
  <c r="Y14" i="3"/>
  <c r="B15" i="3"/>
  <c r="O15" i="3"/>
  <c r="U15" i="3"/>
  <c r="V15" i="3"/>
  <c r="Y15" i="3"/>
  <c r="B16" i="3"/>
  <c r="O16" i="3"/>
  <c r="U16" i="3"/>
  <c r="V16" i="3"/>
  <c r="Y16" i="3"/>
  <c r="B17" i="3"/>
  <c r="O17" i="3"/>
  <c r="U17" i="3"/>
  <c r="V17" i="3"/>
  <c r="Y17" i="3"/>
  <c r="B18" i="3"/>
  <c r="O18" i="3"/>
  <c r="U18" i="3"/>
  <c r="V18" i="3"/>
  <c r="Y18" i="3"/>
  <c r="B19" i="3"/>
  <c r="O19" i="3"/>
  <c r="U19" i="3"/>
  <c r="V19" i="3"/>
  <c r="Y19" i="3"/>
  <c r="B20" i="3"/>
  <c r="O20" i="3"/>
  <c r="U20" i="3"/>
  <c r="V20" i="3"/>
  <c r="Y20" i="3"/>
  <c r="B21" i="3"/>
  <c r="O21" i="3"/>
  <c r="U21" i="3"/>
  <c r="V21" i="3"/>
  <c r="Y21" i="3"/>
  <c r="B22" i="3"/>
  <c r="O22" i="3"/>
  <c r="U22" i="3"/>
  <c r="V22" i="3"/>
  <c r="Y22" i="3"/>
  <c r="B23" i="3"/>
  <c r="O23" i="3"/>
  <c r="U23" i="3"/>
  <c r="V23" i="3"/>
  <c r="Y23" i="3"/>
  <c r="B24" i="3"/>
  <c r="O24" i="3"/>
  <c r="U24" i="3"/>
  <c r="V24" i="3"/>
  <c r="Y24" i="3"/>
  <c r="B25" i="3"/>
  <c r="O25" i="3"/>
  <c r="U25" i="3"/>
  <c r="V25" i="3"/>
  <c r="Y25" i="3"/>
  <c r="B26" i="3"/>
  <c r="O26" i="3"/>
  <c r="U26" i="3"/>
  <c r="V26" i="3"/>
  <c r="Y26" i="3"/>
  <c r="B27" i="3"/>
  <c r="O27" i="3"/>
  <c r="U27" i="3"/>
  <c r="V27" i="3"/>
  <c r="Y27" i="3"/>
  <c r="B28" i="3"/>
  <c r="O28" i="3"/>
  <c r="U28" i="3"/>
  <c r="V28" i="3"/>
  <c r="Y28" i="3"/>
  <c r="B29" i="3"/>
  <c r="O29" i="3"/>
  <c r="U29" i="3"/>
  <c r="V29" i="3"/>
  <c r="Y29" i="3"/>
  <c r="B30" i="3"/>
  <c r="O30" i="3"/>
  <c r="U30" i="3"/>
  <c r="V30" i="3"/>
  <c r="Y30" i="3"/>
  <c r="B31" i="3"/>
  <c r="O31" i="3"/>
  <c r="U31" i="3"/>
  <c r="V31" i="3"/>
  <c r="Y31" i="3"/>
  <c r="B32" i="3"/>
  <c r="O32" i="3"/>
  <c r="U32" i="3"/>
  <c r="V32" i="3"/>
  <c r="Y32" i="3"/>
  <c r="B33" i="3"/>
  <c r="O33" i="3"/>
  <c r="U33" i="3"/>
  <c r="V33" i="3"/>
  <c r="Y33" i="3"/>
  <c r="B34" i="3"/>
  <c r="O34" i="3"/>
  <c r="U34" i="3"/>
  <c r="V34" i="3"/>
  <c r="Y34" i="3"/>
  <c r="B35" i="3"/>
  <c r="O35" i="3"/>
  <c r="U35" i="3"/>
  <c r="V35" i="3"/>
  <c r="Y35" i="3"/>
  <c r="B36" i="3"/>
  <c r="O36" i="3"/>
  <c r="U36" i="3"/>
  <c r="V36" i="3"/>
  <c r="Y36" i="3"/>
  <c r="B37" i="3"/>
  <c r="O37" i="3"/>
  <c r="U37" i="3"/>
  <c r="V37" i="3"/>
  <c r="Y37" i="3"/>
  <c r="B38" i="3"/>
  <c r="O38" i="3"/>
  <c r="U38" i="3"/>
  <c r="V38" i="3"/>
  <c r="Y38" i="3"/>
  <c r="B39" i="3"/>
  <c r="O39" i="3"/>
  <c r="U39" i="3"/>
  <c r="V39" i="3"/>
  <c r="Y39" i="3"/>
  <c r="B40" i="3"/>
  <c r="O40" i="3"/>
  <c r="U40" i="3"/>
  <c r="V40" i="3"/>
  <c r="Y40" i="3"/>
  <c r="B41" i="3"/>
  <c r="O41" i="3"/>
  <c r="U41" i="3"/>
  <c r="V41" i="3"/>
  <c r="Y41" i="3"/>
  <c r="B42" i="3"/>
  <c r="O42" i="3"/>
  <c r="U42" i="3"/>
  <c r="V42" i="3"/>
  <c r="Y42" i="3"/>
  <c r="B43" i="3"/>
  <c r="O43" i="3"/>
  <c r="U43" i="3"/>
  <c r="V43" i="3"/>
  <c r="Y43" i="3"/>
  <c r="B44" i="3"/>
  <c r="O44" i="3"/>
  <c r="U44" i="3"/>
  <c r="V44" i="3"/>
  <c r="Y44" i="3"/>
  <c r="B45" i="3"/>
  <c r="O45" i="3"/>
  <c r="U45" i="3"/>
  <c r="V45" i="3"/>
  <c r="Y45" i="3"/>
  <c r="B46" i="3"/>
  <c r="O46" i="3"/>
  <c r="U46" i="3"/>
  <c r="V46" i="3"/>
  <c r="Y46" i="3"/>
  <c r="B47" i="3"/>
  <c r="O47" i="3"/>
  <c r="U47" i="3"/>
  <c r="V47" i="3"/>
  <c r="Y47" i="3"/>
  <c r="B48" i="3"/>
  <c r="O48" i="3"/>
  <c r="U48" i="3"/>
  <c r="V48" i="3"/>
  <c r="Y48" i="3"/>
  <c r="B49" i="3"/>
  <c r="O49" i="3"/>
  <c r="U49" i="3"/>
  <c r="V49" i="3"/>
  <c r="Y49" i="3"/>
  <c r="B50" i="3"/>
  <c r="O50" i="3"/>
  <c r="U50" i="3"/>
  <c r="V50" i="3"/>
  <c r="Y50" i="3"/>
  <c r="B51" i="3"/>
  <c r="O51" i="3"/>
  <c r="U51" i="3"/>
  <c r="V51" i="3"/>
  <c r="Y51" i="3"/>
  <c r="B52" i="3"/>
  <c r="O52" i="3"/>
  <c r="U52" i="3"/>
  <c r="V52" i="3"/>
  <c r="Y52" i="3"/>
  <c r="B53" i="3"/>
  <c r="O53" i="3"/>
  <c r="U53" i="3"/>
  <c r="V53" i="3"/>
  <c r="Y53" i="3"/>
  <c r="B54" i="3"/>
  <c r="O54" i="3"/>
  <c r="U54" i="3"/>
  <c r="V54" i="3"/>
  <c r="Y54" i="3"/>
  <c r="Y56" i="3"/>
  <c r="S9" i="3"/>
  <c r="R9" i="3"/>
  <c r="X9" i="3"/>
  <c r="S10" i="3"/>
  <c r="R10" i="3"/>
  <c r="X10" i="3"/>
  <c r="S11" i="3"/>
  <c r="R11" i="3"/>
  <c r="X11" i="3"/>
  <c r="S12" i="3"/>
  <c r="R12" i="3"/>
  <c r="X12" i="3"/>
  <c r="S13" i="3"/>
  <c r="R13" i="3"/>
  <c r="X13" i="3"/>
  <c r="S14" i="3"/>
  <c r="R14" i="3"/>
  <c r="X14" i="3"/>
  <c r="S15" i="3"/>
  <c r="R15" i="3"/>
  <c r="X15" i="3"/>
  <c r="S16" i="3"/>
  <c r="R16" i="3"/>
  <c r="X16" i="3"/>
  <c r="S17" i="3"/>
  <c r="R17" i="3"/>
  <c r="X17" i="3"/>
  <c r="S18" i="3"/>
  <c r="R18" i="3"/>
  <c r="X18" i="3"/>
  <c r="S19" i="3"/>
  <c r="R19" i="3"/>
  <c r="X19" i="3"/>
  <c r="S20" i="3"/>
  <c r="R20" i="3"/>
  <c r="X20" i="3"/>
  <c r="S21" i="3"/>
  <c r="R21" i="3"/>
  <c r="X21" i="3"/>
  <c r="S22" i="3"/>
  <c r="R22" i="3"/>
  <c r="X22" i="3"/>
  <c r="S23" i="3"/>
  <c r="R23" i="3"/>
  <c r="X23" i="3"/>
  <c r="S24" i="3"/>
  <c r="R24" i="3"/>
  <c r="X24" i="3"/>
  <c r="S25" i="3"/>
  <c r="R25" i="3"/>
  <c r="X25" i="3"/>
  <c r="S26" i="3"/>
  <c r="R26" i="3"/>
  <c r="X26" i="3"/>
  <c r="S27" i="3"/>
  <c r="R27" i="3"/>
  <c r="X27" i="3"/>
  <c r="S28" i="3"/>
  <c r="R28" i="3"/>
  <c r="X28" i="3"/>
  <c r="S29" i="3"/>
  <c r="R29" i="3"/>
  <c r="X29" i="3"/>
  <c r="S30" i="3"/>
  <c r="R30" i="3"/>
  <c r="X30" i="3"/>
  <c r="S31" i="3"/>
  <c r="R31" i="3"/>
  <c r="X31" i="3"/>
  <c r="S32" i="3"/>
  <c r="R32" i="3"/>
  <c r="X32" i="3"/>
  <c r="S33" i="3"/>
  <c r="R33" i="3"/>
  <c r="X33" i="3"/>
  <c r="S34" i="3"/>
  <c r="R34" i="3"/>
  <c r="X34" i="3"/>
  <c r="S35" i="3"/>
  <c r="R35" i="3"/>
  <c r="X35" i="3"/>
  <c r="S36" i="3"/>
  <c r="R36" i="3"/>
  <c r="X36" i="3"/>
  <c r="S37" i="3"/>
  <c r="R37" i="3"/>
  <c r="X37" i="3"/>
  <c r="S38" i="3"/>
  <c r="R38" i="3"/>
  <c r="X38" i="3"/>
  <c r="S39" i="3"/>
  <c r="R39" i="3"/>
  <c r="X39" i="3"/>
  <c r="S40" i="3"/>
  <c r="R40" i="3"/>
  <c r="X40" i="3"/>
  <c r="S41" i="3"/>
  <c r="R41" i="3"/>
  <c r="X41" i="3"/>
  <c r="S42" i="3"/>
  <c r="R42" i="3"/>
  <c r="X42" i="3"/>
  <c r="S43" i="3"/>
  <c r="R43" i="3"/>
  <c r="X43" i="3"/>
  <c r="S44" i="3"/>
  <c r="R44" i="3"/>
  <c r="X44" i="3"/>
  <c r="S45" i="3"/>
  <c r="R45" i="3"/>
  <c r="X45" i="3"/>
  <c r="S46" i="3"/>
  <c r="R46" i="3"/>
  <c r="X46" i="3"/>
  <c r="S47" i="3"/>
  <c r="R47" i="3"/>
  <c r="X47" i="3"/>
  <c r="S48" i="3"/>
  <c r="R48" i="3"/>
  <c r="X48" i="3"/>
  <c r="S49" i="3"/>
  <c r="R49" i="3"/>
  <c r="X49" i="3"/>
  <c r="S50" i="3"/>
  <c r="R50" i="3"/>
  <c r="X50" i="3"/>
  <c r="S51" i="3"/>
  <c r="R51" i="3"/>
  <c r="X51" i="3"/>
  <c r="S52" i="3"/>
  <c r="R52" i="3"/>
  <c r="X52" i="3"/>
  <c r="S53" i="3"/>
  <c r="R53" i="3"/>
  <c r="X53" i="3"/>
  <c r="S54" i="3"/>
  <c r="R54" i="3"/>
  <c r="X54" i="3"/>
  <c r="X56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6" i="3"/>
  <c r="M9" i="3"/>
  <c r="AA9" i="3"/>
  <c r="M10" i="3"/>
  <c r="AA10" i="3"/>
  <c r="M11" i="3"/>
  <c r="AA11" i="3"/>
  <c r="M12" i="3"/>
  <c r="AA12" i="3"/>
  <c r="M13" i="3"/>
  <c r="AA13" i="3"/>
  <c r="M14" i="3"/>
  <c r="AA14" i="3"/>
  <c r="M15" i="3"/>
  <c r="AA15" i="3"/>
  <c r="M16" i="3"/>
  <c r="AA16" i="3"/>
  <c r="M17" i="3"/>
  <c r="AA17" i="3"/>
  <c r="M18" i="3"/>
  <c r="AA18" i="3"/>
  <c r="M19" i="3"/>
  <c r="AA19" i="3"/>
  <c r="M20" i="3"/>
  <c r="AA20" i="3"/>
  <c r="M21" i="3"/>
  <c r="AA21" i="3"/>
  <c r="M22" i="3"/>
  <c r="AA22" i="3"/>
  <c r="M23" i="3"/>
  <c r="AA23" i="3"/>
  <c r="M24" i="3"/>
  <c r="AA24" i="3"/>
  <c r="M25" i="3"/>
  <c r="AA25" i="3"/>
  <c r="M26" i="3"/>
  <c r="AA26" i="3"/>
  <c r="M27" i="3"/>
  <c r="AA27" i="3"/>
  <c r="M28" i="3"/>
  <c r="AA28" i="3"/>
  <c r="M29" i="3"/>
  <c r="AA29" i="3"/>
  <c r="M30" i="3"/>
  <c r="AA30" i="3"/>
  <c r="M31" i="3"/>
  <c r="AA31" i="3"/>
  <c r="M32" i="3"/>
  <c r="AA32" i="3"/>
  <c r="M33" i="3"/>
  <c r="AA33" i="3"/>
  <c r="M34" i="3"/>
  <c r="AA34" i="3"/>
  <c r="M35" i="3"/>
  <c r="AA35" i="3"/>
  <c r="M36" i="3"/>
  <c r="AA36" i="3"/>
  <c r="M37" i="3"/>
  <c r="AA37" i="3"/>
  <c r="M38" i="3"/>
  <c r="AA38" i="3"/>
  <c r="M39" i="3"/>
  <c r="AA39" i="3"/>
  <c r="M40" i="3"/>
  <c r="AA40" i="3"/>
  <c r="M41" i="3"/>
  <c r="AA41" i="3"/>
  <c r="M42" i="3"/>
  <c r="AA42" i="3"/>
  <c r="M43" i="3"/>
  <c r="AA43" i="3"/>
  <c r="M44" i="3"/>
  <c r="AA44" i="3"/>
  <c r="M45" i="3"/>
  <c r="AA45" i="3"/>
  <c r="M46" i="3"/>
  <c r="AA46" i="3"/>
  <c r="M47" i="3"/>
  <c r="AA47" i="3"/>
  <c r="M48" i="3"/>
  <c r="AA48" i="3"/>
  <c r="M49" i="3"/>
  <c r="AA49" i="3"/>
  <c r="M50" i="3"/>
  <c r="AA50" i="3"/>
  <c r="M51" i="3"/>
  <c r="AA51" i="3"/>
  <c r="M52" i="3"/>
  <c r="AA52" i="3"/>
  <c r="M53" i="3"/>
  <c r="AA53" i="3"/>
  <c r="M54" i="3"/>
  <c r="AA54" i="3"/>
  <c r="AA56" i="3"/>
  <c r="AG54" i="3"/>
  <c r="AG50" i="3"/>
  <c r="AG46" i="3"/>
  <c r="AG55" i="3"/>
  <c r="AG51" i="3"/>
  <c r="AG47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6" i="3"/>
  <c r="AD56" i="3"/>
  <c r="B9" i="4"/>
  <c r="O9" i="4"/>
  <c r="U9" i="4"/>
  <c r="V9" i="4"/>
  <c r="Y9" i="4"/>
  <c r="B10" i="4"/>
  <c r="O10" i="4"/>
  <c r="U10" i="4"/>
  <c r="V10" i="4"/>
  <c r="Y10" i="4"/>
  <c r="B11" i="4"/>
  <c r="O11" i="4"/>
  <c r="U11" i="4"/>
  <c r="V11" i="4"/>
  <c r="Y11" i="4"/>
  <c r="B12" i="4"/>
  <c r="O12" i="4"/>
  <c r="U12" i="4"/>
  <c r="V12" i="4"/>
  <c r="Y12" i="4"/>
  <c r="B13" i="4"/>
  <c r="O13" i="4"/>
  <c r="U13" i="4"/>
  <c r="V13" i="4"/>
  <c r="Y13" i="4"/>
  <c r="B14" i="4"/>
  <c r="O14" i="4"/>
  <c r="U14" i="4"/>
  <c r="V14" i="4"/>
  <c r="Y14" i="4"/>
  <c r="B15" i="4"/>
  <c r="O15" i="4"/>
  <c r="U15" i="4"/>
  <c r="V15" i="4"/>
  <c r="Y15" i="4"/>
  <c r="B16" i="4"/>
  <c r="O16" i="4"/>
  <c r="U16" i="4"/>
  <c r="V16" i="4"/>
  <c r="Y16" i="4"/>
  <c r="B17" i="4"/>
  <c r="O17" i="4"/>
  <c r="U17" i="4"/>
  <c r="V17" i="4"/>
  <c r="Y17" i="4"/>
  <c r="B18" i="4"/>
  <c r="O18" i="4"/>
  <c r="U18" i="4"/>
  <c r="V18" i="4"/>
  <c r="Y18" i="4"/>
  <c r="B19" i="4"/>
  <c r="O19" i="4"/>
  <c r="U19" i="4"/>
  <c r="V19" i="4"/>
  <c r="Y19" i="4"/>
  <c r="B20" i="4"/>
  <c r="O20" i="4"/>
  <c r="U20" i="4"/>
  <c r="V20" i="4"/>
  <c r="Y20" i="4"/>
  <c r="B21" i="4"/>
  <c r="O21" i="4"/>
  <c r="U21" i="4"/>
  <c r="V21" i="4"/>
  <c r="Y21" i="4"/>
  <c r="B22" i="4"/>
  <c r="O22" i="4"/>
  <c r="U22" i="4"/>
  <c r="V22" i="4"/>
  <c r="Y22" i="4"/>
  <c r="B23" i="4"/>
  <c r="O23" i="4"/>
  <c r="U23" i="4"/>
  <c r="V23" i="4"/>
  <c r="Y23" i="4"/>
  <c r="B24" i="4"/>
  <c r="O24" i="4"/>
  <c r="U24" i="4"/>
  <c r="V24" i="4"/>
  <c r="Y24" i="4"/>
  <c r="B25" i="4"/>
  <c r="O25" i="4"/>
  <c r="U25" i="4"/>
  <c r="V25" i="4"/>
  <c r="Y25" i="4"/>
  <c r="B26" i="4"/>
  <c r="O26" i="4"/>
  <c r="U26" i="4"/>
  <c r="V26" i="4"/>
  <c r="Y26" i="4"/>
  <c r="B27" i="4"/>
  <c r="O27" i="4"/>
  <c r="U27" i="4"/>
  <c r="V27" i="4"/>
  <c r="Y27" i="4"/>
  <c r="B28" i="4"/>
  <c r="O28" i="4"/>
  <c r="U28" i="4"/>
  <c r="V28" i="4"/>
  <c r="Y28" i="4"/>
  <c r="B29" i="4"/>
  <c r="O29" i="4"/>
  <c r="U29" i="4"/>
  <c r="V29" i="4"/>
  <c r="Y29" i="4"/>
  <c r="B30" i="4"/>
  <c r="O30" i="4"/>
  <c r="U30" i="4"/>
  <c r="V30" i="4"/>
  <c r="Y30" i="4"/>
  <c r="B31" i="4"/>
  <c r="O31" i="4"/>
  <c r="U31" i="4"/>
  <c r="V31" i="4"/>
  <c r="Y31" i="4"/>
  <c r="B32" i="4"/>
  <c r="O32" i="4"/>
  <c r="U32" i="4"/>
  <c r="V32" i="4"/>
  <c r="Y32" i="4"/>
  <c r="B33" i="4"/>
  <c r="O33" i="4"/>
  <c r="U33" i="4"/>
  <c r="V33" i="4"/>
  <c r="Y33" i="4"/>
  <c r="B34" i="4"/>
  <c r="O34" i="4"/>
  <c r="U34" i="4"/>
  <c r="V34" i="4"/>
  <c r="Y34" i="4"/>
  <c r="B35" i="4"/>
  <c r="O35" i="4"/>
  <c r="U35" i="4"/>
  <c r="V35" i="4"/>
  <c r="Y35" i="4"/>
  <c r="B36" i="4"/>
  <c r="O36" i="4"/>
  <c r="U36" i="4"/>
  <c r="V36" i="4"/>
  <c r="Y36" i="4"/>
  <c r="B37" i="4"/>
  <c r="O37" i="4"/>
  <c r="U37" i="4"/>
  <c r="V37" i="4"/>
  <c r="Y37" i="4"/>
  <c r="B38" i="4"/>
  <c r="O38" i="4"/>
  <c r="U38" i="4"/>
  <c r="V38" i="4"/>
  <c r="Y38" i="4"/>
  <c r="B39" i="4"/>
  <c r="O39" i="4"/>
  <c r="U39" i="4"/>
  <c r="V39" i="4"/>
  <c r="Y39" i="4"/>
  <c r="B40" i="4"/>
  <c r="O40" i="4"/>
  <c r="U40" i="4"/>
  <c r="V40" i="4"/>
  <c r="Y40" i="4"/>
  <c r="B41" i="4"/>
  <c r="O41" i="4"/>
  <c r="U41" i="4"/>
  <c r="V41" i="4"/>
  <c r="Y41" i="4"/>
  <c r="B42" i="4"/>
  <c r="O42" i="4"/>
  <c r="U42" i="4"/>
  <c r="V42" i="4"/>
  <c r="Y42" i="4"/>
  <c r="B43" i="4"/>
  <c r="O43" i="4"/>
  <c r="U43" i="4"/>
  <c r="V43" i="4"/>
  <c r="Y43" i="4"/>
  <c r="B44" i="4"/>
  <c r="O44" i="4"/>
  <c r="U44" i="4"/>
  <c r="V44" i="4"/>
  <c r="Y44" i="4"/>
  <c r="B45" i="4"/>
  <c r="O45" i="4"/>
  <c r="U45" i="4"/>
  <c r="V45" i="4"/>
  <c r="Y45" i="4"/>
  <c r="B46" i="4"/>
  <c r="O46" i="4"/>
  <c r="U46" i="4"/>
  <c r="V46" i="4"/>
  <c r="Y46" i="4"/>
  <c r="B47" i="4"/>
  <c r="O47" i="4"/>
  <c r="U47" i="4"/>
  <c r="V47" i="4"/>
  <c r="Y47" i="4"/>
  <c r="B48" i="4"/>
  <c r="O48" i="4"/>
  <c r="U48" i="4"/>
  <c r="V48" i="4"/>
  <c r="Y48" i="4"/>
  <c r="B49" i="4"/>
  <c r="O49" i="4"/>
  <c r="U49" i="4"/>
  <c r="V49" i="4"/>
  <c r="Y49" i="4"/>
  <c r="B50" i="4"/>
  <c r="O50" i="4"/>
  <c r="U50" i="4"/>
  <c r="V50" i="4"/>
  <c r="Y50" i="4"/>
  <c r="B51" i="4"/>
  <c r="O51" i="4"/>
  <c r="U51" i="4"/>
  <c r="V51" i="4"/>
  <c r="Y51" i="4"/>
  <c r="B52" i="4"/>
  <c r="O52" i="4"/>
  <c r="U52" i="4"/>
  <c r="V52" i="4"/>
  <c r="Y52" i="4"/>
  <c r="B53" i="4"/>
  <c r="O53" i="4"/>
  <c r="U53" i="4"/>
  <c r="V53" i="4"/>
  <c r="Y53" i="4"/>
  <c r="B54" i="4"/>
  <c r="O54" i="4"/>
  <c r="U54" i="4"/>
  <c r="V54" i="4"/>
  <c r="Y54" i="4"/>
  <c r="Y56" i="4"/>
  <c r="S9" i="4"/>
  <c r="R9" i="4"/>
  <c r="X9" i="4"/>
  <c r="S10" i="4"/>
  <c r="R10" i="4"/>
  <c r="X10" i="4"/>
  <c r="S11" i="4"/>
  <c r="R11" i="4"/>
  <c r="X11" i="4"/>
  <c r="S12" i="4"/>
  <c r="R12" i="4"/>
  <c r="X12" i="4"/>
  <c r="S13" i="4"/>
  <c r="R13" i="4"/>
  <c r="X13" i="4"/>
  <c r="S14" i="4"/>
  <c r="R14" i="4"/>
  <c r="X14" i="4"/>
  <c r="S15" i="4"/>
  <c r="R15" i="4"/>
  <c r="X15" i="4"/>
  <c r="S16" i="4"/>
  <c r="R16" i="4"/>
  <c r="X16" i="4"/>
  <c r="S17" i="4"/>
  <c r="R17" i="4"/>
  <c r="X17" i="4"/>
  <c r="S18" i="4"/>
  <c r="R18" i="4"/>
  <c r="X18" i="4"/>
  <c r="S19" i="4"/>
  <c r="R19" i="4"/>
  <c r="X19" i="4"/>
  <c r="S20" i="4"/>
  <c r="R20" i="4"/>
  <c r="X20" i="4"/>
  <c r="S21" i="4"/>
  <c r="R21" i="4"/>
  <c r="X21" i="4"/>
  <c r="S22" i="4"/>
  <c r="R22" i="4"/>
  <c r="X22" i="4"/>
  <c r="S23" i="4"/>
  <c r="R23" i="4"/>
  <c r="X23" i="4"/>
  <c r="S24" i="4"/>
  <c r="R24" i="4"/>
  <c r="X24" i="4"/>
  <c r="S25" i="4"/>
  <c r="R25" i="4"/>
  <c r="X25" i="4"/>
  <c r="S26" i="4"/>
  <c r="R26" i="4"/>
  <c r="X26" i="4"/>
  <c r="S27" i="4"/>
  <c r="R27" i="4"/>
  <c r="X27" i="4"/>
  <c r="S28" i="4"/>
  <c r="R28" i="4"/>
  <c r="X28" i="4"/>
  <c r="S29" i="4"/>
  <c r="R29" i="4"/>
  <c r="X29" i="4"/>
  <c r="S30" i="4"/>
  <c r="R30" i="4"/>
  <c r="X30" i="4"/>
  <c r="S31" i="4"/>
  <c r="R31" i="4"/>
  <c r="X31" i="4"/>
  <c r="S32" i="4"/>
  <c r="R32" i="4"/>
  <c r="X32" i="4"/>
  <c r="S33" i="4"/>
  <c r="R33" i="4"/>
  <c r="X33" i="4"/>
  <c r="S34" i="4"/>
  <c r="R34" i="4"/>
  <c r="X34" i="4"/>
  <c r="S35" i="4"/>
  <c r="R35" i="4"/>
  <c r="X35" i="4"/>
  <c r="S36" i="4"/>
  <c r="R36" i="4"/>
  <c r="X36" i="4"/>
  <c r="S37" i="4"/>
  <c r="R37" i="4"/>
  <c r="X37" i="4"/>
  <c r="S38" i="4"/>
  <c r="R38" i="4"/>
  <c r="X38" i="4"/>
  <c r="S39" i="4"/>
  <c r="R39" i="4"/>
  <c r="X39" i="4"/>
  <c r="S40" i="4"/>
  <c r="R40" i="4"/>
  <c r="X40" i="4"/>
  <c r="S41" i="4"/>
  <c r="R41" i="4"/>
  <c r="X41" i="4"/>
  <c r="S42" i="4"/>
  <c r="R42" i="4"/>
  <c r="X42" i="4"/>
  <c r="S43" i="4"/>
  <c r="R43" i="4"/>
  <c r="X43" i="4"/>
  <c r="S44" i="4"/>
  <c r="R44" i="4"/>
  <c r="X44" i="4"/>
  <c r="S45" i="4"/>
  <c r="R45" i="4"/>
  <c r="X45" i="4"/>
  <c r="S46" i="4"/>
  <c r="R46" i="4"/>
  <c r="X46" i="4"/>
  <c r="S47" i="4"/>
  <c r="R47" i="4"/>
  <c r="X47" i="4"/>
  <c r="S48" i="4"/>
  <c r="R48" i="4"/>
  <c r="X48" i="4"/>
  <c r="S49" i="4"/>
  <c r="R49" i="4"/>
  <c r="X49" i="4"/>
  <c r="S50" i="4"/>
  <c r="R50" i="4"/>
  <c r="X50" i="4"/>
  <c r="S51" i="4"/>
  <c r="R51" i="4"/>
  <c r="X51" i="4"/>
  <c r="S52" i="4"/>
  <c r="R52" i="4"/>
  <c r="X52" i="4"/>
  <c r="S53" i="4"/>
  <c r="R53" i="4"/>
  <c r="X53" i="4"/>
  <c r="S54" i="4"/>
  <c r="R54" i="4"/>
  <c r="X54" i="4"/>
  <c r="X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D9" i="5"/>
  <c r="O9" i="5"/>
  <c r="U9" i="5"/>
  <c r="V9" i="5"/>
  <c r="Y9" i="5"/>
  <c r="D10" i="5"/>
  <c r="O10" i="5"/>
  <c r="U10" i="5"/>
  <c r="V10" i="5"/>
  <c r="Y10" i="5"/>
  <c r="D11" i="5"/>
  <c r="O11" i="5"/>
  <c r="U11" i="5"/>
  <c r="V11" i="5"/>
  <c r="Y11" i="5"/>
  <c r="D12" i="5"/>
  <c r="O12" i="5"/>
  <c r="U12" i="5"/>
  <c r="V12" i="5"/>
  <c r="Y12" i="5"/>
  <c r="D13" i="5"/>
  <c r="O13" i="5"/>
  <c r="U13" i="5"/>
  <c r="V13" i="5"/>
  <c r="Y13" i="5"/>
  <c r="D14" i="5"/>
  <c r="O14" i="5"/>
  <c r="U14" i="5"/>
  <c r="V14" i="5"/>
  <c r="Y14" i="5"/>
  <c r="D15" i="5"/>
  <c r="O15" i="5"/>
  <c r="U15" i="5"/>
  <c r="V15" i="5"/>
  <c r="Y15" i="5"/>
  <c r="D16" i="5"/>
  <c r="O16" i="5"/>
  <c r="U16" i="5"/>
  <c r="V16" i="5"/>
  <c r="Y16" i="5"/>
  <c r="D17" i="5"/>
  <c r="O17" i="5"/>
  <c r="U17" i="5"/>
  <c r="V17" i="5"/>
  <c r="Y17" i="5"/>
  <c r="D18" i="5"/>
  <c r="O18" i="5"/>
  <c r="U18" i="5"/>
  <c r="V18" i="5"/>
  <c r="Y18" i="5"/>
  <c r="D19" i="5"/>
  <c r="O19" i="5"/>
  <c r="U19" i="5"/>
  <c r="V19" i="5"/>
  <c r="Y19" i="5"/>
  <c r="D20" i="5"/>
  <c r="O20" i="5"/>
  <c r="U20" i="5"/>
  <c r="V20" i="5"/>
  <c r="Y20" i="5"/>
  <c r="D21" i="5"/>
  <c r="O21" i="5"/>
  <c r="U21" i="5"/>
  <c r="V21" i="5"/>
  <c r="Y21" i="5"/>
  <c r="D22" i="5"/>
  <c r="O22" i="5"/>
  <c r="U22" i="5"/>
  <c r="V22" i="5"/>
  <c r="Y22" i="5"/>
  <c r="D23" i="5"/>
  <c r="O23" i="5"/>
  <c r="U23" i="5"/>
  <c r="V23" i="5"/>
  <c r="Y23" i="5"/>
  <c r="D24" i="5"/>
  <c r="O24" i="5"/>
  <c r="U24" i="5"/>
  <c r="V24" i="5"/>
  <c r="Y24" i="5"/>
  <c r="D25" i="5"/>
  <c r="O25" i="5"/>
  <c r="U25" i="5"/>
  <c r="V25" i="5"/>
  <c r="Y25" i="5"/>
  <c r="D26" i="5"/>
  <c r="O26" i="5"/>
  <c r="U26" i="5"/>
  <c r="V26" i="5"/>
  <c r="Y26" i="5"/>
  <c r="D27" i="5"/>
  <c r="O27" i="5"/>
  <c r="U27" i="5"/>
  <c r="V27" i="5"/>
  <c r="Y27" i="5"/>
  <c r="D28" i="5"/>
  <c r="O28" i="5"/>
  <c r="U28" i="5"/>
  <c r="V28" i="5"/>
  <c r="Y28" i="5"/>
  <c r="D29" i="5"/>
  <c r="O29" i="5"/>
  <c r="U29" i="5"/>
  <c r="V29" i="5"/>
  <c r="Y29" i="5"/>
  <c r="D30" i="5"/>
  <c r="O30" i="5"/>
  <c r="U30" i="5"/>
  <c r="V30" i="5"/>
  <c r="Y30" i="5"/>
  <c r="D31" i="5"/>
  <c r="O31" i="5"/>
  <c r="U31" i="5"/>
  <c r="V31" i="5"/>
  <c r="Y31" i="5"/>
  <c r="D32" i="5"/>
  <c r="O32" i="5"/>
  <c r="U32" i="5"/>
  <c r="V32" i="5"/>
  <c r="Y32" i="5"/>
  <c r="D33" i="5"/>
  <c r="O33" i="5"/>
  <c r="U33" i="5"/>
  <c r="V33" i="5"/>
  <c r="Y33" i="5"/>
  <c r="D34" i="5"/>
  <c r="O34" i="5"/>
  <c r="U34" i="5"/>
  <c r="V34" i="5"/>
  <c r="Y34" i="5"/>
  <c r="D35" i="5"/>
  <c r="O35" i="5"/>
  <c r="U35" i="5"/>
  <c r="V35" i="5"/>
  <c r="Y35" i="5"/>
  <c r="D36" i="5"/>
  <c r="O36" i="5"/>
  <c r="U36" i="5"/>
  <c r="V36" i="5"/>
  <c r="Y36" i="5"/>
  <c r="D37" i="5"/>
  <c r="O37" i="5"/>
  <c r="U37" i="5"/>
  <c r="V37" i="5"/>
  <c r="Y37" i="5"/>
  <c r="D38" i="5"/>
  <c r="O38" i="5"/>
  <c r="U38" i="5"/>
  <c r="V38" i="5"/>
  <c r="Y38" i="5"/>
  <c r="D39" i="5"/>
  <c r="O39" i="5"/>
  <c r="U39" i="5"/>
  <c r="V39" i="5"/>
  <c r="Y39" i="5"/>
  <c r="D40" i="5"/>
  <c r="O40" i="5"/>
  <c r="U40" i="5"/>
  <c r="V40" i="5"/>
  <c r="Y40" i="5"/>
  <c r="D41" i="5"/>
  <c r="O41" i="5"/>
  <c r="U41" i="5"/>
  <c r="V41" i="5"/>
  <c r="Y41" i="5"/>
  <c r="D42" i="5"/>
  <c r="O42" i="5"/>
  <c r="U42" i="5"/>
  <c r="V42" i="5"/>
  <c r="Y42" i="5"/>
  <c r="D43" i="5"/>
  <c r="O43" i="5"/>
  <c r="U43" i="5"/>
  <c r="V43" i="5"/>
  <c r="Y43" i="5"/>
  <c r="D44" i="5"/>
  <c r="O44" i="5"/>
  <c r="U44" i="5"/>
  <c r="V44" i="5"/>
  <c r="Y44" i="5"/>
  <c r="D45" i="5"/>
  <c r="O45" i="5"/>
  <c r="U45" i="5"/>
  <c r="V45" i="5"/>
  <c r="Y45" i="5"/>
  <c r="D46" i="5"/>
  <c r="O46" i="5"/>
  <c r="U46" i="5"/>
  <c r="V46" i="5"/>
  <c r="Y46" i="5"/>
  <c r="D47" i="5"/>
  <c r="O47" i="5"/>
  <c r="U47" i="5"/>
  <c r="V47" i="5"/>
  <c r="Y47" i="5"/>
  <c r="D48" i="5"/>
  <c r="O48" i="5"/>
  <c r="U48" i="5"/>
  <c r="V48" i="5"/>
  <c r="Y48" i="5"/>
  <c r="D49" i="5"/>
  <c r="O49" i="5"/>
  <c r="U49" i="5"/>
  <c r="V49" i="5"/>
  <c r="Y49" i="5"/>
  <c r="D50" i="5"/>
  <c r="O50" i="5"/>
  <c r="U50" i="5"/>
  <c r="V50" i="5"/>
  <c r="Y50" i="5"/>
  <c r="D51" i="5"/>
  <c r="O51" i="5"/>
  <c r="U51" i="5"/>
  <c r="V51" i="5"/>
  <c r="Y51" i="5"/>
  <c r="D52" i="5"/>
  <c r="O52" i="5"/>
  <c r="U52" i="5"/>
  <c r="V52" i="5"/>
  <c r="Y52" i="5"/>
  <c r="D53" i="5"/>
  <c r="O53" i="5"/>
  <c r="U53" i="5"/>
  <c r="V53" i="5"/>
  <c r="Y53" i="5"/>
  <c r="D54" i="5"/>
  <c r="O54" i="5"/>
  <c r="U54" i="5"/>
  <c r="V54" i="5"/>
  <c r="Y54" i="5"/>
  <c r="Y56" i="5"/>
  <c r="S9" i="5"/>
  <c r="R9" i="5"/>
  <c r="X9" i="5"/>
  <c r="S10" i="5"/>
  <c r="R10" i="5"/>
  <c r="X10" i="5"/>
  <c r="S11" i="5"/>
  <c r="R11" i="5"/>
  <c r="X11" i="5"/>
  <c r="S12" i="5"/>
  <c r="R12" i="5"/>
  <c r="X12" i="5"/>
  <c r="S13" i="5"/>
  <c r="R13" i="5"/>
  <c r="X13" i="5"/>
  <c r="S14" i="5"/>
  <c r="R14" i="5"/>
  <c r="X14" i="5"/>
  <c r="S15" i="5"/>
  <c r="R15" i="5"/>
  <c r="X15" i="5"/>
  <c r="S16" i="5"/>
  <c r="R16" i="5"/>
  <c r="X16" i="5"/>
  <c r="S17" i="5"/>
  <c r="R17" i="5"/>
  <c r="X17" i="5"/>
  <c r="S18" i="5"/>
  <c r="R18" i="5"/>
  <c r="X18" i="5"/>
  <c r="S19" i="5"/>
  <c r="R19" i="5"/>
  <c r="X19" i="5"/>
  <c r="S20" i="5"/>
  <c r="R20" i="5"/>
  <c r="X20" i="5"/>
  <c r="S21" i="5"/>
  <c r="R21" i="5"/>
  <c r="X21" i="5"/>
  <c r="S22" i="5"/>
  <c r="R22" i="5"/>
  <c r="X22" i="5"/>
  <c r="S23" i="5"/>
  <c r="R23" i="5"/>
  <c r="X23" i="5"/>
  <c r="S24" i="5"/>
  <c r="R24" i="5"/>
  <c r="X24" i="5"/>
  <c r="S25" i="5"/>
  <c r="R25" i="5"/>
  <c r="X25" i="5"/>
  <c r="S26" i="5"/>
  <c r="R26" i="5"/>
  <c r="X26" i="5"/>
  <c r="S27" i="5"/>
  <c r="R27" i="5"/>
  <c r="X27" i="5"/>
  <c r="S28" i="5"/>
  <c r="R28" i="5"/>
  <c r="X28" i="5"/>
  <c r="S29" i="5"/>
  <c r="R29" i="5"/>
  <c r="X29" i="5"/>
  <c r="S30" i="5"/>
  <c r="R30" i="5"/>
  <c r="X30" i="5"/>
  <c r="S31" i="5"/>
  <c r="R31" i="5"/>
  <c r="X31" i="5"/>
  <c r="S32" i="5"/>
  <c r="R32" i="5"/>
  <c r="X32" i="5"/>
  <c r="S33" i="5"/>
  <c r="R33" i="5"/>
  <c r="X33" i="5"/>
  <c r="S34" i="5"/>
  <c r="R34" i="5"/>
  <c r="X34" i="5"/>
  <c r="S35" i="5"/>
  <c r="R35" i="5"/>
  <c r="X35" i="5"/>
  <c r="S36" i="5"/>
  <c r="R36" i="5"/>
  <c r="X36" i="5"/>
  <c r="S37" i="5"/>
  <c r="R37" i="5"/>
  <c r="X37" i="5"/>
  <c r="S38" i="5"/>
  <c r="R38" i="5"/>
  <c r="X38" i="5"/>
  <c r="S39" i="5"/>
  <c r="R39" i="5"/>
  <c r="X39" i="5"/>
  <c r="S40" i="5"/>
  <c r="R40" i="5"/>
  <c r="X40" i="5"/>
  <c r="S41" i="5"/>
  <c r="R41" i="5"/>
  <c r="X41" i="5"/>
  <c r="S42" i="5"/>
  <c r="R42" i="5"/>
  <c r="X42" i="5"/>
  <c r="S43" i="5"/>
  <c r="R43" i="5"/>
  <c r="X43" i="5"/>
  <c r="S44" i="5"/>
  <c r="R44" i="5"/>
  <c r="X44" i="5"/>
  <c r="S45" i="5"/>
  <c r="R45" i="5"/>
  <c r="X45" i="5"/>
  <c r="S46" i="5"/>
  <c r="R46" i="5"/>
  <c r="X46" i="5"/>
  <c r="S47" i="5"/>
  <c r="R47" i="5"/>
  <c r="X47" i="5"/>
  <c r="S48" i="5"/>
  <c r="R48" i="5"/>
  <c r="X48" i="5"/>
  <c r="S49" i="5"/>
  <c r="R49" i="5"/>
  <c r="X49" i="5"/>
  <c r="S50" i="5"/>
  <c r="R50" i="5"/>
  <c r="X50" i="5"/>
  <c r="S51" i="5"/>
  <c r="R51" i="5"/>
  <c r="X51" i="5"/>
  <c r="S52" i="5"/>
  <c r="R52" i="5"/>
  <c r="X52" i="5"/>
  <c r="S53" i="5"/>
  <c r="R53" i="5"/>
  <c r="X53" i="5"/>
  <c r="S54" i="5"/>
  <c r="R54" i="5"/>
  <c r="X54" i="5"/>
  <c r="X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D9" i="6"/>
  <c r="O9" i="6"/>
  <c r="U9" i="6"/>
  <c r="V9" i="6"/>
  <c r="Y9" i="6"/>
  <c r="D10" i="6"/>
  <c r="O10" i="6"/>
  <c r="U10" i="6"/>
  <c r="V10" i="6"/>
  <c r="Y10" i="6"/>
  <c r="D11" i="6"/>
  <c r="O11" i="6"/>
  <c r="U11" i="6"/>
  <c r="V11" i="6"/>
  <c r="Y11" i="6"/>
  <c r="D12" i="6"/>
  <c r="O12" i="6"/>
  <c r="U12" i="6"/>
  <c r="V12" i="6"/>
  <c r="Y12" i="6"/>
  <c r="D13" i="6"/>
  <c r="O13" i="6"/>
  <c r="U13" i="6"/>
  <c r="V13" i="6"/>
  <c r="Y13" i="6"/>
  <c r="D14" i="6"/>
  <c r="O14" i="6"/>
  <c r="U14" i="6"/>
  <c r="V14" i="6"/>
  <c r="Y14" i="6"/>
  <c r="D15" i="6"/>
  <c r="O15" i="6"/>
  <c r="U15" i="6"/>
  <c r="V15" i="6"/>
  <c r="Y15" i="6"/>
  <c r="D16" i="6"/>
  <c r="O16" i="6"/>
  <c r="U16" i="6"/>
  <c r="V16" i="6"/>
  <c r="Y16" i="6"/>
  <c r="D17" i="6"/>
  <c r="O17" i="6"/>
  <c r="U17" i="6"/>
  <c r="V17" i="6"/>
  <c r="Y17" i="6"/>
  <c r="D18" i="6"/>
  <c r="O18" i="6"/>
  <c r="U18" i="6"/>
  <c r="V18" i="6"/>
  <c r="Y18" i="6"/>
  <c r="D19" i="6"/>
  <c r="O19" i="6"/>
  <c r="U19" i="6"/>
  <c r="V19" i="6"/>
  <c r="Y19" i="6"/>
  <c r="D20" i="6"/>
  <c r="O20" i="6"/>
  <c r="U20" i="6"/>
  <c r="V20" i="6"/>
  <c r="Y20" i="6"/>
  <c r="D21" i="6"/>
  <c r="O21" i="6"/>
  <c r="U21" i="6"/>
  <c r="V21" i="6"/>
  <c r="Y21" i="6"/>
  <c r="D22" i="6"/>
  <c r="O22" i="6"/>
  <c r="U22" i="6"/>
  <c r="V22" i="6"/>
  <c r="Y22" i="6"/>
  <c r="D23" i="6"/>
  <c r="O23" i="6"/>
  <c r="U23" i="6"/>
  <c r="V23" i="6"/>
  <c r="Y23" i="6"/>
  <c r="D24" i="6"/>
  <c r="O24" i="6"/>
  <c r="U24" i="6"/>
  <c r="V24" i="6"/>
  <c r="Y24" i="6"/>
  <c r="D25" i="6"/>
  <c r="O25" i="6"/>
  <c r="U25" i="6"/>
  <c r="V25" i="6"/>
  <c r="Y25" i="6"/>
  <c r="D26" i="6"/>
  <c r="O26" i="6"/>
  <c r="U26" i="6"/>
  <c r="V26" i="6"/>
  <c r="Y26" i="6"/>
  <c r="D27" i="6"/>
  <c r="O27" i="6"/>
  <c r="U27" i="6"/>
  <c r="V27" i="6"/>
  <c r="Y27" i="6"/>
  <c r="D28" i="6"/>
  <c r="O28" i="6"/>
  <c r="U28" i="6"/>
  <c r="V28" i="6"/>
  <c r="Y28" i="6"/>
  <c r="D29" i="6"/>
  <c r="O29" i="6"/>
  <c r="U29" i="6"/>
  <c r="V29" i="6"/>
  <c r="Y29" i="6"/>
  <c r="D30" i="6"/>
  <c r="O30" i="6"/>
  <c r="U30" i="6"/>
  <c r="V30" i="6"/>
  <c r="Y30" i="6"/>
  <c r="D31" i="6"/>
  <c r="O31" i="6"/>
  <c r="U31" i="6"/>
  <c r="V31" i="6"/>
  <c r="Y31" i="6"/>
  <c r="D32" i="6"/>
  <c r="O32" i="6"/>
  <c r="U32" i="6"/>
  <c r="V32" i="6"/>
  <c r="Y32" i="6"/>
  <c r="D33" i="6"/>
  <c r="O33" i="6"/>
  <c r="U33" i="6"/>
  <c r="V33" i="6"/>
  <c r="Y33" i="6"/>
  <c r="D34" i="6"/>
  <c r="O34" i="6"/>
  <c r="U34" i="6"/>
  <c r="V34" i="6"/>
  <c r="Y34" i="6"/>
  <c r="D35" i="6"/>
  <c r="O35" i="6"/>
  <c r="U35" i="6"/>
  <c r="V35" i="6"/>
  <c r="Y35" i="6"/>
  <c r="D36" i="6"/>
  <c r="O36" i="6"/>
  <c r="U36" i="6"/>
  <c r="V36" i="6"/>
  <c r="Y36" i="6"/>
  <c r="D37" i="6"/>
  <c r="O37" i="6"/>
  <c r="U37" i="6"/>
  <c r="V37" i="6"/>
  <c r="Y37" i="6"/>
  <c r="D38" i="6"/>
  <c r="O38" i="6"/>
  <c r="U38" i="6"/>
  <c r="V38" i="6"/>
  <c r="Y38" i="6"/>
  <c r="D39" i="6"/>
  <c r="O39" i="6"/>
  <c r="U39" i="6"/>
  <c r="V39" i="6"/>
  <c r="Y39" i="6"/>
  <c r="D40" i="6"/>
  <c r="O40" i="6"/>
  <c r="U40" i="6"/>
  <c r="V40" i="6"/>
  <c r="Y40" i="6"/>
  <c r="D41" i="6"/>
  <c r="O41" i="6"/>
  <c r="U41" i="6"/>
  <c r="V41" i="6"/>
  <c r="Y41" i="6"/>
  <c r="D42" i="6"/>
  <c r="O42" i="6"/>
  <c r="U42" i="6"/>
  <c r="V42" i="6"/>
  <c r="Y42" i="6"/>
  <c r="D43" i="6"/>
  <c r="O43" i="6"/>
  <c r="U43" i="6"/>
  <c r="V43" i="6"/>
  <c r="Y43" i="6"/>
  <c r="D44" i="6"/>
  <c r="O44" i="6"/>
  <c r="U44" i="6"/>
  <c r="V44" i="6"/>
  <c r="Y44" i="6"/>
  <c r="D45" i="6"/>
  <c r="O45" i="6"/>
  <c r="U45" i="6"/>
  <c r="V45" i="6"/>
  <c r="Y45" i="6"/>
  <c r="D46" i="6"/>
  <c r="O46" i="6"/>
  <c r="U46" i="6"/>
  <c r="V46" i="6"/>
  <c r="Y46" i="6"/>
  <c r="D47" i="6"/>
  <c r="O47" i="6"/>
  <c r="U47" i="6"/>
  <c r="V47" i="6"/>
  <c r="Y47" i="6"/>
  <c r="D48" i="6"/>
  <c r="O48" i="6"/>
  <c r="U48" i="6"/>
  <c r="V48" i="6"/>
  <c r="Y48" i="6"/>
  <c r="D49" i="6"/>
  <c r="O49" i="6"/>
  <c r="U49" i="6"/>
  <c r="V49" i="6"/>
  <c r="Y49" i="6"/>
  <c r="D50" i="6"/>
  <c r="O50" i="6"/>
  <c r="U50" i="6"/>
  <c r="V50" i="6"/>
  <c r="Y50" i="6"/>
  <c r="D51" i="6"/>
  <c r="O51" i="6"/>
  <c r="U51" i="6"/>
  <c r="V51" i="6"/>
  <c r="Y51" i="6"/>
  <c r="D52" i="6"/>
  <c r="O52" i="6"/>
  <c r="U52" i="6"/>
  <c r="V52" i="6"/>
  <c r="Y52" i="6"/>
  <c r="D53" i="6"/>
  <c r="O53" i="6"/>
  <c r="U53" i="6"/>
  <c r="V53" i="6"/>
  <c r="Y53" i="6"/>
  <c r="D54" i="6"/>
  <c r="O54" i="6"/>
  <c r="U54" i="6"/>
  <c r="V54" i="6"/>
  <c r="Y54" i="6"/>
  <c r="Y56" i="6"/>
  <c r="S9" i="6"/>
  <c r="R9" i="6"/>
  <c r="X9" i="6"/>
  <c r="S10" i="6"/>
  <c r="R10" i="6"/>
  <c r="X10" i="6"/>
  <c r="S11" i="6"/>
  <c r="R11" i="6"/>
  <c r="X11" i="6"/>
  <c r="S12" i="6"/>
  <c r="R12" i="6"/>
  <c r="X12" i="6"/>
  <c r="S13" i="6"/>
  <c r="R13" i="6"/>
  <c r="X13" i="6"/>
  <c r="S14" i="6"/>
  <c r="R14" i="6"/>
  <c r="X14" i="6"/>
  <c r="S15" i="6"/>
  <c r="R15" i="6"/>
  <c r="X15" i="6"/>
  <c r="S16" i="6"/>
  <c r="R16" i="6"/>
  <c r="X16" i="6"/>
  <c r="S17" i="6"/>
  <c r="R17" i="6"/>
  <c r="X17" i="6"/>
  <c r="S18" i="6"/>
  <c r="R18" i="6"/>
  <c r="X18" i="6"/>
  <c r="S19" i="6"/>
  <c r="R19" i="6"/>
  <c r="X19" i="6"/>
  <c r="S20" i="6"/>
  <c r="R20" i="6"/>
  <c r="X20" i="6"/>
  <c r="S21" i="6"/>
  <c r="R21" i="6"/>
  <c r="X21" i="6"/>
  <c r="S22" i="6"/>
  <c r="R22" i="6"/>
  <c r="X22" i="6"/>
  <c r="S23" i="6"/>
  <c r="R23" i="6"/>
  <c r="X23" i="6"/>
  <c r="S24" i="6"/>
  <c r="R24" i="6"/>
  <c r="X24" i="6"/>
  <c r="S25" i="6"/>
  <c r="R25" i="6"/>
  <c r="X25" i="6"/>
  <c r="S26" i="6"/>
  <c r="R26" i="6"/>
  <c r="X26" i="6"/>
  <c r="S27" i="6"/>
  <c r="R27" i="6"/>
  <c r="X27" i="6"/>
  <c r="S28" i="6"/>
  <c r="R28" i="6"/>
  <c r="X28" i="6"/>
  <c r="S29" i="6"/>
  <c r="R29" i="6"/>
  <c r="X29" i="6"/>
  <c r="S30" i="6"/>
  <c r="R30" i="6"/>
  <c r="X30" i="6"/>
  <c r="S31" i="6"/>
  <c r="R31" i="6"/>
  <c r="X31" i="6"/>
  <c r="S32" i="6"/>
  <c r="R32" i="6"/>
  <c r="X32" i="6"/>
  <c r="S33" i="6"/>
  <c r="R33" i="6"/>
  <c r="X33" i="6"/>
  <c r="S34" i="6"/>
  <c r="R34" i="6"/>
  <c r="X34" i="6"/>
  <c r="S35" i="6"/>
  <c r="R35" i="6"/>
  <c r="X35" i="6"/>
  <c r="S36" i="6"/>
  <c r="R36" i="6"/>
  <c r="X36" i="6"/>
  <c r="S37" i="6"/>
  <c r="R37" i="6"/>
  <c r="X37" i="6"/>
  <c r="S38" i="6"/>
  <c r="R38" i="6"/>
  <c r="X38" i="6"/>
  <c r="S39" i="6"/>
  <c r="R39" i="6"/>
  <c r="X39" i="6"/>
  <c r="S40" i="6"/>
  <c r="R40" i="6"/>
  <c r="X40" i="6"/>
  <c r="S41" i="6"/>
  <c r="R41" i="6"/>
  <c r="X41" i="6"/>
  <c r="S42" i="6"/>
  <c r="R42" i="6"/>
  <c r="X42" i="6"/>
  <c r="S43" i="6"/>
  <c r="R43" i="6"/>
  <c r="X43" i="6"/>
  <c r="S44" i="6"/>
  <c r="R44" i="6"/>
  <c r="X44" i="6"/>
  <c r="S45" i="6"/>
  <c r="R45" i="6"/>
  <c r="X45" i="6"/>
  <c r="S46" i="6"/>
  <c r="R46" i="6"/>
  <c r="X46" i="6"/>
  <c r="S47" i="6"/>
  <c r="R47" i="6"/>
  <c r="X47" i="6"/>
  <c r="S48" i="6"/>
  <c r="R48" i="6"/>
  <c r="X48" i="6"/>
  <c r="S49" i="6"/>
  <c r="R49" i="6"/>
  <c r="X49" i="6"/>
  <c r="S50" i="6"/>
  <c r="R50" i="6"/>
  <c r="X50" i="6"/>
  <c r="S51" i="6"/>
  <c r="R51" i="6"/>
  <c r="X51" i="6"/>
  <c r="S52" i="6"/>
  <c r="R52" i="6"/>
  <c r="X52" i="6"/>
  <c r="S53" i="6"/>
  <c r="R53" i="6"/>
  <c r="X53" i="6"/>
  <c r="S54" i="6"/>
  <c r="R54" i="6"/>
  <c r="X54" i="6"/>
  <c r="X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D9" i="7"/>
  <c r="O9" i="7"/>
  <c r="U9" i="7"/>
  <c r="V9" i="7"/>
  <c r="Y9" i="7"/>
  <c r="D10" i="7"/>
  <c r="O10" i="7"/>
  <c r="U10" i="7"/>
  <c r="V10" i="7"/>
  <c r="Y10" i="7"/>
  <c r="D11" i="7"/>
  <c r="O11" i="7"/>
  <c r="U11" i="7"/>
  <c r="V11" i="7"/>
  <c r="Y11" i="7"/>
  <c r="D12" i="7"/>
  <c r="O12" i="7"/>
  <c r="U12" i="7"/>
  <c r="V12" i="7"/>
  <c r="Y12" i="7"/>
  <c r="D13" i="7"/>
  <c r="O13" i="7"/>
  <c r="U13" i="7"/>
  <c r="V13" i="7"/>
  <c r="Y13" i="7"/>
  <c r="D14" i="7"/>
  <c r="O14" i="7"/>
  <c r="U14" i="7"/>
  <c r="V14" i="7"/>
  <c r="Y14" i="7"/>
  <c r="D15" i="7"/>
  <c r="O15" i="7"/>
  <c r="U15" i="7"/>
  <c r="V15" i="7"/>
  <c r="Y15" i="7"/>
  <c r="D16" i="7"/>
  <c r="O16" i="7"/>
  <c r="U16" i="7"/>
  <c r="V16" i="7"/>
  <c r="Y16" i="7"/>
  <c r="D17" i="7"/>
  <c r="O17" i="7"/>
  <c r="U17" i="7"/>
  <c r="V17" i="7"/>
  <c r="Y17" i="7"/>
  <c r="D18" i="7"/>
  <c r="O18" i="7"/>
  <c r="U18" i="7"/>
  <c r="V18" i="7"/>
  <c r="Y18" i="7"/>
  <c r="D19" i="7"/>
  <c r="O19" i="7"/>
  <c r="U19" i="7"/>
  <c r="V19" i="7"/>
  <c r="Y19" i="7"/>
  <c r="D20" i="7"/>
  <c r="O20" i="7"/>
  <c r="U20" i="7"/>
  <c r="V20" i="7"/>
  <c r="Y20" i="7"/>
  <c r="D21" i="7"/>
  <c r="O21" i="7"/>
  <c r="U21" i="7"/>
  <c r="V21" i="7"/>
  <c r="Y21" i="7"/>
  <c r="D22" i="7"/>
  <c r="O22" i="7"/>
  <c r="U22" i="7"/>
  <c r="V22" i="7"/>
  <c r="Y22" i="7"/>
  <c r="D23" i="7"/>
  <c r="O23" i="7"/>
  <c r="U23" i="7"/>
  <c r="V23" i="7"/>
  <c r="Y23" i="7"/>
  <c r="D24" i="7"/>
  <c r="O24" i="7"/>
  <c r="U24" i="7"/>
  <c r="V24" i="7"/>
  <c r="Y24" i="7"/>
  <c r="D25" i="7"/>
  <c r="O25" i="7"/>
  <c r="U25" i="7"/>
  <c r="V25" i="7"/>
  <c r="Y25" i="7"/>
  <c r="D26" i="7"/>
  <c r="O26" i="7"/>
  <c r="U26" i="7"/>
  <c r="V26" i="7"/>
  <c r="Y26" i="7"/>
  <c r="D27" i="7"/>
  <c r="O27" i="7"/>
  <c r="U27" i="7"/>
  <c r="V27" i="7"/>
  <c r="Y27" i="7"/>
  <c r="D28" i="7"/>
  <c r="O28" i="7"/>
  <c r="U28" i="7"/>
  <c r="V28" i="7"/>
  <c r="Y28" i="7"/>
  <c r="D29" i="7"/>
  <c r="O29" i="7"/>
  <c r="U29" i="7"/>
  <c r="V29" i="7"/>
  <c r="Y29" i="7"/>
  <c r="D30" i="7"/>
  <c r="O30" i="7"/>
  <c r="U30" i="7"/>
  <c r="V30" i="7"/>
  <c r="Y30" i="7"/>
  <c r="D31" i="7"/>
  <c r="O31" i="7"/>
  <c r="U31" i="7"/>
  <c r="V31" i="7"/>
  <c r="Y31" i="7"/>
  <c r="D32" i="7"/>
  <c r="O32" i="7"/>
  <c r="U32" i="7"/>
  <c r="V32" i="7"/>
  <c r="Y32" i="7"/>
  <c r="D33" i="7"/>
  <c r="O33" i="7"/>
  <c r="U33" i="7"/>
  <c r="V33" i="7"/>
  <c r="Y33" i="7"/>
  <c r="D34" i="7"/>
  <c r="O34" i="7"/>
  <c r="U34" i="7"/>
  <c r="V34" i="7"/>
  <c r="Y34" i="7"/>
  <c r="D35" i="7"/>
  <c r="O35" i="7"/>
  <c r="U35" i="7"/>
  <c r="V35" i="7"/>
  <c r="Y35" i="7"/>
  <c r="D36" i="7"/>
  <c r="O36" i="7"/>
  <c r="U36" i="7"/>
  <c r="V36" i="7"/>
  <c r="Y36" i="7"/>
  <c r="D37" i="7"/>
  <c r="O37" i="7"/>
  <c r="U37" i="7"/>
  <c r="V37" i="7"/>
  <c r="Y37" i="7"/>
  <c r="D38" i="7"/>
  <c r="O38" i="7"/>
  <c r="U38" i="7"/>
  <c r="V38" i="7"/>
  <c r="Y38" i="7"/>
  <c r="D39" i="7"/>
  <c r="O39" i="7"/>
  <c r="U39" i="7"/>
  <c r="V39" i="7"/>
  <c r="Y39" i="7"/>
  <c r="D40" i="7"/>
  <c r="O40" i="7"/>
  <c r="U40" i="7"/>
  <c r="V40" i="7"/>
  <c r="Y40" i="7"/>
  <c r="D41" i="7"/>
  <c r="O41" i="7"/>
  <c r="U41" i="7"/>
  <c r="V41" i="7"/>
  <c r="Y41" i="7"/>
  <c r="D42" i="7"/>
  <c r="O42" i="7"/>
  <c r="U42" i="7"/>
  <c r="V42" i="7"/>
  <c r="Y42" i="7"/>
  <c r="D43" i="7"/>
  <c r="O43" i="7"/>
  <c r="U43" i="7"/>
  <c r="V43" i="7"/>
  <c r="Y43" i="7"/>
  <c r="D44" i="7"/>
  <c r="O44" i="7"/>
  <c r="U44" i="7"/>
  <c r="V44" i="7"/>
  <c r="Y44" i="7"/>
  <c r="D45" i="7"/>
  <c r="O45" i="7"/>
  <c r="U45" i="7"/>
  <c r="V45" i="7"/>
  <c r="Y45" i="7"/>
  <c r="D46" i="7"/>
  <c r="O46" i="7"/>
  <c r="U46" i="7"/>
  <c r="V46" i="7"/>
  <c r="Y46" i="7"/>
  <c r="D47" i="7"/>
  <c r="O47" i="7"/>
  <c r="U47" i="7"/>
  <c r="V47" i="7"/>
  <c r="Y47" i="7"/>
  <c r="D48" i="7"/>
  <c r="O48" i="7"/>
  <c r="U48" i="7"/>
  <c r="V48" i="7"/>
  <c r="Y48" i="7"/>
  <c r="D49" i="7"/>
  <c r="O49" i="7"/>
  <c r="U49" i="7"/>
  <c r="V49" i="7"/>
  <c r="Y49" i="7"/>
  <c r="D50" i="7"/>
  <c r="O50" i="7"/>
  <c r="U50" i="7"/>
  <c r="V50" i="7"/>
  <c r="Y50" i="7"/>
  <c r="D51" i="7"/>
  <c r="O51" i="7"/>
  <c r="U51" i="7"/>
  <c r="V51" i="7"/>
  <c r="Y51" i="7"/>
  <c r="D52" i="7"/>
  <c r="O52" i="7"/>
  <c r="U52" i="7"/>
  <c r="V52" i="7"/>
  <c r="Y52" i="7"/>
  <c r="D53" i="7"/>
  <c r="O53" i="7"/>
  <c r="U53" i="7"/>
  <c r="V53" i="7"/>
  <c r="Y53" i="7"/>
  <c r="D54" i="7"/>
  <c r="O54" i="7"/>
  <c r="U54" i="7"/>
  <c r="V54" i="7"/>
  <c r="Y54" i="7"/>
  <c r="Y56" i="7"/>
  <c r="S9" i="7"/>
  <c r="R9" i="7"/>
  <c r="X9" i="7"/>
  <c r="S10" i="7"/>
  <c r="R10" i="7"/>
  <c r="X10" i="7"/>
  <c r="S11" i="7"/>
  <c r="R11" i="7"/>
  <c r="X11" i="7"/>
  <c r="S12" i="7"/>
  <c r="R12" i="7"/>
  <c r="X12" i="7"/>
  <c r="S13" i="7"/>
  <c r="R13" i="7"/>
  <c r="X13" i="7"/>
  <c r="S14" i="7"/>
  <c r="R14" i="7"/>
  <c r="X14" i="7"/>
  <c r="S15" i="7"/>
  <c r="R15" i="7"/>
  <c r="X15" i="7"/>
  <c r="S16" i="7"/>
  <c r="R16" i="7"/>
  <c r="X16" i="7"/>
  <c r="S17" i="7"/>
  <c r="R17" i="7"/>
  <c r="X17" i="7"/>
  <c r="S18" i="7"/>
  <c r="R18" i="7"/>
  <c r="X18" i="7"/>
  <c r="S19" i="7"/>
  <c r="R19" i="7"/>
  <c r="X19" i="7"/>
  <c r="S20" i="7"/>
  <c r="R20" i="7"/>
  <c r="X20" i="7"/>
  <c r="S21" i="7"/>
  <c r="R21" i="7"/>
  <c r="X21" i="7"/>
  <c r="S22" i="7"/>
  <c r="R22" i="7"/>
  <c r="X22" i="7"/>
  <c r="S23" i="7"/>
  <c r="R23" i="7"/>
  <c r="X23" i="7"/>
  <c r="S24" i="7"/>
  <c r="R24" i="7"/>
  <c r="X24" i="7"/>
  <c r="S25" i="7"/>
  <c r="R25" i="7"/>
  <c r="X25" i="7"/>
  <c r="S26" i="7"/>
  <c r="R26" i="7"/>
  <c r="X26" i="7"/>
  <c r="S27" i="7"/>
  <c r="R27" i="7"/>
  <c r="X27" i="7"/>
  <c r="S28" i="7"/>
  <c r="R28" i="7"/>
  <c r="X28" i="7"/>
  <c r="S29" i="7"/>
  <c r="R29" i="7"/>
  <c r="X29" i="7"/>
  <c r="S30" i="7"/>
  <c r="R30" i="7"/>
  <c r="X30" i="7"/>
  <c r="S31" i="7"/>
  <c r="R31" i="7"/>
  <c r="X31" i="7"/>
  <c r="S32" i="7"/>
  <c r="R32" i="7"/>
  <c r="X32" i="7"/>
  <c r="S33" i="7"/>
  <c r="R33" i="7"/>
  <c r="X33" i="7"/>
  <c r="S34" i="7"/>
  <c r="R34" i="7"/>
  <c r="X34" i="7"/>
  <c r="S35" i="7"/>
  <c r="R35" i="7"/>
  <c r="X35" i="7"/>
  <c r="S36" i="7"/>
  <c r="R36" i="7"/>
  <c r="X36" i="7"/>
  <c r="S37" i="7"/>
  <c r="R37" i="7"/>
  <c r="X37" i="7"/>
  <c r="S38" i="7"/>
  <c r="R38" i="7"/>
  <c r="X38" i="7"/>
  <c r="S39" i="7"/>
  <c r="R39" i="7"/>
  <c r="X39" i="7"/>
  <c r="S40" i="7"/>
  <c r="R40" i="7"/>
  <c r="X40" i="7"/>
  <c r="S41" i="7"/>
  <c r="R41" i="7"/>
  <c r="X41" i="7"/>
  <c r="S42" i="7"/>
  <c r="R42" i="7"/>
  <c r="X42" i="7"/>
  <c r="S43" i="7"/>
  <c r="R43" i="7"/>
  <c r="X43" i="7"/>
  <c r="S44" i="7"/>
  <c r="R44" i="7"/>
  <c r="X44" i="7"/>
  <c r="S45" i="7"/>
  <c r="R45" i="7"/>
  <c r="X45" i="7"/>
  <c r="S46" i="7"/>
  <c r="R46" i="7"/>
  <c r="X46" i="7"/>
  <c r="S47" i="7"/>
  <c r="R47" i="7"/>
  <c r="X47" i="7"/>
  <c r="S48" i="7"/>
  <c r="R48" i="7"/>
  <c r="X48" i="7"/>
  <c r="S49" i="7"/>
  <c r="R49" i="7"/>
  <c r="X49" i="7"/>
  <c r="S50" i="7"/>
  <c r="R50" i="7"/>
  <c r="X50" i="7"/>
  <c r="S51" i="7"/>
  <c r="R51" i="7"/>
  <c r="X51" i="7"/>
  <c r="S52" i="7"/>
  <c r="R52" i="7"/>
  <c r="X52" i="7"/>
  <c r="S53" i="7"/>
  <c r="R53" i="7"/>
  <c r="X53" i="7"/>
  <c r="S54" i="7"/>
  <c r="R54" i="7"/>
  <c r="X54" i="7"/>
  <c r="X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F9" i="8"/>
  <c r="O9" i="8"/>
  <c r="U9" i="8"/>
  <c r="V9" i="8"/>
  <c r="Y9" i="8"/>
  <c r="F10" i="8"/>
  <c r="O10" i="8"/>
  <c r="U10" i="8"/>
  <c r="V10" i="8"/>
  <c r="Y10" i="8"/>
  <c r="F11" i="8"/>
  <c r="O11" i="8"/>
  <c r="U11" i="8"/>
  <c r="V11" i="8"/>
  <c r="Y11" i="8"/>
  <c r="F12" i="8"/>
  <c r="O12" i="8"/>
  <c r="U12" i="8"/>
  <c r="V12" i="8"/>
  <c r="Y12" i="8"/>
  <c r="F13" i="8"/>
  <c r="O13" i="8"/>
  <c r="U13" i="8"/>
  <c r="V13" i="8"/>
  <c r="Y13" i="8"/>
  <c r="F14" i="8"/>
  <c r="O14" i="8"/>
  <c r="U14" i="8"/>
  <c r="V14" i="8"/>
  <c r="Y14" i="8"/>
  <c r="F15" i="8"/>
  <c r="O15" i="8"/>
  <c r="U15" i="8"/>
  <c r="V15" i="8"/>
  <c r="Y15" i="8"/>
  <c r="F16" i="8"/>
  <c r="O16" i="8"/>
  <c r="U16" i="8"/>
  <c r="V16" i="8"/>
  <c r="Y16" i="8"/>
  <c r="F17" i="8"/>
  <c r="O17" i="8"/>
  <c r="U17" i="8"/>
  <c r="V17" i="8"/>
  <c r="Y17" i="8"/>
  <c r="F18" i="8"/>
  <c r="O18" i="8"/>
  <c r="U18" i="8"/>
  <c r="V18" i="8"/>
  <c r="Y18" i="8"/>
  <c r="F19" i="8"/>
  <c r="O19" i="8"/>
  <c r="U19" i="8"/>
  <c r="V19" i="8"/>
  <c r="Y19" i="8"/>
  <c r="F20" i="8"/>
  <c r="O20" i="8"/>
  <c r="U20" i="8"/>
  <c r="V20" i="8"/>
  <c r="Y20" i="8"/>
  <c r="F21" i="8"/>
  <c r="O21" i="8"/>
  <c r="U21" i="8"/>
  <c r="V21" i="8"/>
  <c r="Y21" i="8"/>
  <c r="F22" i="8"/>
  <c r="O22" i="8"/>
  <c r="U22" i="8"/>
  <c r="V22" i="8"/>
  <c r="Y22" i="8"/>
  <c r="F23" i="8"/>
  <c r="O23" i="8"/>
  <c r="U23" i="8"/>
  <c r="V23" i="8"/>
  <c r="Y23" i="8"/>
  <c r="F24" i="8"/>
  <c r="O24" i="8"/>
  <c r="U24" i="8"/>
  <c r="V24" i="8"/>
  <c r="Y24" i="8"/>
  <c r="F25" i="8"/>
  <c r="O25" i="8"/>
  <c r="U25" i="8"/>
  <c r="V25" i="8"/>
  <c r="Y25" i="8"/>
  <c r="F26" i="8"/>
  <c r="O26" i="8"/>
  <c r="U26" i="8"/>
  <c r="V26" i="8"/>
  <c r="Y26" i="8"/>
  <c r="F27" i="8"/>
  <c r="O27" i="8"/>
  <c r="U27" i="8"/>
  <c r="V27" i="8"/>
  <c r="Y27" i="8"/>
  <c r="F28" i="8"/>
  <c r="O28" i="8"/>
  <c r="U28" i="8"/>
  <c r="V28" i="8"/>
  <c r="Y28" i="8"/>
  <c r="F29" i="8"/>
  <c r="O29" i="8"/>
  <c r="U29" i="8"/>
  <c r="V29" i="8"/>
  <c r="Y29" i="8"/>
  <c r="F30" i="8"/>
  <c r="O30" i="8"/>
  <c r="U30" i="8"/>
  <c r="V30" i="8"/>
  <c r="Y30" i="8"/>
  <c r="F31" i="8"/>
  <c r="O31" i="8"/>
  <c r="U31" i="8"/>
  <c r="V31" i="8"/>
  <c r="Y31" i="8"/>
  <c r="F32" i="8"/>
  <c r="O32" i="8"/>
  <c r="U32" i="8"/>
  <c r="V32" i="8"/>
  <c r="Y32" i="8"/>
  <c r="F33" i="8"/>
  <c r="O33" i="8"/>
  <c r="U33" i="8"/>
  <c r="V33" i="8"/>
  <c r="Y33" i="8"/>
  <c r="F34" i="8"/>
  <c r="O34" i="8"/>
  <c r="U34" i="8"/>
  <c r="V34" i="8"/>
  <c r="Y34" i="8"/>
  <c r="F35" i="8"/>
  <c r="O35" i="8"/>
  <c r="U35" i="8"/>
  <c r="V35" i="8"/>
  <c r="Y35" i="8"/>
  <c r="F36" i="8"/>
  <c r="O36" i="8"/>
  <c r="U36" i="8"/>
  <c r="V36" i="8"/>
  <c r="Y36" i="8"/>
  <c r="F37" i="8"/>
  <c r="O37" i="8"/>
  <c r="U37" i="8"/>
  <c r="V37" i="8"/>
  <c r="Y37" i="8"/>
  <c r="F38" i="8"/>
  <c r="O38" i="8"/>
  <c r="U38" i="8"/>
  <c r="V38" i="8"/>
  <c r="Y38" i="8"/>
  <c r="F39" i="8"/>
  <c r="O39" i="8"/>
  <c r="U39" i="8"/>
  <c r="V39" i="8"/>
  <c r="Y39" i="8"/>
  <c r="F40" i="8"/>
  <c r="O40" i="8"/>
  <c r="U40" i="8"/>
  <c r="V40" i="8"/>
  <c r="Y40" i="8"/>
  <c r="F41" i="8"/>
  <c r="O41" i="8"/>
  <c r="U41" i="8"/>
  <c r="V41" i="8"/>
  <c r="Y41" i="8"/>
  <c r="F42" i="8"/>
  <c r="O42" i="8"/>
  <c r="U42" i="8"/>
  <c r="V42" i="8"/>
  <c r="Y42" i="8"/>
  <c r="F43" i="8"/>
  <c r="O43" i="8"/>
  <c r="U43" i="8"/>
  <c r="V43" i="8"/>
  <c r="Y43" i="8"/>
  <c r="F44" i="8"/>
  <c r="O44" i="8"/>
  <c r="U44" i="8"/>
  <c r="V44" i="8"/>
  <c r="Y44" i="8"/>
  <c r="F45" i="8"/>
  <c r="O45" i="8"/>
  <c r="U45" i="8"/>
  <c r="V45" i="8"/>
  <c r="Y45" i="8"/>
  <c r="F46" i="8"/>
  <c r="O46" i="8"/>
  <c r="U46" i="8"/>
  <c r="V46" i="8"/>
  <c r="Y46" i="8"/>
  <c r="F47" i="8"/>
  <c r="O47" i="8"/>
  <c r="U47" i="8"/>
  <c r="V47" i="8"/>
  <c r="Y47" i="8"/>
  <c r="F48" i="8"/>
  <c r="O48" i="8"/>
  <c r="U48" i="8"/>
  <c r="V48" i="8"/>
  <c r="Y48" i="8"/>
  <c r="F49" i="8"/>
  <c r="O49" i="8"/>
  <c r="U49" i="8"/>
  <c r="V49" i="8"/>
  <c r="Y49" i="8"/>
  <c r="F50" i="8"/>
  <c r="O50" i="8"/>
  <c r="U50" i="8"/>
  <c r="V50" i="8"/>
  <c r="Y50" i="8"/>
  <c r="F51" i="8"/>
  <c r="O51" i="8"/>
  <c r="U51" i="8"/>
  <c r="V51" i="8"/>
  <c r="Y51" i="8"/>
  <c r="F52" i="8"/>
  <c r="O52" i="8"/>
  <c r="U52" i="8"/>
  <c r="V52" i="8"/>
  <c r="Y52" i="8"/>
  <c r="F53" i="8"/>
  <c r="O53" i="8"/>
  <c r="U53" i="8"/>
  <c r="V53" i="8"/>
  <c r="Y53" i="8"/>
  <c r="F54" i="8"/>
  <c r="O54" i="8"/>
  <c r="U54" i="8"/>
  <c r="V54" i="8"/>
  <c r="Y54" i="8"/>
  <c r="Y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F9" i="9"/>
  <c r="O9" i="9"/>
  <c r="U9" i="9"/>
  <c r="V9" i="9"/>
  <c r="Y9" i="9"/>
  <c r="F10" i="9"/>
  <c r="O10" i="9"/>
  <c r="U10" i="9"/>
  <c r="V10" i="9"/>
  <c r="Y10" i="9"/>
  <c r="F11" i="9"/>
  <c r="O11" i="9"/>
  <c r="U11" i="9"/>
  <c r="V11" i="9"/>
  <c r="Y11" i="9"/>
  <c r="F12" i="9"/>
  <c r="O12" i="9"/>
  <c r="U12" i="9"/>
  <c r="V12" i="9"/>
  <c r="Y12" i="9"/>
  <c r="F13" i="9"/>
  <c r="O13" i="9"/>
  <c r="U13" i="9"/>
  <c r="V13" i="9"/>
  <c r="Y13" i="9"/>
  <c r="F14" i="9"/>
  <c r="O14" i="9"/>
  <c r="U14" i="9"/>
  <c r="V14" i="9"/>
  <c r="Y14" i="9"/>
  <c r="F15" i="9"/>
  <c r="O15" i="9"/>
  <c r="U15" i="9"/>
  <c r="V15" i="9"/>
  <c r="Y15" i="9"/>
  <c r="F16" i="9"/>
  <c r="O16" i="9"/>
  <c r="U16" i="9"/>
  <c r="V16" i="9"/>
  <c r="Y16" i="9"/>
  <c r="F17" i="9"/>
  <c r="O17" i="9"/>
  <c r="U17" i="9"/>
  <c r="V17" i="9"/>
  <c r="Y17" i="9"/>
  <c r="F18" i="9"/>
  <c r="O18" i="9"/>
  <c r="U18" i="9"/>
  <c r="V18" i="9"/>
  <c r="Y18" i="9"/>
  <c r="F19" i="9"/>
  <c r="O19" i="9"/>
  <c r="U19" i="9"/>
  <c r="V19" i="9"/>
  <c r="Y19" i="9"/>
  <c r="F20" i="9"/>
  <c r="O20" i="9"/>
  <c r="U20" i="9"/>
  <c r="V20" i="9"/>
  <c r="Y20" i="9"/>
  <c r="F21" i="9"/>
  <c r="O21" i="9"/>
  <c r="U21" i="9"/>
  <c r="V21" i="9"/>
  <c r="Y21" i="9"/>
  <c r="F22" i="9"/>
  <c r="O22" i="9"/>
  <c r="U22" i="9"/>
  <c r="V22" i="9"/>
  <c r="Y22" i="9"/>
  <c r="F23" i="9"/>
  <c r="O23" i="9"/>
  <c r="U23" i="9"/>
  <c r="V23" i="9"/>
  <c r="Y23" i="9"/>
  <c r="F24" i="9"/>
  <c r="O24" i="9"/>
  <c r="U24" i="9"/>
  <c r="V24" i="9"/>
  <c r="Y24" i="9"/>
  <c r="F25" i="9"/>
  <c r="O25" i="9"/>
  <c r="U25" i="9"/>
  <c r="V25" i="9"/>
  <c r="Y25" i="9"/>
  <c r="F26" i="9"/>
  <c r="O26" i="9"/>
  <c r="U26" i="9"/>
  <c r="V26" i="9"/>
  <c r="Y26" i="9"/>
  <c r="F27" i="9"/>
  <c r="O27" i="9"/>
  <c r="U27" i="9"/>
  <c r="V27" i="9"/>
  <c r="Y27" i="9"/>
  <c r="F28" i="9"/>
  <c r="O28" i="9"/>
  <c r="U28" i="9"/>
  <c r="V28" i="9"/>
  <c r="Y28" i="9"/>
  <c r="F29" i="9"/>
  <c r="O29" i="9"/>
  <c r="U29" i="9"/>
  <c r="V29" i="9"/>
  <c r="Y29" i="9"/>
  <c r="F30" i="9"/>
  <c r="O30" i="9"/>
  <c r="U30" i="9"/>
  <c r="V30" i="9"/>
  <c r="Y30" i="9"/>
  <c r="F31" i="9"/>
  <c r="O31" i="9"/>
  <c r="U31" i="9"/>
  <c r="V31" i="9"/>
  <c r="Y31" i="9"/>
  <c r="F32" i="9"/>
  <c r="O32" i="9"/>
  <c r="U32" i="9"/>
  <c r="V32" i="9"/>
  <c r="Y32" i="9"/>
  <c r="F33" i="9"/>
  <c r="O33" i="9"/>
  <c r="U33" i="9"/>
  <c r="V33" i="9"/>
  <c r="Y33" i="9"/>
  <c r="F34" i="9"/>
  <c r="O34" i="9"/>
  <c r="U34" i="9"/>
  <c r="V34" i="9"/>
  <c r="Y34" i="9"/>
  <c r="F35" i="9"/>
  <c r="O35" i="9"/>
  <c r="U35" i="9"/>
  <c r="V35" i="9"/>
  <c r="Y35" i="9"/>
  <c r="F36" i="9"/>
  <c r="O36" i="9"/>
  <c r="U36" i="9"/>
  <c r="V36" i="9"/>
  <c r="Y36" i="9"/>
  <c r="F37" i="9"/>
  <c r="O37" i="9"/>
  <c r="U37" i="9"/>
  <c r="V37" i="9"/>
  <c r="Y37" i="9"/>
  <c r="F38" i="9"/>
  <c r="O38" i="9"/>
  <c r="U38" i="9"/>
  <c r="V38" i="9"/>
  <c r="Y38" i="9"/>
  <c r="F39" i="9"/>
  <c r="O39" i="9"/>
  <c r="U39" i="9"/>
  <c r="V39" i="9"/>
  <c r="Y39" i="9"/>
  <c r="F40" i="9"/>
  <c r="O40" i="9"/>
  <c r="U40" i="9"/>
  <c r="V40" i="9"/>
  <c r="Y40" i="9"/>
  <c r="F41" i="9"/>
  <c r="O41" i="9"/>
  <c r="U41" i="9"/>
  <c r="V41" i="9"/>
  <c r="Y41" i="9"/>
  <c r="F42" i="9"/>
  <c r="O42" i="9"/>
  <c r="U42" i="9"/>
  <c r="V42" i="9"/>
  <c r="Y42" i="9"/>
  <c r="F43" i="9"/>
  <c r="O43" i="9"/>
  <c r="U43" i="9"/>
  <c r="V43" i="9"/>
  <c r="Y43" i="9"/>
  <c r="F44" i="9"/>
  <c r="O44" i="9"/>
  <c r="U44" i="9"/>
  <c r="V44" i="9"/>
  <c r="Y44" i="9"/>
  <c r="F45" i="9"/>
  <c r="O45" i="9"/>
  <c r="U45" i="9"/>
  <c r="V45" i="9"/>
  <c r="Y45" i="9"/>
  <c r="F46" i="9"/>
  <c r="O46" i="9"/>
  <c r="U46" i="9"/>
  <c r="V46" i="9"/>
  <c r="Y46" i="9"/>
  <c r="F47" i="9"/>
  <c r="O47" i="9"/>
  <c r="U47" i="9"/>
  <c r="V47" i="9"/>
  <c r="Y47" i="9"/>
  <c r="F48" i="9"/>
  <c r="O48" i="9"/>
  <c r="U48" i="9"/>
  <c r="V48" i="9"/>
  <c r="Y48" i="9"/>
  <c r="F49" i="9"/>
  <c r="O49" i="9"/>
  <c r="U49" i="9"/>
  <c r="V49" i="9"/>
  <c r="Y49" i="9"/>
  <c r="F50" i="9"/>
  <c r="O50" i="9"/>
  <c r="U50" i="9"/>
  <c r="V50" i="9"/>
  <c r="Y50" i="9"/>
  <c r="F51" i="9"/>
  <c r="O51" i="9"/>
  <c r="U51" i="9"/>
  <c r="V51" i="9"/>
  <c r="Y51" i="9"/>
  <c r="F52" i="9"/>
  <c r="O52" i="9"/>
  <c r="U52" i="9"/>
  <c r="V52" i="9"/>
  <c r="Y52" i="9"/>
  <c r="F53" i="9"/>
  <c r="O53" i="9"/>
  <c r="U53" i="9"/>
  <c r="V53" i="9"/>
  <c r="Y53" i="9"/>
  <c r="F54" i="9"/>
  <c r="O54" i="9"/>
  <c r="U54" i="9"/>
  <c r="V54" i="9"/>
  <c r="Y54" i="9"/>
  <c r="Y56" i="9"/>
  <c r="S9" i="9"/>
  <c r="R9" i="9"/>
  <c r="X9" i="9"/>
  <c r="S10" i="9"/>
  <c r="R10" i="9"/>
  <c r="X10" i="9"/>
  <c r="S11" i="9"/>
  <c r="R11" i="9"/>
  <c r="X11" i="9"/>
  <c r="S12" i="9"/>
  <c r="R12" i="9"/>
  <c r="X12" i="9"/>
  <c r="S13" i="9"/>
  <c r="R13" i="9"/>
  <c r="X13" i="9"/>
  <c r="S14" i="9"/>
  <c r="R14" i="9"/>
  <c r="X14" i="9"/>
  <c r="S15" i="9"/>
  <c r="R15" i="9"/>
  <c r="X15" i="9"/>
  <c r="S16" i="9"/>
  <c r="R16" i="9"/>
  <c r="X16" i="9"/>
  <c r="S17" i="9"/>
  <c r="R17" i="9"/>
  <c r="X17" i="9"/>
  <c r="S18" i="9"/>
  <c r="R18" i="9"/>
  <c r="X18" i="9"/>
  <c r="S19" i="9"/>
  <c r="R19" i="9"/>
  <c r="X19" i="9"/>
  <c r="S20" i="9"/>
  <c r="R20" i="9"/>
  <c r="X20" i="9"/>
  <c r="S21" i="9"/>
  <c r="R21" i="9"/>
  <c r="X21" i="9"/>
  <c r="S22" i="9"/>
  <c r="R22" i="9"/>
  <c r="X22" i="9"/>
  <c r="S23" i="9"/>
  <c r="R23" i="9"/>
  <c r="X23" i="9"/>
  <c r="S24" i="9"/>
  <c r="R24" i="9"/>
  <c r="X24" i="9"/>
  <c r="S25" i="9"/>
  <c r="R25" i="9"/>
  <c r="X25" i="9"/>
  <c r="S26" i="9"/>
  <c r="R26" i="9"/>
  <c r="X26" i="9"/>
  <c r="S27" i="9"/>
  <c r="R27" i="9"/>
  <c r="X27" i="9"/>
  <c r="S28" i="9"/>
  <c r="R28" i="9"/>
  <c r="X28" i="9"/>
  <c r="S29" i="9"/>
  <c r="R29" i="9"/>
  <c r="X29" i="9"/>
  <c r="S30" i="9"/>
  <c r="R30" i="9"/>
  <c r="X30" i="9"/>
  <c r="S31" i="9"/>
  <c r="R31" i="9"/>
  <c r="X31" i="9"/>
  <c r="S32" i="9"/>
  <c r="R32" i="9"/>
  <c r="X32" i="9"/>
  <c r="S33" i="9"/>
  <c r="R33" i="9"/>
  <c r="X33" i="9"/>
  <c r="S34" i="9"/>
  <c r="R34" i="9"/>
  <c r="X34" i="9"/>
  <c r="S35" i="9"/>
  <c r="R35" i="9"/>
  <c r="X35" i="9"/>
  <c r="S36" i="9"/>
  <c r="R36" i="9"/>
  <c r="X36" i="9"/>
  <c r="S37" i="9"/>
  <c r="R37" i="9"/>
  <c r="X37" i="9"/>
  <c r="S38" i="9"/>
  <c r="R38" i="9"/>
  <c r="X38" i="9"/>
  <c r="S39" i="9"/>
  <c r="R39" i="9"/>
  <c r="X39" i="9"/>
  <c r="S40" i="9"/>
  <c r="R40" i="9"/>
  <c r="X40" i="9"/>
  <c r="S41" i="9"/>
  <c r="R41" i="9"/>
  <c r="X41" i="9"/>
  <c r="S42" i="9"/>
  <c r="R42" i="9"/>
  <c r="X42" i="9"/>
  <c r="S43" i="9"/>
  <c r="R43" i="9"/>
  <c r="X43" i="9"/>
  <c r="S44" i="9"/>
  <c r="R44" i="9"/>
  <c r="X44" i="9"/>
  <c r="S45" i="9"/>
  <c r="R45" i="9"/>
  <c r="X45" i="9"/>
  <c r="S46" i="9"/>
  <c r="R46" i="9"/>
  <c r="X46" i="9"/>
  <c r="S47" i="9"/>
  <c r="R47" i="9"/>
  <c r="X47" i="9"/>
  <c r="S48" i="9"/>
  <c r="R48" i="9"/>
  <c r="X48" i="9"/>
  <c r="S49" i="9"/>
  <c r="R49" i="9"/>
  <c r="X49" i="9"/>
  <c r="S50" i="9"/>
  <c r="R50" i="9"/>
  <c r="X50" i="9"/>
  <c r="S51" i="9"/>
  <c r="R51" i="9"/>
  <c r="X51" i="9"/>
  <c r="S52" i="9"/>
  <c r="R52" i="9"/>
  <c r="X52" i="9"/>
  <c r="S53" i="9"/>
  <c r="R53" i="9"/>
  <c r="X53" i="9"/>
  <c r="S54" i="9"/>
  <c r="R54" i="9"/>
  <c r="X54" i="9"/>
  <c r="X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F9" i="10"/>
  <c r="O9" i="10"/>
  <c r="U9" i="10"/>
  <c r="V9" i="10"/>
  <c r="Y9" i="10"/>
  <c r="F10" i="10"/>
  <c r="O10" i="10"/>
  <c r="U10" i="10"/>
  <c r="V10" i="10"/>
  <c r="Y10" i="10"/>
  <c r="F11" i="10"/>
  <c r="O11" i="10"/>
  <c r="U11" i="10"/>
  <c r="V11" i="10"/>
  <c r="Y11" i="10"/>
  <c r="F12" i="10"/>
  <c r="O12" i="10"/>
  <c r="U12" i="10"/>
  <c r="V12" i="10"/>
  <c r="Y12" i="10"/>
  <c r="F13" i="10"/>
  <c r="O13" i="10"/>
  <c r="U13" i="10"/>
  <c r="V13" i="10"/>
  <c r="Y13" i="10"/>
  <c r="F14" i="10"/>
  <c r="O14" i="10"/>
  <c r="U14" i="10"/>
  <c r="V14" i="10"/>
  <c r="Y14" i="10"/>
  <c r="F15" i="10"/>
  <c r="O15" i="10"/>
  <c r="U15" i="10"/>
  <c r="V15" i="10"/>
  <c r="Y15" i="10"/>
  <c r="F16" i="10"/>
  <c r="O16" i="10"/>
  <c r="U16" i="10"/>
  <c r="V16" i="10"/>
  <c r="Y16" i="10"/>
  <c r="F17" i="10"/>
  <c r="O17" i="10"/>
  <c r="U17" i="10"/>
  <c r="V17" i="10"/>
  <c r="Y17" i="10"/>
  <c r="F18" i="10"/>
  <c r="O18" i="10"/>
  <c r="U18" i="10"/>
  <c r="V18" i="10"/>
  <c r="Y18" i="10"/>
  <c r="F19" i="10"/>
  <c r="O19" i="10"/>
  <c r="U19" i="10"/>
  <c r="V19" i="10"/>
  <c r="Y19" i="10"/>
  <c r="F20" i="10"/>
  <c r="O20" i="10"/>
  <c r="U20" i="10"/>
  <c r="V20" i="10"/>
  <c r="Y20" i="10"/>
  <c r="F21" i="10"/>
  <c r="O21" i="10"/>
  <c r="U21" i="10"/>
  <c r="V21" i="10"/>
  <c r="Y21" i="10"/>
  <c r="F22" i="10"/>
  <c r="O22" i="10"/>
  <c r="U22" i="10"/>
  <c r="V22" i="10"/>
  <c r="Y22" i="10"/>
  <c r="F23" i="10"/>
  <c r="O23" i="10"/>
  <c r="U23" i="10"/>
  <c r="V23" i="10"/>
  <c r="Y23" i="10"/>
  <c r="F24" i="10"/>
  <c r="O24" i="10"/>
  <c r="U24" i="10"/>
  <c r="V24" i="10"/>
  <c r="Y24" i="10"/>
  <c r="F25" i="10"/>
  <c r="O25" i="10"/>
  <c r="U25" i="10"/>
  <c r="V25" i="10"/>
  <c r="Y25" i="10"/>
  <c r="F26" i="10"/>
  <c r="O26" i="10"/>
  <c r="U26" i="10"/>
  <c r="V26" i="10"/>
  <c r="Y26" i="10"/>
  <c r="F27" i="10"/>
  <c r="O27" i="10"/>
  <c r="U27" i="10"/>
  <c r="V27" i="10"/>
  <c r="Y27" i="10"/>
  <c r="F28" i="10"/>
  <c r="O28" i="10"/>
  <c r="U28" i="10"/>
  <c r="V28" i="10"/>
  <c r="Y28" i="10"/>
  <c r="F29" i="10"/>
  <c r="O29" i="10"/>
  <c r="U29" i="10"/>
  <c r="V29" i="10"/>
  <c r="Y29" i="10"/>
  <c r="F30" i="10"/>
  <c r="O30" i="10"/>
  <c r="U30" i="10"/>
  <c r="V30" i="10"/>
  <c r="Y30" i="10"/>
  <c r="F31" i="10"/>
  <c r="O31" i="10"/>
  <c r="U31" i="10"/>
  <c r="V31" i="10"/>
  <c r="Y31" i="10"/>
  <c r="F32" i="10"/>
  <c r="O32" i="10"/>
  <c r="U32" i="10"/>
  <c r="V32" i="10"/>
  <c r="Y32" i="10"/>
  <c r="F33" i="10"/>
  <c r="O33" i="10"/>
  <c r="U33" i="10"/>
  <c r="V33" i="10"/>
  <c r="Y33" i="10"/>
  <c r="F34" i="10"/>
  <c r="O34" i="10"/>
  <c r="U34" i="10"/>
  <c r="V34" i="10"/>
  <c r="Y34" i="10"/>
  <c r="F35" i="10"/>
  <c r="O35" i="10"/>
  <c r="U35" i="10"/>
  <c r="V35" i="10"/>
  <c r="Y35" i="10"/>
  <c r="F36" i="10"/>
  <c r="O36" i="10"/>
  <c r="U36" i="10"/>
  <c r="V36" i="10"/>
  <c r="Y36" i="10"/>
  <c r="F37" i="10"/>
  <c r="O37" i="10"/>
  <c r="U37" i="10"/>
  <c r="V37" i="10"/>
  <c r="Y37" i="10"/>
  <c r="F38" i="10"/>
  <c r="O38" i="10"/>
  <c r="U38" i="10"/>
  <c r="V38" i="10"/>
  <c r="Y38" i="10"/>
  <c r="F39" i="10"/>
  <c r="O39" i="10"/>
  <c r="U39" i="10"/>
  <c r="V39" i="10"/>
  <c r="Y39" i="10"/>
  <c r="F40" i="10"/>
  <c r="O40" i="10"/>
  <c r="U40" i="10"/>
  <c r="V40" i="10"/>
  <c r="Y40" i="10"/>
  <c r="F41" i="10"/>
  <c r="O41" i="10"/>
  <c r="U41" i="10"/>
  <c r="V41" i="10"/>
  <c r="Y41" i="10"/>
  <c r="F42" i="10"/>
  <c r="O42" i="10"/>
  <c r="U42" i="10"/>
  <c r="V42" i="10"/>
  <c r="Y42" i="10"/>
  <c r="F43" i="10"/>
  <c r="O43" i="10"/>
  <c r="U43" i="10"/>
  <c r="V43" i="10"/>
  <c r="Y43" i="10"/>
  <c r="F44" i="10"/>
  <c r="O44" i="10"/>
  <c r="U44" i="10"/>
  <c r="V44" i="10"/>
  <c r="Y44" i="10"/>
  <c r="F45" i="10"/>
  <c r="O45" i="10"/>
  <c r="U45" i="10"/>
  <c r="V45" i="10"/>
  <c r="Y45" i="10"/>
  <c r="F46" i="10"/>
  <c r="O46" i="10"/>
  <c r="U46" i="10"/>
  <c r="V46" i="10"/>
  <c r="Y46" i="10"/>
  <c r="F47" i="10"/>
  <c r="O47" i="10"/>
  <c r="U47" i="10"/>
  <c r="V47" i="10"/>
  <c r="Y47" i="10"/>
  <c r="F48" i="10"/>
  <c r="O48" i="10"/>
  <c r="U48" i="10"/>
  <c r="V48" i="10"/>
  <c r="Y48" i="10"/>
  <c r="F49" i="10"/>
  <c r="O49" i="10"/>
  <c r="U49" i="10"/>
  <c r="V49" i="10"/>
  <c r="Y49" i="10"/>
  <c r="F50" i="10"/>
  <c r="O50" i="10"/>
  <c r="U50" i="10"/>
  <c r="V50" i="10"/>
  <c r="Y50" i="10"/>
  <c r="U51" i="10"/>
  <c r="V51" i="10"/>
  <c r="Y51" i="10"/>
  <c r="F52" i="10"/>
  <c r="O52" i="10"/>
  <c r="U52" i="10"/>
  <c r="V52" i="10"/>
  <c r="Y52" i="10"/>
  <c r="F53" i="10"/>
  <c r="O53" i="10"/>
  <c r="U53" i="10"/>
  <c r="V53" i="10"/>
  <c r="Y53" i="10"/>
  <c r="U54" i="10"/>
  <c r="V54" i="10"/>
  <c r="Y54" i="10"/>
  <c r="Y56" i="10"/>
  <c r="S9" i="10"/>
  <c r="R9" i="10"/>
  <c r="X9" i="10"/>
  <c r="S10" i="10"/>
  <c r="R10" i="10"/>
  <c r="X10" i="10"/>
  <c r="S11" i="10"/>
  <c r="R11" i="10"/>
  <c r="X11" i="10"/>
  <c r="S12" i="10"/>
  <c r="R12" i="10"/>
  <c r="X12" i="10"/>
  <c r="S13" i="10"/>
  <c r="R13" i="10"/>
  <c r="X13" i="10"/>
  <c r="S14" i="10"/>
  <c r="R14" i="10"/>
  <c r="X14" i="10"/>
  <c r="S15" i="10"/>
  <c r="R15" i="10"/>
  <c r="X15" i="10"/>
  <c r="S16" i="10"/>
  <c r="R16" i="10"/>
  <c r="X16" i="10"/>
  <c r="S17" i="10"/>
  <c r="R17" i="10"/>
  <c r="X17" i="10"/>
  <c r="S18" i="10"/>
  <c r="R18" i="10"/>
  <c r="X18" i="10"/>
  <c r="S19" i="10"/>
  <c r="R19" i="10"/>
  <c r="X19" i="10"/>
  <c r="S20" i="10"/>
  <c r="R20" i="10"/>
  <c r="X20" i="10"/>
  <c r="S21" i="10"/>
  <c r="R21" i="10"/>
  <c r="X21" i="10"/>
  <c r="S22" i="10"/>
  <c r="R22" i="10"/>
  <c r="X22" i="10"/>
  <c r="S23" i="10"/>
  <c r="R23" i="10"/>
  <c r="X23" i="10"/>
  <c r="S24" i="10"/>
  <c r="R24" i="10"/>
  <c r="X24" i="10"/>
  <c r="S25" i="10"/>
  <c r="R25" i="10"/>
  <c r="X25" i="10"/>
  <c r="S26" i="10"/>
  <c r="R26" i="10"/>
  <c r="X26" i="10"/>
  <c r="S27" i="10"/>
  <c r="R27" i="10"/>
  <c r="X27" i="10"/>
  <c r="S28" i="10"/>
  <c r="R28" i="10"/>
  <c r="X28" i="10"/>
  <c r="S29" i="10"/>
  <c r="R29" i="10"/>
  <c r="X29" i="10"/>
  <c r="S30" i="10"/>
  <c r="R30" i="10"/>
  <c r="X30" i="10"/>
  <c r="S31" i="10"/>
  <c r="R31" i="10"/>
  <c r="X31" i="10"/>
  <c r="S32" i="10"/>
  <c r="R32" i="10"/>
  <c r="X32" i="10"/>
  <c r="S33" i="10"/>
  <c r="R33" i="10"/>
  <c r="X33" i="10"/>
  <c r="S34" i="10"/>
  <c r="R34" i="10"/>
  <c r="X34" i="10"/>
  <c r="S35" i="10"/>
  <c r="R35" i="10"/>
  <c r="X35" i="10"/>
  <c r="S36" i="10"/>
  <c r="R36" i="10"/>
  <c r="X36" i="10"/>
  <c r="S37" i="10"/>
  <c r="R37" i="10"/>
  <c r="X37" i="10"/>
  <c r="S38" i="10"/>
  <c r="R38" i="10"/>
  <c r="X38" i="10"/>
  <c r="S39" i="10"/>
  <c r="R39" i="10"/>
  <c r="X39" i="10"/>
  <c r="S40" i="10"/>
  <c r="R40" i="10"/>
  <c r="X40" i="10"/>
  <c r="S41" i="10"/>
  <c r="R41" i="10"/>
  <c r="X41" i="10"/>
  <c r="S42" i="10"/>
  <c r="R42" i="10"/>
  <c r="X42" i="10"/>
  <c r="S43" i="10"/>
  <c r="R43" i="10"/>
  <c r="X43" i="10"/>
  <c r="S44" i="10"/>
  <c r="R44" i="10"/>
  <c r="X44" i="10"/>
  <c r="S45" i="10"/>
  <c r="R45" i="10"/>
  <c r="X45" i="10"/>
  <c r="S46" i="10"/>
  <c r="R46" i="10"/>
  <c r="X46" i="10"/>
  <c r="S47" i="10"/>
  <c r="R47" i="10"/>
  <c r="X47" i="10"/>
  <c r="S48" i="10"/>
  <c r="R48" i="10"/>
  <c r="X48" i="10"/>
  <c r="S49" i="10"/>
  <c r="R49" i="10"/>
  <c r="X49" i="10"/>
  <c r="S50" i="10"/>
  <c r="R50" i="10"/>
  <c r="X50" i="10"/>
  <c r="S51" i="10"/>
  <c r="R51" i="10"/>
  <c r="X51" i="10"/>
  <c r="S52" i="10"/>
  <c r="R52" i="10"/>
  <c r="X52" i="10"/>
  <c r="S53" i="10"/>
  <c r="R53" i="10"/>
  <c r="X53" i="10"/>
  <c r="S54" i="10"/>
  <c r="R54" i="10"/>
  <c r="X54" i="10"/>
  <c r="X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AA56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2" i="10"/>
  <c r="AB53" i="10"/>
  <c r="AB54" i="10"/>
  <c r="AB56" i="10"/>
  <c r="AD56" i="10"/>
  <c r="J9" i="10"/>
  <c r="J10" i="10"/>
  <c r="J11" i="10"/>
  <c r="J12" i="10"/>
  <c r="J13" i="10"/>
  <c r="J14" i="10"/>
  <c r="AG26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I9" i="9"/>
  <c r="I10" i="9"/>
  <c r="I11" i="9"/>
  <c r="I12" i="9"/>
  <c r="I13" i="9"/>
  <c r="I14" i="9"/>
  <c r="AG26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J9" i="7"/>
  <c r="J10" i="7"/>
  <c r="J11" i="7"/>
  <c r="J12" i="7"/>
  <c r="J13" i="7"/>
  <c r="J14" i="7"/>
  <c r="AG26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I9" i="6"/>
  <c r="I10" i="6"/>
  <c r="I11" i="6"/>
  <c r="I12" i="6"/>
  <c r="I13" i="6"/>
  <c r="I14" i="6"/>
  <c r="AG26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J9" i="4"/>
  <c r="J10" i="4"/>
  <c r="J11" i="4"/>
  <c r="J12" i="4"/>
  <c r="J13" i="4"/>
  <c r="J14" i="4"/>
  <c r="AG26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I9" i="3"/>
  <c r="I10" i="3"/>
  <c r="I11" i="3"/>
  <c r="I12" i="3"/>
  <c r="I13" i="3"/>
  <c r="I14" i="3"/>
  <c r="AG26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AG26" i="2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AD35" i="9"/>
  <c r="AD21" i="10"/>
  <c r="AD17" i="8"/>
  <c r="AD35" i="6"/>
  <c r="AD30" i="2"/>
  <c r="AD30" i="4"/>
  <c r="AD43" i="9"/>
  <c r="AD54" i="7"/>
  <c r="AD30" i="9"/>
  <c r="AD46" i="6"/>
  <c r="AD29" i="5"/>
  <c r="AD50" i="3"/>
  <c r="AD37" i="8"/>
  <c r="AD23" i="3"/>
  <c r="AD52" i="5"/>
  <c r="AD33" i="8"/>
  <c r="AD46" i="9"/>
  <c r="AD46" i="4"/>
  <c r="AD13" i="7"/>
  <c r="AD41" i="6"/>
  <c r="AD42" i="5"/>
  <c r="AD22" i="2"/>
  <c r="AD21" i="5"/>
  <c r="AD48" i="9"/>
  <c r="AD16" i="8"/>
  <c r="AD43" i="5"/>
  <c r="AD15" i="10"/>
  <c r="AD14" i="2"/>
  <c r="AD39" i="9"/>
  <c r="AD27" i="9"/>
  <c r="AD34" i="4"/>
  <c r="AD11" i="3"/>
  <c r="AD53" i="5"/>
  <c r="AD50" i="7"/>
  <c r="AD25" i="4"/>
  <c r="AD47" i="2"/>
  <c r="AD47" i="6"/>
  <c r="AD26" i="7"/>
  <c r="AD12" i="6"/>
  <c r="AD49" i="4"/>
  <c r="AD31" i="7"/>
  <c r="AD31" i="3"/>
  <c r="AD15" i="2"/>
  <c r="AD53" i="4"/>
  <c r="AD24" i="7"/>
  <c r="AD49" i="8"/>
  <c r="AD37" i="5"/>
  <c r="AD31" i="10"/>
  <c r="AD14" i="3"/>
  <c r="AD22" i="9"/>
  <c r="AD27" i="7"/>
  <c r="AD13" i="9"/>
  <c r="AD14" i="7"/>
  <c r="AD18" i="7"/>
  <c r="AD10" i="7"/>
  <c r="AD17" i="4"/>
  <c r="AD32" i="4"/>
  <c r="AD45" i="4"/>
  <c r="AD39" i="3"/>
  <c r="AD42" i="7"/>
  <c r="AD33" i="10"/>
  <c r="AD49" i="10"/>
  <c r="AD37" i="10"/>
  <c r="AD15" i="9"/>
  <c r="AD34" i="8"/>
  <c r="AD51" i="7"/>
  <c r="AD39" i="7"/>
  <c r="AD31" i="6"/>
  <c r="AD52" i="6"/>
  <c r="AD12" i="5"/>
  <c r="AD15" i="5"/>
  <c r="AD20" i="5"/>
  <c r="AD38" i="4"/>
  <c r="AD19" i="10"/>
  <c r="AD32" i="10"/>
  <c r="AD48" i="10"/>
  <c r="AD42" i="9"/>
  <c r="AD31" i="9"/>
  <c r="AD38" i="9"/>
  <c r="AD11" i="7"/>
  <c r="AD35" i="7"/>
  <c r="AD16" i="6"/>
  <c r="AD49" i="6"/>
  <c r="AD45" i="5"/>
  <c r="AD53" i="10"/>
  <c r="AD11" i="8"/>
  <c r="AD26" i="10"/>
  <c r="AD16" i="10"/>
  <c r="AD52" i="9"/>
  <c r="AD32" i="8"/>
  <c r="AD13" i="6"/>
  <c r="AD13" i="4"/>
  <c r="AD29" i="4"/>
  <c r="AD42" i="8"/>
  <c r="AD21" i="8"/>
  <c r="AD35" i="5"/>
  <c r="AD20" i="7"/>
  <c r="AD37" i="3"/>
  <c r="AD19" i="5"/>
  <c r="AD22" i="7"/>
  <c r="AD26" i="6"/>
  <c r="AD14" i="4"/>
  <c r="AD37" i="4"/>
  <c r="AD45" i="2"/>
  <c r="AD31" i="2"/>
  <c r="AD52" i="8"/>
  <c r="AD46" i="10"/>
  <c r="AD25" i="8"/>
  <c r="AD41" i="9"/>
  <c r="AD53" i="3"/>
  <c r="AD44" i="5"/>
  <c r="AD25" i="6"/>
  <c r="AD39" i="2"/>
  <c r="AD11" i="2"/>
  <c r="AD15" i="3"/>
  <c r="AD47" i="3"/>
  <c r="AD25" i="2"/>
  <c r="AD41" i="2"/>
  <c r="AD50" i="2"/>
  <c r="AD23" i="2"/>
  <c r="AD29" i="10"/>
  <c r="AD27" i="5"/>
  <c r="AD21" i="7"/>
  <c r="AD40" i="4"/>
  <c r="AD37" i="2"/>
  <c r="AD51" i="9"/>
  <c r="AD51" i="3"/>
  <c r="AD21" i="3"/>
  <c r="AD9" i="2"/>
  <c r="AD10" i="10"/>
  <c r="AD20" i="9"/>
  <c r="AD40" i="8"/>
  <c r="AD29" i="8"/>
  <c r="AD19" i="7"/>
  <c r="AD9" i="7"/>
  <c r="AD28" i="6"/>
  <c r="AD47" i="5"/>
  <c r="AD24" i="6"/>
  <c r="AD30" i="6"/>
  <c r="AD14" i="5"/>
  <c r="AD50" i="4"/>
  <c r="AD22" i="10"/>
  <c r="AD25" i="10"/>
  <c r="AD38" i="10"/>
  <c r="AD41" i="10"/>
  <c r="AD54" i="10"/>
  <c r="AD13" i="5"/>
  <c r="AD16" i="5"/>
  <c r="AD48" i="5"/>
  <c r="AD12" i="3"/>
  <c r="AD34" i="3"/>
  <c r="AD52" i="3"/>
  <c r="AD54" i="2"/>
  <c r="AD44" i="4"/>
  <c r="AD43" i="3"/>
  <c r="AD17" i="10"/>
  <c r="AD24" i="9"/>
  <c r="AD36" i="9"/>
  <c r="AD44" i="9"/>
  <c r="AD11" i="9"/>
  <c r="AD29" i="7"/>
  <c r="AD28" i="8"/>
  <c r="AD54" i="9"/>
  <c r="AD48" i="7"/>
  <c r="AD9" i="6"/>
  <c r="AD14" i="6"/>
  <c r="AD23" i="7"/>
  <c r="AD15" i="6"/>
  <c r="AD47" i="7"/>
  <c r="AD11" i="5"/>
  <c r="AD37" i="6"/>
  <c r="AD10" i="8"/>
  <c r="AD44" i="8"/>
  <c r="AD17" i="6"/>
  <c r="AD23" i="5"/>
  <c r="AD26" i="4"/>
  <c r="AD38" i="5"/>
  <c r="AD10" i="5"/>
  <c r="AD50" i="5"/>
  <c r="AD42" i="3"/>
  <c r="AD46" i="2"/>
  <c r="AD12" i="4"/>
  <c r="AD9" i="3"/>
  <c r="AD24" i="3"/>
  <c r="AD30" i="3"/>
  <c r="AD46" i="3"/>
  <c r="AD19" i="3"/>
  <c r="AD25" i="9"/>
  <c r="AD24" i="8"/>
  <c r="AD37" i="7"/>
  <c r="AD46" i="7"/>
  <c r="AD40" i="7"/>
  <c r="AD32" i="7"/>
  <c r="AD10" i="6"/>
  <c r="AD40" i="6"/>
  <c r="AD33" i="6"/>
  <c r="AD39" i="5"/>
  <c r="AD48" i="4"/>
  <c r="AD32" i="5"/>
  <c r="AD46" i="5"/>
  <c r="AD20" i="4"/>
  <c r="AD52" i="4"/>
  <c r="AD10" i="3"/>
  <c r="AD18" i="3"/>
  <c r="AD36" i="3"/>
  <c r="AD42" i="2"/>
  <c r="AD27" i="3"/>
  <c r="AD23" i="10"/>
  <c r="AD21" i="9"/>
  <c r="AD18" i="9"/>
  <c r="AD34" i="9"/>
  <c r="AD50" i="9"/>
  <c r="AD14" i="9"/>
  <c r="AD40" i="9"/>
  <c r="AD26" i="8"/>
  <c r="AD53" i="8"/>
  <c r="AD43" i="7"/>
  <c r="AD45" i="8"/>
  <c r="AD38" i="7"/>
  <c r="AD32" i="6"/>
  <c r="AD44" i="6"/>
  <c r="AD30" i="7"/>
  <c r="AD42" i="6"/>
  <c r="AD31" i="5"/>
  <c r="AD21" i="6"/>
  <c r="AD26" i="5"/>
  <c r="AD36" i="5"/>
  <c r="AD21" i="4"/>
  <c r="AD52" i="10"/>
  <c r="AD22" i="5"/>
  <c r="AD40" i="5"/>
  <c r="AD54" i="5"/>
  <c r="AD34" i="5"/>
  <c r="AD49" i="2"/>
  <c r="AD26" i="3"/>
  <c r="AD44" i="3"/>
  <c r="AD12" i="2"/>
  <c r="AD36" i="4"/>
  <c r="AD22" i="3"/>
  <c r="AD32" i="3"/>
  <c r="AD38" i="3"/>
  <c r="AD54" i="3"/>
  <c r="AD35" i="3"/>
  <c r="AD48" i="6"/>
  <c r="AD11" i="10"/>
  <c r="AD29" i="2"/>
  <c r="AD41" i="8"/>
  <c r="AD29" i="6"/>
  <c r="AD16" i="7"/>
  <c r="AD23" i="9"/>
  <c r="AD48" i="8"/>
  <c r="AD50" i="8"/>
  <c r="AD30" i="8"/>
  <c r="AD36" i="10"/>
  <c r="AD53" i="6"/>
  <c r="AD24" i="4"/>
  <c r="AD40" i="3"/>
  <c r="AD24" i="5"/>
  <c r="AD30" i="5"/>
  <c r="AD20" i="10"/>
  <c r="AD53" i="7"/>
  <c r="AD51" i="5"/>
  <c r="AD47" i="10"/>
  <c r="AD33" i="4"/>
  <c r="AD12" i="7"/>
  <c r="AD46" i="8"/>
  <c r="AD10" i="9"/>
  <c r="AD52" i="7"/>
  <c r="AD16" i="3"/>
  <c r="AD28" i="4"/>
  <c r="AD18" i="5"/>
  <c r="AD24" i="10"/>
  <c r="AD9" i="5"/>
  <c r="AD50" i="6"/>
  <c r="AD42" i="10"/>
  <c r="AD38" i="2"/>
  <c r="AD26" i="9"/>
  <c r="AD44" i="7"/>
  <c r="AD48" i="2"/>
  <c r="AD32" i="2"/>
  <c r="AD33" i="2"/>
  <c r="AD28" i="9"/>
  <c r="AD40" i="2"/>
  <c r="AD13" i="3"/>
  <c r="AD18" i="6"/>
  <c r="AD16" i="2"/>
  <c r="AD12" i="10"/>
  <c r="AD29" i="3"/>
  <c r="AD18" i="2"/>
  <c r="AD36" i="8"/>
  <c r="AD45" i="6"/>
  <c r="AD18" i="4"/>
  <c r="AD10" i="2"/>
  <c r="AD9" i="9"/>
  <c r="AD18" i="8"/>
  <c r="AD50" i="10"/>
  <c r="AD49" i="9"/>
  <c r="AD14" i="10"/>
  <c r="AD43" i="10"/>
  <c r="AD36" i="2"/>
  <c r="AD54" i="6"/>
  <c r="AD40" i="10"/>
  <c r="AD34" i="6"/>
  <c r="AD38" i="8"/>
  <c r="AD16" i="9"/>
  <c r="AD47" i="9"/>
  <c r="AD18" i="10"/>
  <c r="AD51" i="2"/>
  <c r="AD11" i="6"/>
  <c r="AD45" i="7"/>
  <c r="AD17" i="2"/>
  <c r="AD35" i="10"/>
  <c r="AD26" i="2"/>
  <c r="AD24" i="2"/>
  <c r="AD34" i="7"/>
  <c r="AD14" i="8"/>
  <c r="AD39" i="10"/>
  <c r="AD51" i="10"/>
  <c r="AD19" i="9"/>
  <c r="AD12" i="9"/>
  <c r="AD29" i="9"/>
  <c r="AD22" i="8"/>
  <c r="AD15" i="8"/>
  <c r="AD54" i="8"/>
  <c r="AD36" i="7"/>
  <c r="AD28" i="7"/>
  <c r="AD15" i="7"/>
  <c r="AD22" i="6"/>
  <c r="AD51" i="6"/>
  <c r="AD19" i="6"/>
  <c r="AD43" i="6"/>
  <c r="AD23" i="6"/>
  <c r="AD28" i="5"/>
  <c r="AD48" i="3"/>
  <c r="AD28" i="2"/>
  <c r="AD34" i="2"/>
  <c r="AD35" i="2"/>
  <c r="AD44" i="2"/>
  <c r="AD10" i="4"/>
  <c r="AD54" i="4"/>
  <c r="AD12" i="8"/>
  <c r="AD20" i="8"/>
  <c r="AD41" i="4"/>
  <c r="AD53" i="2"/>
  <c r="AD19" i="2"/>
  <c r="AD52" i="2"/>
  <c r="AD9" i="10"/>
  <c r="AD30" i="10"/>
  <c r="AD39" i="6"/>
  <c r="AD20" i="2"/>
  <c r="AD32" i="9"/>
  <c r="AD34" i="10"/>
  <c r="AD44" i="10"/>
  <c r="AD39" i="4"/>
  <c r="AD15" i="4"/>
  <c r="AD20" i="3"/>
  <c r="AD17" i="9"/>
  <c r="AD45" i="3"/>
  <c r="AD27" i="10"/>
  <c r="AD33" i="9"/>
  <c r="AD36" i="6"/>
  <c r="AD22" i="4"/>
  <c r="AD43" i="2"/>
  <c r="AD27" i="6"/>
  <c r="AD28" i="3"/>
  <c r="AD20" i="6"/>
  <c r="AD45" i="10"/>
  <c r="AD13" i="2"/>
  <c r="AD27" i="2"/>
  <c r="AD28" i="10"/>
  <c r="AD16" i="4"/>
  <c r="AD17" i="5"/>
  <c r="AD23" i="4"/>
  <c r="AD38" i="6"/>
  <c r="AD42" i="4"/>
  <c r="AD13" i="10"/>
  <c r="AD43" i="4"/>
  <c r="AD49" i="7"/>
  <c r="AD17" i="7"/>
  <c r="AD53" i="9"/>
  <c r="AD49" i="5"/>
  <c r="AD9" i="4"/>
  <c r="AD47" i="4"/>
  <c r="AD19" i="4"/>
  <c r="AD41" i="5"/>
  <c r="AD31" i="8"/>
  <c r="AD33" i="3"/>
  <c r="AD27" i="4"/>
  <c r="AD11" i="4"/>
  <c r="AD39" i="8"/>
  <c r="AD41" i="7"/>
  <c r="AD9" i="8"/>
  <c r="AD51" i="8"/>
  <c r="AD17" i="3"/>
  <c r="AD33" i="7"/>
  <c r="AD41" i="3"/>
  <c r="AD21" i="2"/>
  <c r="AD25" i="3"/>
  <c r="AD47" i="8"/>
  <c r="AD35" i="8"/>
  <c r="AD23" i="8"/>
  <c r="AD37" i="9"/>
  <c r="AD43" i="8"/>
  <c r="AD27" i="8"/>
  <c r="AD13" i="8"/>
  <c r="AD45" i="9"/>
  <c r="AD33" i="5"/>
  <c r="AD19" i="8"/>
  <c r="AD49" i="3"/>
  <c r="AD31" i="4"/>
  <c r="AD51" i="4"/>
  <c r="AD35" i="4"/>
  <c r="AD25" i="5"/>
  <c r="AD25" i="7"/>
  <c r="AD55" i="6"/>
  <c r="AD55" i="10"/>
  <c r="AD55" i="7"/>
  <c r="AD55" i="2"/>
  <c r="AD55" i="3"/>
  <c r="AD55" i="5"/>
  <c r="AD55" i="9"/>
  <c r="AD55" i="4"/>
  <c r="AD55" i="8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<sst xmlns="http://schemas.openxmlformats.org/spreadsheetml/2006/main" count="882" uniqueCount="90">
  <si>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</si>
  <si>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</si>
  <si>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</si>
  <si>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</si>
  <si>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</si>
  <si>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</si>
  <si>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</si>
  <si>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</si>
  <si>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</si>
  <si>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</si>
  <si>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</si>
  <si>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</si>
  <si>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</si>
  <si>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</si>
  <si>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</si>
  <si>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</si>
  <si>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</si>
  <si>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</si>
  <si>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</si>
  <si>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</si>
  <si>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</si>
  <si>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</si>
  <si>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</si>
  <si>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</si>
  <si>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</si>
  <si>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</si>
  <si>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</si>
  <si>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</si>
  <si>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</si>
  <si>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</si>
  <si>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</si>
  <si>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</si>
  <si>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</si>
  <si>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</si>
  <si>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</si>
  <si>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</si>
  <si>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</si>
  <si>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</si>
  <si>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</si>
  <si>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</si>
  <si>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</si>
  <si>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</si>
  <si>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</si>
  <si>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</si>
  <si>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</si>
  <si>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</si>
  <si>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</si>
  <si>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</si>
  <si>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</si>
  <si>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</si>
  <si>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</si>
  <si>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</si>
  <si>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</si>
  <si>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</si>
  <si>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</si>
  <si>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</si>
  <si>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</si>
  <si>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</si>
  <si>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</si>
  <si>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</si>
  <si>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</si>
  <si>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</si>
  <si>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</si>
  <si>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</si>
  <si>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</si>
  <si>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</si>
  <si>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</si>
  <si>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</si>
  <si>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</si>
  <si>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</si>
  <si>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</si>
  <si>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</si>
  <si>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</si>
  <si>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</si>
  <si>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</si>
  <si>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</si>
  <si>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</si>
  <si>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</si>
  <si>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</si>
  <si>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</si>
  <si>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</si>
  <si>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</si>
  <si>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</si>
  <si>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</si>
  <si>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</si>
  <si>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</si>
  <si>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</si>
  <si>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</si>
  <si>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</si>
  <si>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7'/Nutzer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</si>
</sst>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1" workbookViewId="0">
      <selection activeCell="P26" sqref="P2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24"/>
      <c r="S1" s="24"/>
      <c r="T1" s="145"/>
      <c r="U1" s="24"/>
      <c r="V1" s="24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24"/>
      <c r="S2" s="24"/>
      <c r="T2" s="146"/>
      <c r="U2" s="24"/>
      <c r="V2" s="24"/>
      <c r="W2" s="146"/>
      <c r="Y2" s="132" t="s">
        <v>71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72</v>
      </c>
      <c r="P3" s="142"/>
      <c r="Q3" s="146"/>
      <c r="R3" s="24"/>
      <c r="S3" s="24"/>
      <c r="T3" s="146"/>
      <c r="U3" s="24"/>
      <c r="V3" s="24"/>
      <c r="W3" s="146"/>
      <c r="Y3" s="135"/>
      <c r="Z3" s="136"/>
      <c r="AA3" s="137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24"/>
      <c r="S4" s="24"/>
      <c r="T4" s="146"/>
      <c r="U4" s="24"/>
      <c r="V4" s="24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24"/>
      <c r="S7" s="24"/>
      <c r="T7" s="146"/>
      <c r="U7" s="24"/>
      <c r="V7" s="24"/>
      <c r="W7" s="146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27"/>
      <c r="S8" s="32"/>
      <c r="T8" s="146"/>
      <c r="U8" s="27"/>
      <c r="V8" s="32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0.11934344723399895</v>
      </c>
      <c r="V9" s="33">
        <f>($AI$7/$AG$12)*(1+0.15*(P9/$AG$10)^4)+$AH$32</f>
        <v>2.6666666731492762E-3</v>
      </c>
      <c r="W9" s="146"/>
      <c r="X9" s="24">
        <f>($AG$7*$AG$8*S9*$AG$24+$AG$15*$AG$16*R9*$AG$24)</f>
        <v>3600</v>
      </c>
      <c r="Y9" s="41">
        <f>(O9*U9*$AG$30+P9*V9*$AG$29)*365</f>
        <v>16449194.847557239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34298.047684037432</v>
      </c>
      <c r="AD9" s="40">
        <f>SUM(X9:AB9)</f>
        <v>16754306.010667089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>B10</f>
        <v>12023</v>
      </c>
      <c r="P10" s="35">
        <f t="shared" ref="P10:P54" si="0">C10+(I10)</f>
        <v>1251.86142</v>
      </c>
      <c r="Q10" s="146"/>
      <c r="R10" s="28">
        <f t="shared" ref="R10:R54" si="1">IF(O10&lt;$AG$18,1,2)</f>
        <v>1</v>
      </c>
      <c r="S10" s="33">
        <f t="shared" ref="S10:S54" si="2">IF(P10&lt;$AG$10,1,2)</f>
        <v>1</v>
      </c>
      <c r="T10" s="146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2.6666666732798215E-3</v>
      </c>
      <c r="W10" s="146"/>
      <c r="X10" s="24">
        <f t="shared" ref="X10:X12" si="5">($AG$7*$AG$8*S10*$AG$24+$AG$15*$AG$16*R10*$AG$24)</f>
        <v>3600</v>
      </c>
      <c r="Y10" s="41">
        <f t="shared" ref="Y10:Y54" si="6">(O10*U10*$AG$30+P10*V10*$AG$29)*365</f>
        <v>16531881.776477873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34470.258926659546</v>
      </c>
      <c r="AD10" s="40">
        <f t="shared" ref="AD10:AD46" si="10">SUM(X10:AB10)</f>
        <v>16838499.540094759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1258.0857271</v>
      </c>
      <c r="Q11" s="146"/>
      <c r="R11" s="28">
        <f t="shared" si="1"/>
        <v>1</v>
      </c>
      <c r="S11" s="33">
        <f t="shared" si="2"/>
        <v>1</v>
      </c>
      <c r="T11" s="146"/>
      <c r="U11" s="39">
        <f t="shared" si="3"/>
        <v>0.11934385999362417</v>
      </c>
      <c r="V11" s="33">
        <f t="shared" si="4"/>
        <v>2.6666666734123296E-3</v>
      </c>
      <c r="W11" s="146"/>
      <c r="X11" s="24">
        <f t="shared" si="5"/>
        <v>3600</v>
      </c>
      <c r="Y11" s="41">
        <f t="shared" si="6"/>
        <v>16614569.419062411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34642.470169281682</v>
      </c>
      <c r="AD11" s="40">
        <f t="shared" si="10"/>
        <v>16922692.118396033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 t="shared" si="12"/>
        <v>12143.23</v>
      </c>
      <c r="P12" s="35">
        <f t="shared" si="0"/>
        <v>1264.3100341999998</v>
      </c>
      <c r="Q12" s="146"/>
      <c r="R12" s="28">
        <f t="shared" si="1"/>
        <v>1</v>
      </c>
      <c r="S12" s="33">
        <f t="shared" si="2"/>
        <v>1</v>
      </c>
      <c r="T12" s="146"/>
      <c r="U12" s="39">
        <f t="shared" si="3"/>
        <v>0.1193440710479194</v>
      </c>
      <c r="V12" s="33">
        <f t="shared" si="4"/>
        <v>2.6666666735468188E-3</v>
      </c>
      <c r="W12" s="146"/>
      <c r="X12" s="24">
        <f t="shared" si="5"/>
        <v>3600</v>
      </c>
      <c r="Y12" s="41">
        <f t="shared" si="6"/>
        <v>16697257.786069337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34814.681411903803</v>
      </c>
      <c r="AD12" s="40">
        <f t="shared" si="10"/>
        <v>17006883.121056546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1270.5343412999998</v>
      </c>
      <c r="Q13" s="146"/>
      <c r="R13" s="28">
        <f t="shared" si="1"/>
        <v>1</v>
      </c>
      <c r="S13" s="33">
        <f t="shared" si="2"/>
        <v>1</v>
      </c>
      <c r="T13" s="146"/>
      <c r="U13" s="39">
        <f t="shared" si="3"/>
        <v>0.11934428526006929</v>
      </c>
      <c r="V13" s="33">
        <f t="shared" si="4"/>
        <v>2.6666666736833086E-3</v>
      </c>
      <c r="W13" s="146"/>
      <c r="X13" s="24">
        <f>($AG$7*$AG$8*S13*$AG$24+$AG$15*$AG$16*R13*$AG$24)</f>
        <v>3600</v>
      </c>
      <c r="Y13" s="41">
        <f t="shared" si="6"/>
        <v>16779946.888364717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34986.892654525924</v>
      </c>
      <c r="AD13" s="40">
        <f t="shared" si="10"/>
        <v>17091061.830764771</v>
      </c>
      <c r="AE13" s="12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12"/>
        <v>12263.46</v>
      </c>
      <c r="P14" s="35">
        <f t="shared" si="0"/>
        <v>1276.7586483999999</v>
      </c>
      <c r="Q14" s="146"/>
      <c r="R14" s="28">
        <f t="shared" si="1"/>
        <v>1</v>
      </c>
      <c r="S14" s="33">
        <f t="shared" si="2"/>
        <v>1</v>
      </c>
      <c r="T14" s="146"/>
      <c r="U14" s="39">
        <f t="shared" si="3"/>
        <v>0.119344502661417</v>
      </c>
      <c r="V14" s="33">
        <f t="shared" si="4"/>
        <v>2.6666666738218193E-3</v>
      </c>
      <c r="W14" s="146"/>
      <c r="X14" s="24">
        <f>($AG$7*$AG$8*S14*$AG$24+$AG$15*$AG$16*R14*$AG$24)+AG26</f>
        <v>1511350</v>
      </c>
      <c r="Y14" s="41">
        <f t="shared" si="6"/>
        <v>16862636.736922737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35159.103897148052</v>
      </c>
      <c r="AD14" s="40">
        <f t="shared" si="10"/>
        <v>18682660.046464778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1282.9829554999999</v>
      </c>
      <c r="Q15" s="146"/>
      <c r="R15" s="28">
        <f t="shared" si="1"/>
        <v>1</v>
      </c>
      <c r="S15" s="33">
        <f t="shared" si="2"/>
        <v>1</v>
      </c>
      <c r="T15" s="146"/>
      <c r="U15" s="39">
        <f t="shared" si="3"/>
        <v>0.11934472328346042</v>
      </c>
      <c r="V15" s="33">
        <f t="shared" si="4"/>
        <v>2.6666666739623714E-3</v>
      </c>
      <c r="W15" s="146"/>
      <c r="X15" s="24">
        <f>($AJ$11*$AG$8*S15*$AG$25+$AJ$9*$AG$8*S15*$AG$24+$AG$15*$AG$16*R15*$AG$24)</f>
        <v>10100</v>
      </c>
      <c r="Y15" s="41">
        <f t="shared" si="6"/>
        <v>16945327.34282624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35331.31513977018</v>
      </c>
      <c r="AD15" s="40">
        <f t="shared" si="10"/>
        <v>17265255.527394839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12"/>
        <v>12383.69</v>
      </c>
      <c r="P16" s="35">
        <f t="shared" si="0"/>
        <v>1289.2072625999999</v>
      </c>
      <c r="Q16" s="146"/>
      <c r="R16" s="28">
        <f t="shared" si="1"/>
        <v>1</v>
      </c>
      <c r="S16" s="33">
        <f t="shared" si="2"/>
        <v>1</v>
      </c>
      <c r="T16" s="146"/>
      <c r="U16" s="39">
        <f t="shared" si="3"/>
        <v>0.11934494715785231</v>
      </c>
      <c r="V16" s="33">
        <f t="shared" si="4"/>
        <v>2.666666674104983E-3</v>
      </c>
      <c r="W16" s="146"/>
      <c r="X16" s="78">
        <f t="shared" ref="X16:X54" si="13">($AJ$11*$AG$8*S16*$AG$25+$AJ$9*$AG$8*S16*$AG$24+$AG$15*$AG$16*R16*$AG$24)</f>
        <v>10100</v>
      </c>
      <c r="Y16" s="41">
        <f t="shared" si="6"/>
        <v>17028018.717267245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35503.526382392301</v>
      </c>
      <c r="AD16" s="40">
        <f t="shared" si="10"/>
        <v>17349098.284746964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 t="shared" si="12"/>
        <v>12443.805</v>
      </c>
      <c r="P17" s="35">
        <f t="shared" si="0"/>
        <v>1295.4315697</v>
      </c>
      <c r="Q17" s="146"/>
      <c r="R17" s="28">
        <f t="shared" si="1"/>
        <v>1</v>
      </c>
      <c r="S17" s="33">
        <f t="shared" si="2"/>
        <v>1</v>
      </c>
      <c r="T17" s="146"/>
      <c r="U17" s="39">
        <f t="shared" si="3"/>
        <v>0.11934517431640014</v>
      </c>
      <c r="V17" s="33">
        <f t="shared" si="4"/>
        <v>2.6666666742496763E-3</v>
      </c>
      <c r="W17" s="146"/>
      <c r="X17" s="78">
        <f t="shared" si="13"/>
        <v>10100</v>
      </c>
      <c r="Y17" s="41">
        <f t="shared" si="6"/>
        <v>17110710.871547505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35675.737625014437</v>
      </c>
      <c r="AD17" s="40">
        <f t="shared" si="10"/>
        <v>17432938.329822913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12"/>
        <v>12503.92</v>
      </c>
      <c r="P18" s="35">
        <f t="shared" si="0"/>
        <v>1301.6558768</v>
      </c>
      <c r="Q18" s="146"/>
      <c r="R18" s="28">
        <f t="shared" si="1"/>
        <v>1</v>
      </c>
      <c r="S18" s="33">
        <f t="shared" si="2"/>
        <v>1</v>
      </c>
      <c r="T18" s="146"/>
      <c r="U18" s="39">
        <f t="shared" si="3"/>
        <v>0.11934540479106619</v>
      </c>
      <c r="V18" s="33">
        <f t="shared" si="4"/>
        <v>2.6666666743964699E-3</v>
      </c>
      <c r="W18" s="146"/>
      <c r="X18" s="78">
        <f t="shared" si="13"/>
        <v>10100</v>
      </c>
      <c r="Y18" s="41">
        <f t="shared" si="6"/>
        <v>17193403.817079041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35847.948867636551</v>
      </c>
      <c r="AD18" s="40">
        <f t="shared" si="10"/>
        <v>17516775.6740347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12"/>
        <v>12564.035</v>
      </c>
      <c r="P19" s="35">
        <f t="shared" si="0"/>
        <v>1307.8801838999998</v>
      </c>
      <c r="Q19" s="146"/>
      <c r="R19" s="28">
        <f t="shared" si="1"/>
        <v>1</v>
      </c>
      <c r="S19" s="33">
        <f t="shared" si="2"/>
        <v>1</v>
      </c>
      <c r="T19" s="146"/>
      <c r="U19" s="39">
        <f t="shared" si="3"/>
        <v>0.11934563861396749</v>
      </c>
      <c r="V19" s="33">
        <f t="shared" si="4"/>
        <v>2.6666666745453842E-3</v>
      </c>
      <c r="W19" s="146"/>
      <c r="X19" s="78">
        <f t="shared" si="13"/>
        <v>10100</v>
      </c>
      <c r="Y19" s="41">
        <f t="shared" si="6"/>
        <v>17276097.565384652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36020.160110258679</v>
      </c>
      <c r="AD19" s="40">
        <f t="shared" si="10"/>
        <v>17600610.328905132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12"/>
        <v>12624.15</v>
      </c>
      <c r="P20" s="35">
        <f t="shared" si="0"/>
        <v>1314.1044909999998</v>
      </c>
      <c r="Q20" s="146"/>
      <c r="R20" s="28">
        <f t="shared" si="1"/>
        <v>1</v>
      </c>
      <c r="S20" s="33">
        <f t="shared" si="2"/>
        <v>1</v>
      </c>
      <c r="T20" s="146"/>
      <c r="U20" s="39">
        <f t="shared" si="3"/>
        <v>0.11934587581737592</v>
      </c>
      <c r="V20" s="33">
        <f t="shared" si="4"/>
        <v>2.66666667469644E-3</v>
      </c>
      <c r="W20" s="146"/>
      <c r="X20" s="78">
        <f t="shared" si="13"/>
        <v>10100</v>
      </c>
      <c r="Y20" s="41">
        <f t="shared" si="6"/>
        <v>17358792.12809848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36192.3713528808</v>
      </c>
      <c r="AD20" s="40">
        <f t="shared" si="10"/>
        <v>17684442.306068342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1320.3287980999999</v>
      </c>
      <c r="Q21" s="146"/>
      <c r="R21" s="28">
        <f t="shared" si="1"/>
        <v>1</v>
      </c>
      <c r="S21" s="33">
        <f t="shared" si="2"/>
        <v>1</v>
      </c>
      <c r="T21" s="146"/>
      <c r="U21" s="39">
        <f t="shared" si="3"/>
        <v>0.11934611643371808</v>
      </c>
      <c r="V21" s="33">
        <f t="shared" si="4"/>
        <v>2.6666666748496573E-3</v>
      </c>
      <c r="W21" s="146"/>
      <c r="X21" s="78">
        <f t="shared" si="13"/>
        <v>10100</v>
      </c>
      <c r="Y21" s="41">
        <f t="shared" si="6"/>
        <v>17441487.516966525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36364.582595502921</v>
      </c>
      <c r="AD21" s="40">
        <f t="shared" si="10"/>
        <v>17768271.617270339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12"/>
        <v>12744.38</v>
      </c>
      <c r="P22" s="35">
        <f t="shared" si="0"/>
        <v>1326.5531051999999</v>
      </c>
      <c r="Q22" s="146"/>
      <c r="R22" s="28">
        <f t="shared" si="1"/>
        <v>1</v>
      </c>
      <c r="S22" s="33">
        <f t="shared" si="2"/>
        <v>1</v>
      </c>
      <c r="T22" s="146"/>
      <c r="U22" s="39">
        <f t="shared" si="3"/>
        <v>0.11934636049557536</v>
      </c>
      <c r="V22" s="33">
        <f t="shared" si="4"/>
        <v>2.6666666750050578E-3</v>
      </c>
      <c r="W22" s="146"/>
      <c r="X22" s="78">
        <f t="shared" si="13"/>
        <v>10100</v>
      </c>
      <c r="Y22" s="41">
        <f t="shared" si="6"/>
        <v>17524183.743847191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36536.793838125057</v>
      </c>
      <c r="AD22" s="40">
        <f t="shared" si="10"/>
        <v>17852098.274369523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1332.7774122999999</v>
      </c>
      <c r="Q23" s="146"/>
      <c r="R23" s="28">
        <f t="shared" si="1"/>
        <v>1</v>
      </c>
      <c r="S23" s="33">
        <f t="shared" si="2"/>
        <v>1</v>
      </c>
      <c r="T23" s="146"/>
      <c r="U23" s="39">
        <f t="shared" si="3"/>
        <v>0.11934660803568393</v>
      </c>
      <c r="V23" s="33">
        <f t="shared" si="4"/>
        <v>2.6666666751626604E-3</v>
      </c>
      <c r="W23" s="146"/>
      <c r="X23" s="78">
        <f t="shared" si="13"/>
        <v>10100</v>
      </c>
      <c r="Y23" s="41">
        <f t="shared" si="6"/>
        <v>17606880.820711825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36709.005080747178</v>
      </c>
      <c r="AD23" s="40">
        <f t="shared" si="10"/>
        <v>17935922.289337244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12"/>
        <v>12864.61</v>
      </c>
      <c r="P24" s="35">
        <f t="shared" si="0"/>
        <v>1339.0017194</v>
      </c>
      <c r="Q24" s="146"/>
      <c r="R24" s="28">
        <f t="shared" si="1"/>
        <v>1</v>
      </c>
      <c r="S24" s="33">
        <f t="shared" si="2"/>
        <v>1</v>
      </c>
      <c r="T24" s="146"/>
      <c r="U24" s="39">
        <f t="shared" si="3"/>
        <v>0.11934685908693478</v>
      </c>
      <c r="V24" s="33">
        <f t="shared" si="4"/>
        <v>2.666666675322487E-3</v>
      </c>
      <c r="W24" s="146"/>
      <c r="X24" s="78">
        <f t="shared" si="13"/>
        <v>10100</v>
      </c>
      <c r="Y24" s="41">
        <f t="shared" si="6"/>
        <v>17689578.759645224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36881.216323369306</v>
      </c>
      <c r="AD24" s="40">
        <f t="shared" si="10"/>
        <v>18019743.674258288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12"/>
        <v>12924.725</v>
      </c>
      <c r="P25" s="35">
        <f t="shared" si="0"/>
        <v>1345.2260265</v>
      </c>
      <c r="Q25" s="146"/>
      <c r="R25" s="28">
        <f t="shared" si="1"/>
        <v>1</v>
      </c>
      <c r="S25" s="33">
        <f t="shared" si="2"/>
        <v>1</v>
      </c>
      <c r="T25" s="146"/>
      <c r="U25" s="39">
        <f t="shared" si="3"/>
        <v>0.11934711368237363</v>
      </c>
      <c r="V25" s="33">
        <f t="shared" si="4"/>
        <v>2.6666666754845583E-3</v>
      </c>
      <c r="W25" s="146"/>
      <c r="X25" s="78">
        <f t="shared" si="13"/>
        <v>10100</v>
      </c>
      <c r="Y25" s="41">
        <f t="shared" si="6"/>
        <v>17772277.572846208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37053.42756599142</v>
      </c>
      <c r="AD25" s="40">
        <f t="shared" si="10"/>
        <v>18103562.441331491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12"/>
        <v>12984.84</v>
      </c>
      <c r="P26" s="35">
        <f t="shared" si="0"/>
        <v>1351.4503336</v>
      </c>
      <c r="Q26" s="146"/>
      <c r="R26" s="28">
        <f t="shared" si="1"/>
        <v>1</v>
      </c>
      <c r="S26" s="33">
        <f t="shared" si="2"/>
        <v>1</v>
      </c>
      <c r="T26" s="146"/>
      <c r="U26" s="39">
        <f t="shared" si="3"/>
        <v>0.119347371855201</v>
      </c>
      <c r="V26" s="33">
        <f t="shared" si="4"/>
        <v>2.6666666756488943E-3</v>
      </c>
      <c r="W26" s="146"/>
      <c r="X26" s="78">
        <f t="shared" si="13"/>
        <v>10100</v>
      </c>
      <c r="Y26" s="41">
        <f t="shared" si="6"/>
        <v>17854977.272628143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37225.638808613556</v>
      </c>
      <c r="AD26" s="40">
        <f t="shared" si="10"/>
        <v>18187378.602870204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12"/>
        <v>13044.955</v>
      </c>
      <c r="P27" s="35">
        <f t="shared" si="0"/>
        <v>1357.6746406999998</v>
      </c>
      <c r="Q27" s="146"/>
      <c r="R27" s="28">
        <f t="shared" si="1"/>
        <v>1</v>
      </c>
      <c r="S27" s="33">
        <f t="shared" si="2"/>
        <v>1</v>
      </c>
      <c r="T27" s="146"/>
      <c r="U27" s="39">
        <f t="shared" si="3"/>
        <v>0.11934763363877221</v>
      </c>
      <c r="V27" s="33">
        <f t="shared" si="4"/>
        <v>2.6666666758155171E-3</v>
      </c>
      <c r="W27" s="146"/>
      <c r="X27" s="78">
        <f t="shared" si="13"/>
        <v>10100</v>
      </c>
      <c r="Y27" s="41">
        <f t="shared" si="6"/>
        <v>17937677.871419463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37397.85005123567</v>
      </c>
      <c r="AD27" s="40">
        <f t="shared" si="10"/>
        <v>18271192.171302874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12"/>
        <v>13105.07</v>
      </c>
      <c r="P28" s="35">
        <f t="shared" si="0"/>
        <v>1363.8989477999999</v>
      </c>
      <c r="Q28" s="146"/>
      <c r="R28" s="28">
        <f t="shared" si="1"/>
        <v>1</v>
      </c>
      <c r="S28" s="33">
        <f t="shared" si="2"/>
        <v>1</v>
      </c>
      <c r="T28" s="146"/>
      <c r="U28" s="39">
        <f t="shared" si="3"/>
        <v>0.11934789906659735</v>
      </c>
      <c r="V28" s="33">
        <f t="shared" si="4"/>
        <v>2.6666666759844471E-3</v>
      </c>
      <c r="W28" s="146"/>
      <c r="X28" s="78">
        <f t="shared" si="13"/>
        <v>10100</v>
      </c>
      <c r="Y28" s="41">
        <f t="shared" si="6"/>
        <v>18020379.381764211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37570.061293857798</v>
      </c>
      <c r="AD28" s="40">
        <f t="shared" si="10"/>
        <v>18355003.159173541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1370.1232548999999</v>
      </c>
      <c r="Q29" s="146"/>
      <c r="R29" s="28">
        <f t="shared" si="1"/>
        <v>1</v>
      </c>
      <c r="S29" s="33">
        <f t="shared" si="2"/>
        <v>1</v>
      </c>
      <c r="T29" s="146"/>
      <c r="U29" s="39">
        <f t="shared" si="3"/>
        <v>0.11934816817234126</v>
      </c>
      <c r="V29" s="33">
        <f t="shared" si="4"/>
        <v>2.6666666761557059E-3</v>
      </c>
      <c r="W29" s="146"/>
      <c r="X29" s="78">
        <f t="shared" si="13"/>
        <v>10100</v>
      </c>
      <c r="Y29" s="41">
        <f t="shared" si="6"/>
        <v>18103081.81632258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37742.272536479919</v>
      </c>
      <c r="AD29" s="40">
        <f t="shared" si="10"/>
        <v>18438811.579142384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12"/>
        <v>13225.3</v>
      </c>
      <c r="P30" s="35">
        <f t="shared" si="0"/>
        <v>1376.3475619999999</v>
      </c>
      <c r="Q30" s="146"/>
      <c r="R30" s="28">
        <f t="shared" si="1"/>
        <v>1</v>
      </c>
      <c r="S30" s="33">
        <f t="shared" si="2"/>
        <v>1</v>
      </c>
      <c r="T30" s="146"/>
      <c r="U30" s="39">
        <f t="shared" si="3"/>
        <v>0.11934844098982358</v>
      </c>
      <c r="V30" s="33">
        <f t="shared" si="4"/>
        <v>2.6666666763293149E-3</v>
      </c>
      <c r="W30" s="146"/>
      <c r="X30" s="78">
        <f t="shared" si="13"/>
        <v>10100</v>
      </c>
      <c r="Y30" s="41">
        <f t="shared" si="6"/>
        <v>18185785.187871456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37914.483779102047</v>
      </c>
      <c r="AD30" s="40">
        <f t="shared" si="10"/>
        <v>18522617.443986312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1382.5718691</v>
      </c>
      <c r="Q31" s="146"/>
      <c r="R31" s="28">
        <f t="shared" si="1"/>
        <v>1</v>
      </c>
      <c r="S31" s="33">
        <f t="shared" si="2"/>
        <v>1</v>
      </c>
      <c r="T31" s="146"/>
      <c r="U31" s="39">
        <f t="shared" si="3"/>
        <v>0.11934871755301878</v>
      </c>
      <c r="V31" s="33">
        <f t="shared" si="4"/>
        <v>2.6666666765052948E-3</v>
      </c>
      <c r="W31" s="146"/>
      <c r="X31" s="78">
        <f t="shared" si="13"/>
        <v>10100</v>
      </c>
      <c r="Y31" s="41">
        <f t="shared" si="6"/>
        <v>18268489.509304926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38086.695021724176</v>
      </c>
      <c r="AD31" s="40">
        <f t="shared" si="10"/>
        <v>18606420.766599387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12"/>
        <v>13345.53</v>
      </c>
      <c r="P32" s="35">
        <f t="shared" si="0"/>
        <v>1388.7961762</v>
      </c>
      <c r="Q32" s="146"/>
      <c r="R32" s="28">
        <f t="shared" si="1"/>
        <v>1</v>
      </c>
      <c r="S32" s="33">
        <f t="shared" si="2"/>
        <v>1</v>
      </c>
      <c r="T32" s="146"/>
      <c r="U32" s="39">
        <f t="shared" si="3"/>
        <v>0.11934899789605603</v>
      </c>
      <c r="V32" s="33">
        <f t="shared" si="4"/>
        <v>2.6666666766836681E-3</v>
      </c>
      <c r="W32" s="146"/>
      <c r="X32" s="78">
        <f t="shared" si="13"/>
        <v>10100</v>
      </c>
      <c r="Y32" s="41">
        <f t="shared" si="6"/>
        <v>18351194.793634843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38258.906264346297</v>
      </c>
      <c r="AD32" s="40">
        <f t="shared" si="10"/>
        <v>18690221.559993487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12"/>
        <v>13405.645</v>
      </c>
      <c r="P33" s="35">
        <f t="shared" si="0"/>
        <v>1395.0204833</v>
      </c>
      <c r="Q33" s="146"/>
      <c r="R33" s="28">
        <f t="shared" si="1"/>
        <v>1</v>
      </c>
      <c r="S33" s="33">
        <f t="shared" si="2"/>
        <v>1</v>
      </c>
      <c r="T33" s="146"/>
      <c r="U33" s="39">
        <f t="shared" si="3"/>
        <v>0.11934928205321933</v>
      </c>
      <c r="V33" s="33">
        <f t="shared" si="4"/>
        <v>2.6666666768644558E-3</v>
      </c>
      <c r="W33" s="146"/>
      <c r="X33" s="78">
        <f t="shared" si="13"/>
        <v>10100</v>
      </c>
      <c r="Y33" s="41">
        <f t="shared" si="6"/>
        <v>18433901.05399134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38431.117506968425</v>
      </c>
      <c r="AD33" s="40">
        <f t="shared" si="10"/>
        <v>18774019.837298729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12"/>
        <v>13465.76</v>
      </c>
      <c r="P34" s="35">
        <f t="shared" si="0"/>
        <v>1401.2447903999998</v>
      </c>
      <c r="Q34" s="146"/>
      <c r="R34" s="28">
        <f t="shared" si="1"/>
        <v>1</v>
      </c>
      <c r="S34" s="33">
        <f t="shared" si="2"/>
        <v>1</v>
      </c>
      <c r="T34" s="146"/>
      <c r="U34" s="39">
        <f t="shared" si="3"/>
        <v>0.11934957005894746</v>
      </c>
      <c r="V34" s="33">
        <f t="shared" si="4"/>
        <v>2.6666666770476799E-3</v>
      </c>
      <c r="W34" s="146"/>
      <c r="X34" s="78">
        <f t="shared" si="13"/>
        <v>10100</v>
      </c>
      <c r="Y34" s="41">
        <f t="shared" si="6"/>
        <v>18516608.303623382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38603.328749590546</v>
      </c>
      <c r="AD34" s="40">
        <f t="shared" si="10"/>
        <v>18857815.611764081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12"/>
        <v>13525.875</v>
      </c>
      <c r="P35" s="35">
        <f t="shared" si="0"/>
        <v>1407.4690974999999</v>
      </c>
      <c r="Q35" s="146"/>
      <c r="R35" s="28">
        <f t="shared" si="1"/>
        <v>1</v>
      </c>
      <c r="S35" s="33">
        <f t="shared" si="2"/>
        <v>1</v>
      </c>
      <c r="T35" s="146"/>
      <c r="U35" s="39">
        <f t="shared" si="3"/>
        <v>0.11934986194783397</v>
      </c>
      <c r="V35" s="33">
        <f t="shared" si="4"/>
        <v>2.6666666772333612E-3</v>
      </c>
      <c r="W35" s="146"/>
      <c r="X35" s="78">
        <f t="shared" si="13"/>
        <v>10100</v>
      </c>
      <c r="Y35" s="41">
        <f t="shared" si="6"/>
        <v>18599316.555899285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38775.539992212667</v>
      </c>
      <c r="AD35" s="40">
        <f t="shared" si="10"/>
        <v>18941608.89675786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12"/>
        <v>13585.99</v>
      </c>
      <c r="P36" s="35">
        <f t="shared" si="0"/>
        <v>1413.6934045999999</v>
      </c>
      <c r="Q36" s="146"/>
      <c r="R36" s="28">
        <f t="shared" si="1"/>
        <v>1</v>
      </c>
      <c r="S36" s="33">
        <f t="shared" si="2"/>
        <v>1</v>
      </c>
      <c r="T36" s="146"/>
      <c r="U36" s="39">
        <f t="shared" si="3"/>
        <v>0.11935015775462716</v>
      </c>
      <c r="V36" s="33">
        <f t="shared" si="4"/>
        <v>2.6666666774215232E-3</v>
      </c>
      <c r="W36" s="146"/>
      <c r="X36" s="78">
        <f t="shared" si="13"/>
        <v>10100</v>
      </c>
      <c r="Y36" s="41">
        <f t="shared" si="6"/>
        <v>18682025.824307259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38947.751234834803</v>
      </c>
      <c r="AD36" s="40">
        <f t="shared" si="10"/>
        <v>19025399.705768276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12"/>
        <v>13646.105</v>
      </c>
      <c r="P37" s="35">
        <f t="shared" si="0"/>
        <v>1419.9177116999999</v>
      </c>
      <c r="Q37" s="146"/>
      <c r="R37" s="28">
        <f t="shared" si="1"/>
        <v>1</v>
      </c>
      <c r="S37" s="33">
        <f t="shared" si="2"/>
        <v>1</v>
      </c>
      <c r="T37" s="146"/>
      <c r="U37" s="39">
        <f t="shared" si="3"/>
        <v>0.11935045751423019</v>
      </c>
      <c r="V37" s="33">
        <f t="shared" si="4"/>
        <v>2.6666666776121867E-3</v>
      </c>
      <c r="W37" s="146"/>
      <c r="X37" s="78">
        <f t="shared" si="13"/>
        <v>10100</v>
      </c>
      <c r="Y37" s="41">
        <f t="shared" si="6"/>
        <v>18764736.122455955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39119.962477456924</v>
      </c>
      <c r="AD37" s="40">
        <f t="shared" si="10"/>
        <v>19109188.052403983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1426.1420188</v>
      </c>
      <c r="Q38" s="146"/>
      <c r="R38" s="28">
        <f t="shared" si="1"/>
        <v>1</v>
      </c>
      <c r="S38" s="33">
        <f t="shared" si="2"/>
        <v>1</v>
      </c>
      <c r="T38" s="146"/>
      <c r="U38" s="39">
        <f t="shared" si="3"/>
        <v>0.11935076126170094</v>
      </c>
      <c r="V38" s="33">
        <f t="shared" si="4"/>
        <v>2.6666666778053742E-3</v>
      </c>
      <c r="W38" s="146"/>
      <c r="X38" s="78">
        <f t="shared" si="13"/>
        <v>10100</v>
      </c>
      <c r="Y38" s="41">
        <f t="shared" si="6"/>
        <v>18847447.464074973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39292.173720079052</v>
      </c>
      <c r="AD38" s="40">
        <f t="shared" si="10"/>
        <v>19192973.950394578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1432.3663258999998</v>
      </c>
      <c r="Q39" s="146"/>
      <c r="R39" s="28">
        <f t="shared" si="1"/>
        <v>1</v>
      </c>
      <c r="S39" s="33">
        <f t="shared" si="2"/>
        <v>1</v>
      </c>
      <c r="T39" s="146"/>
      <c r="U39" s="39">
        <f t="shared" si="3"/>
        <v>0.11935106903225207</v>
      </c>
      <c r="V39" s="33">
        <f t="shared" si="4"/>
        <v>2.6666666780011073E-3</v>
      </c>
      <c r="W39" s="146"/>
      <c r="X39" s="78">
        <f t="shared" si="13"/>
        <v>10100</v>
      </c>
      <c r="Y39" s="41">
        <f t="shared" si="6"/>
        <v>18930159.863015417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39464.384962701166</v>
      </c>
      <c r="AD39" s="40">
        <f t="shared" si="10"/>
        <v>19276757.413591158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12"/>
        <v>13826.45</v>
      </c>
      <c r="P40" s="35">
        <f t="shared" si="0"/>
        <v>1438.590633</v>
      </c>
      <c r="Q40" s="146"/>
      <c r="R40" s="28">
        <f t="shared" si="1"/>
        <v>1</v>
      </c>
      <c r="S40" s="33">
        <f t="shared" si="2"/>
        <v>1</v>
      </c>
      <c r="T40" s="146"/>
      <c r="U40" s="39">
        <f t="shared" si="3"/>
        <v>0.11935138086125104</v>
      </c>
      <c r="V40" s="33">
        <f t="shared" si="4"/>
        <v>2.6666666781994092E-3</v>
      </c>
      <c r="W40" s="146"/>
      <c r="X40" s="78">
        <f t="shared" si="13"/>
        <v>10100</v>
      </c>
      <c r="Y40" s="41">
        <f t="shared" si="6"/>
        <v>19012873.333250437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39636.596205323302</v>
      </c>
      <c r="AD40" s="40">
        <f t="shared" si="10"/>
        <v>19360538.45596689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1444.8149401000001</v>
      </c>
      <c r="Q41" s="146"/>
      <c r="R41" s="28">
        <f t="shared" si="1"/>
        <v>1</v>
      </c>
      <c r="S41" s="33">
        <f t="shared" si="2"/>
        <v>1</v>
      </c>
      <c r="T41" s="146"/>
      <c r="U41" s="39">
        <f t="shared" si="3"/>
        <v>0.11935169678422008</v>
      </c>
      <c r="V41" s="33">
        <f t="shared" si="4"/>
        <v>2.6666666784003023E-3</v>
      </c>
      <c r="W41" s="146"/>
      <c r="X41" s="78">
        <f t="shared" si="13"/>
        <v>10100</v>
      </c>
      <c r="Y41" s="41">
        <f t="shared" si="6"/>
        <v>19095587.888875738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39808.807447945415</v>
      </c>
      <c r="AD41" s="40">
        <f t="shared" si="10"/>
        <v>19444317.091617465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12"/>
        <v>13946.68</v>
      </c>
      <c r="P42" s="35">
        <f t="shared" si="0"/>
        <v>1451.0392471999999</v>
      </c>
      <c r="Q42" s="146"/>
      <c r="R42" s="28">
        <f t="shared" si="1"/>
        <v>1</v>
      </c>
      <c r="S42" s="33">
        <f t="shared" si="2"/>
        <v>1</v>
      </c>
      <c r="T42" s="146"/>
      <c r="U42" s="39">
        <f t="shared" si="3"/>
        <v>0.11935201683683624</v>
      </c>
      <c r="V42" s="33">
        <f t="shared" si="4"/>
        <v>2.6666666786038075E-3</v>
      </c>
      <c r="W42" s="146"/>
      <c r="X42" s="78">
        <f t="shared" si="13"/>
        <v>10100</v>
      </c>
      <c r="Y42" s="41">
        <f t="shared" si="6"/>
        <v>19178303.544110138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39981.018690567544</v>
      </c>
      <c r="AD42" s="40">
        <f t="shared" si="10"/>
        <v>19528093.334761705</v>
      </c>
      <c r="AE42" s="12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12"/>
        <v>14006.795</v>
      </c>
      <c r="P43" s="35">
        <f t="shared" si="0"/>
        <v>1457.2635542999999</v>
      </c>
      <c r="Q43" s="146"/>
      <c r="R43" s="28">
        <f t="shared" si="1"/>
        <v>1</v>
      </c>
      <c r="S43" s="33">
        <f t="shared" si="2"/>
        <v>1</v>
      </c>
      <c r="T43" s="146"/>
      <c r="U43" s="39">
        <f t="shared" si="3"/>
        <v>0.1193523410549313</v>
      </c>
      <c r="V43" s="33">
        <f t="shared" si="4"/>
        <v>2.6666666788099495E-3</v>
      </c>
      <c r="W43" s="146"/>
      <c r="X43" s="78">
        <f t="shared" si="13"/>
        <v>10100</v>
      </c>
      <c r="Y43" s="41">
        <f t="shared" si="6"/>
        <v>19261020.313296098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40153.229933189672</v>
      </c>
      <c r="AD43" s="40">
        <f t="shared" si="10"/>
        <v>19611867.199742071</v>
      </c>
      <c r="AE43" s="125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12"/>
        <v>14066.91</v>
      </c>
      <c r="P44" s="35">
        <f t="shared" si="0"/>
        <v>1463.4878613999999</v>
      </c>
      <c r="Q44" s="146"/>
      <c r="R44" s="28">
        <f t="shared" si="1"/>
        <v>1</v>
      </c>
      <c r="S44" s="33">
        <f t="shared" si="2"/>
        <v>1</v>
      </c>
      <c r="T44" s="146"/>
      <c r="U44" s="39">
        <f t="shared" si="3"/>
        <v>0.11935266947449183</v>
      </c>
      <c r="V44" s="33">
        <f t="shared" si="4"/>
        <v>2.666666679018749E-3</v>
      </c>
      <c r="W44" s="146"/>
      <c r="X44" s="78">
        <f t="shared" si="13"/>
        <v>10100</v>
      </c>
      <c r="Y44" s="41">
        <f t="shared" si="6"/>
        <v>19343738.210900251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40325.441175811786</v>
      </c>
      <c r="AD44" s="40">
        <f t="shared" si="10"/>
        <v>19695638.701025192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12"/>
        <v>14127.025</v>
      </c>
      <c r="P45" s="35">
        <f t="shared" si="0"/>
        <v>1469.7121685</v>
      </c>
      <c r="Q45" s="146"/>
      <c r="R45" s="28">
        <f t="shared" si="1"/>
        <v>1</v>
      </c>
      <c r="S45" s="33">
        <f t="shared" si="2"/>
        <v>1</v>
      </c>
      <c r="T45" s="146"/>
      <c r="U45" s="39">
        <f t="shared" si="3"/>
        <v>0.11935300213165921</v>
      </c>
      <c r="V45" s="33">
        <f t="shared" si="4"/>
        <v>2.6666666792302305E-3</v>
      </c>
      <c r="W45" s="146"/>
      <c r="X45" s="78">
        <f t="shared" si="13"/>
        <v>10100</v>
      </c>
      <c r="Y45" s="41">
        <f t="shared" si="6"/>
        <v>19426457.251513943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40497.652418433921</v>
      </c>
      <c r="AD45" s="40">
        <f t="shared" si="10"/>
        <v>19779407.853202425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12"/>
        <v>14187.14</v>
      </c>
      <c r="P46" s="35">
        <f t="shared" si="0"/>
        <v>1475.9364755999998</v>
      </c>
      <c r="Q46" s="146"/>
      <c r="R46" s="28">
        <f t="shared" si="1"/>
        <v>1</v>
      </c>
      <c r="S46" s="33">
        <f t="shared" si="2"/>
        <v>1</v>
      </c>
      <c r="T46" s="146"/>
      <c r="U46" s="39">
        <f t="shared" si="3"/>
        <v>0.11935333906272956</v>
      </c>
      <c r="V46" s="33">
        <f t="shared" si="4"/>
        <v>2.6666666794444159E-3</v>
      </c>
      <c r="W46" s="146"/>
      <c r="X46" s="78">
        <f t="shared" si="13"/>
        <v>10100</v>
      </c>
      <c r="Y46" s="41">
        <f t="shared" si="6"/>
        <v>19509177.449853759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40669.863661056035</v>
      </c>
      <c r="AD46" s="40">
        <f t="shared" si="10"/>
        <v>19863174.670990344</v>
      </c>
      <c r="AE46" s="125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1482.1607827</v>
      </c>
      <c r="Q47" s="146"/>
      <c r="R47" s="28">
        <f t="shared" si="1"/>
        <v>1</v>
      </c>
      <c r="S47" s="33">
        <f t="shared" si="2"/>
        <v>1</v>
      </c>
      <c r="T47" s="146"/>
      <c r="U47" s="39">
        <f t="shared" si="3"/>
        <v>0.11935368030415383</v>
      </c>
      <c r="V47" s="33">
        <f t="shared" si="4"/>
        <v>2.6666666796613279E-3</v>
      </c>
      <c r="W47" s="146"/>
      <c r="X47" s="78">
        <f t="shared" si="13"/>
        <v>10100</v>
      </c>
      <c r="Y47" s="41">
        <f t="shared" si="6"/>
        <v>19591898.82076209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40842.074903678171</v>
      </c>
      <c r="AD47" s="40">
        <f t="shared" ref="AD47:AD54" si="14">SUM(X47:AB47)</f>
        <v>19946939.169231348</v>
      </c>
      <c r="AE47" s="125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12"/>
        <v>14307.369999999999</v>
      </c>
      <c r="P48" s="35">
        <f t="shared" si="0"/>
        <v>1488.3850897999998</v>
      </c>
      <c r="Q48" s="146"/>
      <c r="R48" s="28">
        <f t="shared" si="1"/>
        <v>1</v>
      </c>
      <c r="S48" s="33">
        <f t="shared" si="2"/>
        <v>1</v>
      </c>
      <c r="T48" s="146"/>
      <c r="U48" s="39">
        <f t="shared" si="3"/>
        <v>0.1193540258925377</v>
      </c>
      <c r="V48" s="33">
        <f t="shared" si="4"/>
        <v>2.6666666798809903E-3</v>
      </c>
      <c r="W48" s="146"/>
      <c r="X48" s="78">
        <f t="shared" si="13"/>
        <v>10100</v>
      </c>
      <c r="Y48" s="41">
        <f t="shared" si="6"/>
        <v>19674621.3792076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41014.286146300292</v>
      </c>
      <c r="AD48" s="40">
        <f t="shared" si="14"/>
        <v>20030922.285386823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12"/>
        <v>14367.485000000001</v>
      </c>
      <c r="P49" s="35">
        <f t="shared" si="0"/>
        <v>1494.6093968999999</v>
      </c>
      <c r="Q49" s="146"/>
      <c r="R49" s="28">
        <f t="shared" si="1"/>
        <v>1</v>
      </c>
      <c r="S49" s="33">
        <f t="shared" si="2"/>
        <v>1</v>
      </c>
      <c r="T49" s="146"/>
      <c r="U49" s="39">
        <f t="shared" si="3"/>
        <v>0.11935437586464166</v>
      </c>
      <c r="V49" s="33">
        <f t="shared" si="4"/>
        <v>2.6666666801034257E-3</v>
      </c>
      <c r="W49" s="146"/>
      <c r="X49" s="78">
        <f t="shared" si="13"/>
        <v>10100</v>
      </c>
      <c r="Y49" s="41">
        <f t="shared" si="6"/>
        <v>19757345.140285857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41186.49738892242</v>
      </c>
      <c r="AD49" s="40">
        <f t="shared" si="14"/>
        <v>20115100.425607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12"/>
        <v>14427.6</v>
      </c>
      <c r="P50" s="35">
        <f t="shared" si="0"/>
        <v>1500.8337039999999</v>
      </c>
      <c r="Q50" s="146"/>
      <c r="R50" s="28">
        <f t="shared" si="1"/>
        <v>1</v>
      </c>
      <c r="S50" s="33">
        <f t="shared" si="2"/>
        <v>1</v>
      </c>
      <c r="T50" s="146"/>
      <c r="U50" s="39">
        <f t="shared" si="3"/>
        <v>0.119354730257381</v>
      </c>
      <c r="V50" s="33">
        <f t="shared" si="4"/>
        <v>2.6666666803286578E-3</v>
      </c>
      <c r="W50" s="146"/>
      <c r="X50" s="78">
        <f t="shared" si="13"/>
        <v>10100</v>
      </c>
      <c r="Y50" s="41">
        <f t="shared" si="6"/>
        <v>19840070.119219776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41358.708631544534</v>
      </c>
      <c r="AD50" s="40">
        <f t="shared" si="14"/>
        <v>20199279.783682842</v>
      </c>
      <c r="AE50" s="125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12"/>
        <v>14487.715</v>
      </c>
      <c r="P51" s="35">
        <f t="shared" si="0"/>
        <v>1507.0580110999999</v>
      </c>
      <c r="Q51" s="146"/>
      <c r="R51" s="28">
        <f t="shared" si="1"/>
        <v>1</v>
      </c>
      <c r="S51" s="33">
        <f t="shared" si="2"/>
        <v>1</v>
      </c>
      <c r="T51" s="146"/>
      <c r="U51" s="39">
        <f t="shared" si="3"/>
        <v>0.11935508910782573</v>
      </c>
      <c r="V51" s="33">
        <f t="shared" si="4"/>
        <v>2.6666666805567089E-3</v>
      </c>
      <c r="W51" s="146"/>
      <c r="X51" s="78">
        <f t="shared" si="13"/>
        <v>10100</v>
      </c>
      <c r="Y51" s="41">
        <f t="shared" si="6"/>
        <v>19922796.33136021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41530.91987416667</v>
      </c>
      <c r="AD51" s="40">
        <f t="shared" si="14"/>
        <v>20283460.374965195</v>
      </c>
      <c r="AE51" s="125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12"/>
        <v>14547.83</v>
      </c>
      <c r="P52" s="35">
        <f t="shared" si="0"/>
        <v>1513.2823182</v>
      </c>
      <c r="Q52" s="146"/>
      <c r="R52" s="28">
        <f t="shared" si="1"/>
        <v>1</v>
      </c>
      <c r="S52" s="33">
        <f t="shared" si="2"/>
        <v>1</v>
      </c>
      <c r="T52" s="146"/>
      <c r="U52" s="39">
        <f t="shared" si="3"/>
        <v>0.11935545245320071</v>
      </c>
      <c r="V52" s="33">
        <f t="shared" si="4"/>
        <v>2.6666666807876041E-3</v>
      </c>
      <c r="W52" s="146"/>
      <c r="X52" s="78">
        <f t="shared" si="13"/>
        <v>10100</v>
      </c>
      <c r="Y52" s="41">
        <f t="shared" si="6"/>
        <v>20005523.792186476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41703.131116788783</v>
      </c>
      <c r="AD52" s="40">
        <f t="shared" si="14"/>
        <v>20367642.21493338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12"/>
        <v>14607.945</v>
      </c>
      <c r="P53" s="35">
        <f t="shared" si="0"/>
        <v>1519.5066252999998</v>
      </c>
      <c r="Q53" s="146"/>
      <c r="R53" s="28">
        <f t="shared" si="1"/>
        <v>1</v>
      </c>
      <c r="S53" s="33">
        <f t="shared" si="2"/>
        <v>1</v>
      </c>
      <c r="T53" s="146"/>
      <c r="U53" s="39">
        <f t="shared" si="3"/>
        <v>0.11935582033088553</v>
      </c>
      <c r="V53" s="33">
        <f t="shared" si="4"/>
        <v>2.6666666810213654E-3</v>
      </c>
      <c r="W53" s="146"/>
      <c r="X53" s="78">
        <f t="shared" si="13"/>
        <v>10100</v>
      </c>
      <c r="Y53" s="41">
        <f t="shared" si="6"/>
        <v>20088252.517306875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41875.342359410912</v>
      </c>
      <c r="AD53" s="40">
        <f t="shared" si="14"/>
        <v>20451825.319195703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12"/>
        <v>14668.06</v>
      </c>
      <c r="P54" s="35">
        <f t="shared" si="0"/>
        <v>1525.7309323999998</v>
      </c>
      <c r="Q54" s="147"/>
      <c r="R54" s="28">
        <f t="shared" si="1"/>
        <v>1</v>
      </c>
      <c r="S54" s="33">
        <f t="shared" si="2"/>
        <v>1</v>
      </c>
      <c r="T54" s="147"/>
      <c r="U54" s="39">
        <f t="shared" si="3"/>
        <v>0.11935619277841458</v>
      </c>
      <c r="V54" s="33">
        <f t="shared" si="4"/>
        <v>2.6666666812580177E-3</v>
      </c>
      <c r="W54" s="147"/>
      <c r="X54" s="78">
        <f t="shared" si="13"/>
        <v>10100</v>
      </c>
      <c r="Y54" s="41">
        <f t="shared" si="6"/>
        <v>20170982.522459235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42047.553602033033</v>
      </c>
      <c r="AD54" s="40">
        <f t="shared" si="14"/>
        <v>20536009.703489982</v>
      </c>
      <c r="AE54" s="125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859288446.74982917</v>
      </c>
      <c r="AE55" s="125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842256675.94557631</v>
      </c>
      <c r="Z56" s="66">
        <f>SUM(Z9:Z54)</f>
        <v>12798927.480283521</v>
      </c>
      <c r="AA56" s="66">
        <f>SUM(AA9:AA54)</f>
        <v>543544.49438964319</v>
      </c>
      <c r="AB56" s="71">
        <f>SUM(AB9:AB54)</f>
        <v>1755948.8295796206</v>
      </c>
      <c r="AD56" s="67">
        <f>X56+Y56+Z56+AA56+AB56</f>
        <v>859288446.74982905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74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73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0.11934344723399895</v>
      </c>
      <c r="V9" s="33">
        <f>($AI$7/$AG$12)*(1+0.15*(P9/$AG$10)^4)+$AH$32</f>
        <v>2.6666666733386694E-3</v>
      </c>
      <c r="W9" s="146"/>
      <c r="X9" s="78">
        <f>($AG$7*$AG$8*S9*$AG$24+$AG$15*$AG$16*R9*$AG$24)</f>
        <v>3600</v>
      </c>
      <c r="Y9" s="41">
        <f>(O9*U9*$AG$30+P9*V9*$AG$29)*365</f>
        <v>16449367.419559367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34334.06105833911</v>
      </c>
      <c r="AD9" s="40">
        <f>SUM(X9:AB9)</f>
        <v>16754554.016043518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>B10</f>
        <v>12023</v>
      </c>
      <c r="P10" s="35">
        <f t="shared" ref="P10:P54" si="0">C10+(J10)</f>
        <v>1260.86142</v>
      </c>
      <c r="Q10" s="146"/>
      <c r="R10" s="28">
        <f t="shared" ref="R10:R54" si="1">IF(O10&lt;$AG$18,1,2)</f>
        <v>1</v>
      </c>
      <c r="S10" s="33">
        <f t="shared" ref="S10:S54" si="2">IF(P10&lt;$AG$10,1,2)</f>
        <v>1</v>
      </c>
      <c r="T10" s="146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2.6666666734720583E-3</v>
      </c>
      <c r="W10" s="146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16532054.348480044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3" si="9">365*((P10*$AI$7*($AG$53*$AG$54+$AG$49*$AG$50+$AG$45*$AG$46))+(O10*1.6*$AI$15*($AG$53*$AG$55+$AG$49*$AG$51+$AG$45*$AG$47)))</f>
        <v>34506.272300961224</v>
      </c>
      <c r="AD10" s="40">
        <f t="shared" ref="AD10:AD46" si="10">SUM(X10:AB10)</f>
        <v>16838747.545471232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1267.0857271</v>
      </c>
      <c r="Q11" s="146"/>
      <c r="R11" s="28">
        <f t="shared" si="1"/>
        <v>1</v>
      </c>
      <c r="S11" s="33">
        <f t="shared" si="2"/>
        <v>1</v>
      </c>
      <c r="T11" s="146"/>
      <c r="U11" s="39">
        <f t="shared" si="3"/>
        <v>0.11934385999362417</v>
      </c>
      <c r="V11" s="33">
        <f t="shared" si="4"/>
        <v>2.6666666736074375E-3</v>
      </c>
      <c r="W11" s="146"/>
      <c r="X11" s="78">
        <f t="shared" si="5"/>
        <v>3600</v>
      </c>
      <c r="Y11" s="41">
        <f t="shared" si="6"/>
        <v>16614741.991064627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34678.483543583359</v>
      </c>
      <c r="AD11" s="40">
        <f t="shared" si="10"/>
        <v>16922940.123772547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 t="shared" si="12"/>
        <v>12143.23</v>
      </c>
      <c r="P12" s="35">
        <f t="shared" si="0"/>
        <v>1273.3100341999998</v>
      </c>
      <c r="Q12" s="146"/>
      <c r="R12" s="28">
        <f t="shared" si="1"/>
        <v>1</v>
      </c>
      <c r="S12" s="33">
        <f t="shared" si="2"/>
        <v>1</v>
      </c>
      <c r="T12" s="146"/>
      <c r="U12" s="39">
        <f t="shared" si="3"/>
        <v>0.1193440710479194</v>
      </c>
      <c r="V12" s="33">
        <f t="shared" si="4"/>
        <v>2.6666666737448263E-3</v>
      </c>
      <c r="W12" s="146"/>
      <c r="X12" s="78">
        <f t="shared" si="5"/>
        <v>3600</v>
      </c>
      <c r="Y12" s="41">
        <f t="shared" si="6"/>
        <v>16697430.358071597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34850.69478620548</v>
      </c>
      <c r="AD12" s="40">
        <f t="shared" si="10"/>
        <v>17007131.126433108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1279.5343412999998</v>
      </c>
      <c r="Q13" s="146"/>
      <c r="R13" s="28">
        <f t="shared" si="1"/>
        <v>1</v>
      </c>
      <c r="S13" s="33">
        <f t="shared" si="2"/>
        <v>1</v>
      </c>
      <c r="T13" s="146"/>
      <c r="U13" s="39">
        <f t="shared" si="3"/>
        <v>0.11934428526006929</v>
      </c>
      <c r="V13" s="33">
        <f t="shared" si="4"/>
        <v>2.6666666738842447E-3</v>
      </c>
      <c r="W13" s="146"/>
      <c r="X13" s="78">
        <f>($AG$7*$AG$8*S13*$AG$24+$AG$15*$AG$16*R13*$AG$24)</f>
        <v>3600</v>
      </c>
      <c r="Y13" s="41">
        <f t="shared" si="6"/>
        <v>16780119.46036702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35022.906028827601</v>
      </c>
      <c r="AD13" s="40">
        <f t="shared" si="10"/>
        <v>17091309.836141374</v>
      </c>
      <c r="AE13" s="12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12"/>
        <v>12263.46</v>
      </c>
      <c r="P14" s="35">
        <f t="shared" si="0"/>
        <v>1285.7586483999999</v>
      </c>
      <c r="Q14" s="146"/>
      <c r="R14" s="28">
        <f t="shared" si="1"/>
        <v>1</v>
      </c>
      <c r="S14" s="33">
        <f t="shared" si="2"/>
        <v>1</v>
      </c>
      <c r="T14" s="146"/>
      <c r="U14" s="39">
        <f t="shared" si="3"/>
        <v>0.119344502661417</v>
      </c>
      <c r="V14" s="33">
        <f t="shared" si="4"/>
        <v>2.6666666740257127E-3</v>
      </c>
      <c r="W14" s="146"/>
      <c r="X14" s="78">
        <f>($AG$7*$AG$8*S14*$AG$24+$AG$15*$AG$16*R14*$AG$24)+AG26</f>
        <v>1511350</v>
      </c>
      <c r="Y14" s="41">
        <f t="shared" si="6"/>
        <v>16862809.308925088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35195.117271449722</v>
      </c>
      <c r="AD14" s="40">
        <f t="shared" si="10"/>
        <v>18682908.05184143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1291.9829554999999</v>
      </c>
      <c r="Q15" s="146"/>
      <c r="R15" s="28">
        <f t="shared" si="1"/>
        <v>1</v>
      </c>
      <c r="S15" s="33">
        <f t="shared" si="2"/>
        <v>1</v>
      </c>
      <c r="T15" s="146"/>
      <c r="U15" s="39">
        <f t="shared" si="3"/>
        <v>0.11934472328346042</v>
      </c>
      <c r="V15" s="33">
        <f t="shared" si="4"/>
        <v>2.6666666741692502E-3</v>
      </c>
      <c r="W15" s="146"/>
      <c r="X15" s="78">
        <f>($AJ$11*$AG$8*S15*$AG$25+$AJ$9*$AG$8*S15*$AG$24+$AG$15*$AG$16*R15*$AG$24)</f>
        <v>10100</v>
      </c>
      <c r="Y15" s="41">
        <f t="shared" si="6"/>
        <v>16945499.914828632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35367.328514071858</v>
      </c>
      <c r="AD15" s="40">
        <f t="shared" si="10"/>
        <v>17265503.532771531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12"/>
        <v>12383.69</v>
      </c>
      <c r="P16" s="35">
        <f t="shared" si="0"/>
        <v>1298.2072625999999</v>
      </c>
      <c r="Q16" s="146"/>
      <c r="R16" s="28">
        <f t="shared" si="1"/>
        <v>1</v>
      </c>
      <c r="S16" s="33">
        <f t="shared" si="2"/>
        <v>1</v>
      </c>
      <c r="T16" s="146"/>
      <c r="U16" s="39">
        <f t="shared" si="3"/>
        <v>0.11934494715785231</v>
      </c>
      <c r="V16" s="33">
        <f t="shared" si="4"/>
        <v>2.6666666743148768E-3</v>
      </c>
      <c r="W16" s="146"/>
      <c r="X16" s="78">
        <f t="shared" ref="X16:X54" si="13">($AJ$11*$AG$8*S16*$AG$25+$AJ$9*$AG$8*S16*$AG$24+$AG$15*$AG$16*R16*$AG$24)</f>
        <v>10100</v>
      </c>
      <c r="Y16" s="41">
        <f t="shared" si="6"/>
        <v>17028191.289269686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35539.539756693979</v>
      </c>
      <c r="AD16" s="40">
        <f t="shared" si="10"/>
        <v>17349346.290123705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 t="shared" si="12"/>
        <v>12443.805</v>
      </c>
      <c r="P17" s="35">
        <f t="shared" si="0"/>
        <v>1304.4315697</v>
      </c>
      <c r="Q17" s="146"/>
      <c r="R17" s="28">
        <f t="shared" si="1"/>
        <v>1</v>
      </c>
      <c r="S17" s="33">
        <f t="shared" si="2"/>
        <v>1</v>
      </c>
      <c r="T17" s="146"/>
      <c r="U17" s="39">
        <f t="shared" si="3"/>
        <v>0.11934517431640014</v>
      </c>
      <c r="V17" s="33">
        <f t="shared" si="4"/>
        <v>2.6666666744626141E-3</v>
      </c>
      <c r="W17" s="146"/>
      <c r="X17" s="78">
        <f t="shared" si="13"/>
        <v>10100</v>
      </c>
      <c r="Y17" s="41">
        <f t="shared" si="6"/>
        <v>17110883.443549994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35711.750999316107</v>
      </c>
      <c r="AD17" s="40">
        <f t="shared" si="10"/>
        <v>17433186.335199703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12"/>
        <v>12503.92</v>
      </c>
      <c r="P18" s="35">
        <f t="shared" si="0"/>
        <v>1310.6558768</v>
      </c>
      <c r="Q18" s="146"/>
      <c r="R18" s="28">
        <f t="shared" si="1"/>
        <v>1</v>
      </c>
      <c r="S18" s="33">
        <f t="shared" si="2"/>
        <v>1</v>
      </c>
      <c r="T18" s="146"/>
      <c r="U18" s="39">
        <f t="shared" si="3"/>
        <v>0.11934540479106619</v>
      </c>
      <c r="V18" s="33">
        <f t="shared" si="4"/>
        <v>2.6666666746124807E-3</v>
      </c>
      <c r="W18" s="146"/>
      <c r="X18" s="78">
        <f t="shared" si="13"/>
        <v>10100</v>
      </c>
      <c r="Y18" s="41">
        <f t="shared" si="6"/>
        <v>17193576.389081579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35883.962241938229</v>
      </c>
      <c r="AD18" s="40">
        <f t="shared" si="10"/>
        <v>17517023.679411538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12"/>
        <v>12564.035</v>
      </c>
      <c r="P19" s="35">
        <f t="shared" si="0"/>
        <v>1316.8801838999998</v>
      </c>
      <c r="Q19" s="146"/>
      <c r="R19" s="28">
        <f t="shared" si="1"/>
        <v>1</v>
      </c>
      <c r="S19" s="33">
        <f t="shared" si="2"/>
        <v>1</v>
      </c>
      <c r="T19" s="146"/>
      <c r="U19" s="39">
        <f t="shared" si="3"/>
        <v>0.11934563861396749</v>
      </c>
      <c r="V19" s="33">
        <f t="shared" si="4"/>
        <v>2.6666666747644984E-3</v>
      </c>
      <c r="W19" s="146"/>
      <c r="X19" s="78">
        <f t="shared" si="13"/>
        <v>10100</v>
      </c>
      <c r="Y19" s="41">
        <f t="shared" si="6"/>
        <v>17276270.137387235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36056.173484560357</v>
      </c>
      <c r="AD19" s="40">
        <f t="shared" si="10"/>
        <v>17600858.334282015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12"/>
        <v>12624.15</v>
      </c>
      <c r="P20" s="35">
        <f t="shared" si="0"/>
        <v>1323.1044909999998</v>
      </c>
      <c r="Q20" s="146"/>
      <c r="R20" s="28">
        <f t="shared" si="1"/>
        <v>1</v>
      </c>
      <c r="S20" s="33">
        <f t="shared" si="2"/>
        <v>1</v>
      </c>
      <c r="T20" s="146"/>
      <c r="U20" s="39">
        <f t="shared" si="3"/>
        <v>0.11934587581737592</v>
      </c>
      <c r="V20" s="33">
        <f t="shared" si="4"/>
        <v>2.6666666749186867E-3</v>
      </c>
      <c r="W20" s="146"/>
      <c r="X20" s="78">
        <f t="shared" si="13"/>
        <v>10100</v>
      </c>
      <c r="Y20" s="41">
        <f t="shared" si="6"/>
        <v>17358964.700101115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36228.384727182478</v>
      </c>
      <c r="AD20" s="40">
        <f t="shared" si="10"/>
        <v>17684690.311445281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1329.3287980999999</v>
      </c>
      <c r="Q21" s="146"/>
      <c r="R21" s="28">
        <f t="shared" si="1"/>
        <v>1</v>
      </c>
      <c r="S21" s="33">
        <f t="shared" si="2"/>
        <v>1</v>
      </c>
      <c r="T21" s="146"/>
      <c r="U21" s="39">
        <f t="shared" si="3"/>
        <v>0.11934611643371808</v>
      </c>
      <c r="V21" s="33">
        <f t="shared" si="4"/>
        <v>2.6666666750750664E-3</v>
      </c>
      <c r="W21" s="146"/>
      <c r="X21" s="78">
        <f t="shared" si="13"/>
        <v>10100</v>
      </c>
      <c r="Y21" s="41">
        <f t="shared" si="6"/>
        <v>17441660.088969212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36400.595969804599</v>
      </c>
      <c r="AD21" s="40">
        <f t="shared" si="10"/>
        <v>17768519.622647326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12"/>
        <v>12744.38</v>
      </c>
      <c r="P22" s="35">
        <f t="shared" si="0"/>
        <v>1335.5531051999999</v>
      </c>
      <c r="Q22" s="146"/>
      <c r="R22" s="28">
        <f t="shared" si="1"/>
        <v>1</v>
      </c>
      <c r="S22" s="33">
        <f t="shared" si="2"/>
        <v>1</v>
      </c>
      <c r="T22" s="146"/>
      <c r="U22" s="39">
        <f t="shared" si="3"/>
        <v>0.11934636049557536</v>
      </c>
      <c r="V22" s="33">
        <f t="shared" si="4"/>
        <v>2.6666666752336583E-3</v>
      </c>
      <c r="W22" s="146"/>
      <c r="X22" s="78">
        <f t="shared" si="13"/>
        <v>10100</v>
      </c>
      <c r="Y22" s="41">
        <f t="shared" si="6"/>
        <v>17524356.315849926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36572.807212426727</v>
      </c>
      <c r="AD22" s="40">
        <f t="shared" si="10"/>
        <v>17852346.279746562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1341.7774122999999</v>
      </c>
      <c r="Q23" s="146"/>
      <c r="R23" s="28">
        <f t="shared" si="1"/>
        <v>1</v>
      </c>
      <c r="S23" s="33">
        <f t="shared" si="2"/>
        <v>1</v>
      </c>
      <c r="T23" s="146"/>
      <c r="U23" s="39">
        <f t="shared" si="3"/>
        <v>0.11934660803568393</v>
      </c>
      <c r="V23" s="33">
        <f t="shared" si="4"/>
        <v>2.6666666753944832E-3</v>
      </c>
      <c r="W23" s="146"/>
      <c r="X23" s="78">
        <f t="shared" si="13"/>
        <v>10100</v>
      </c>
      <c r="Y23" s="41">
        <f t="shared" si="6"/>
        <v>17607053.392714612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36745.018455048856</v>
      </c>
      <c r="AD23" s="40">
        <f t="shared" si="10"/>
        <v>17936170.294714328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12"/>
        <v>12864.61</v>
      </c>
      <c r="P24" s="35">
        <f t="shared" si="0"/>
        <v>1348.0017194</v>
      </c>
      <c r="Q24" s="146"/>
      <c r="R24" s="28">
        <f t="shared" si="1"/>
        <v>1</v>
      </c>
      <c r="S24" s="33">
        <f t="shared" si="2"/>
        <v>1</v>
      </c>
      <c r="T24" s="146"/>
      <c r="U24" s="39">
        <f t="shared" si="3"/>
        <v>0.11934685908693478</v>
      </c>
      <c r="V24" s="33">
        <f t="shared" si="4"/>
        <v>2.6666666755575615E-3</v>
      </c>
      <c r="W24" s="146"/>
      <c r="X24" s="78">
        <f t="shared" si="13"/>
        <v>10100</v>
      </c>
      <c r="Y24" s="41">
        <f t="shared" si="6"/>
        <v>17689751.331648063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36917.229697670984</v>
      </c>
      <c r="AD24" s="40">
        <f t="shared" si="10"/>
        <v>18019991.679635432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12"/>
        <v>12924.725</v>
      </c>
      <c r="P25" s="35">
        <f t="shared" si="0"/>
        <v>1354.2260265</v>
      </c>
      <c r="Q25" s="146"/>
      <c r="R25" s="28">
        <f t="shared" si="1"/>
        <v>1</v>
      </c>
      <c r="S25" s="33">
        <f t="shared" si="2"/>
        <v>1</v>
      </c>
      <c r="T25" s="146"/>
      <c r="U25" s="39">
        <f t="shared" si="3"/>
        <v>0.11934711368237363</v>
      </c>
      <c r="V25" s="33">
        <f t="shared" si="4"/>
        <v>2.666666675722915E-3</v>
      </c>
      <c r="W25" s="146"/>
      <c r="X25" s="78">
        <f t="shared" si="13"/>
        <v>10100</v>
      </c>
      <c r="Y25" s="41">
        <f t="shared" si="6"/>
        <v>17772450.144849103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37089.440940293098</v>
      </c>
      <c r="AD25" s="40">
        <f t="shared" si="10"/>
        <v>18103810.446708687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12"/>
        <v>12984.84</v>
      </c>
      <c r="P26" s="35">
        <f t="shared" si="0"/>
        <v>1360.4503336</v>
      </c>
      <c r="Q26" s="146"/>
      <c r="R26" s="28">
        <f t="shared" si="1"/>
        <v>1</v>
      </c>
      <c r="S26" s="33">
        <f t="shared" si="2"/>
        <v>1</v>
      </c>
      <c r="T26" s="146"/>
      <c r="U26" s="39">
        <f t="shared" si="3"/>
        <v>0.119347371855201</v>
      </c>
      <c r="V26" s="33">
        <f t="shared" si="4"/>
        <v>2.6666666758905643E-3</v>
      </c>
      <c r="W26" s="146"/>
      <c r="X26" s="78">
        <f t="shared" si="13"/>
        <v>10100</v>
      </c>
      <c r="Y26" s="41">
        <f t="shared" si="6"/>
        <v>17855149.844631091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37261.652182915233</v>
      </c>
      <c r="AD26" s="40">
        <f t="shared" si="10"/>
        <v>18187626.608247455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12"/>
        <v>13044.955</v>
      </c>
      <c r="P27" s="35">
        <f t="shared" si="0"/>
        <v>1366.6746406999998</v>
      </c>
      <c r="Q27" s="146"/>
      <c r="R27" s="28">
        <f t="shared" si="1"/>
        <v>1</v>
      </c>
      <c r="S27" s="33">
        <f t="shared" si="2"/>
        <v>1</v>
      </c>
      <c r="T27" s="146"/>
      <c r="U27" s="39">
        <f t="shared" si="3"/>
        <v>0.11934763363877221</v>
      </c>
      <c r="V27" s="33">
        <f t="shared" si="4"/>
        <v>2.6666666760605299E-3</v>
      </c>
      <c r="W27" s="146"/>
      <c r="X27" s="78">
        <f t="shared" si="13"/>
        <v>10100</v>
      </c>
      <c r="Y27" s="41">
        <f t="shared" si="6"/>
        <v>17937850.443422463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37433.863425537347</v>
      </c>
      <c r="AD27" s="40">
        <f t="shared" si="10"/>
        <v>18271440.176680177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12"/>
        <v>13105.07</v>
      </c>
      <c r="P28" s="35">
        <f t="shared" si="0"/>
        <v>1372.8989477999999</v>
      </c>
      <c r="Q28" s="146"/>
      <c r="R28" s="28">
        <f t="shared" si="1"/>
        <v>1</v>
      </c>
      <c r="S28" s="33">
        <f t="shared" si="2"/>
        <v>1</v>
      </c>
      <c r="T28" s="146"/>
      <c r="U28" s="39">
        <f t="shared" si="3"/>
        <v>0.11934789906659735</v>
      </c>
      <c r="V28" s="33">
        <f t="shared" si="4"/>
        <v>2.6666666762328343E-3</v>
      </c>
      <c r="W28" s="146"/>
      <c r="X28" s="78">
        <f t="shared" si="13"/>
        <v>10100</v>
      </c>
      <c r="Y28" s="41">
        <f t="shared" si="6"/>
        <v>18020551.953767266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37606.074668159476</v>
      </c>
      <c r="AD28" s="40">
        <f t="shared" si="10"/>
        <v>18355251.164550893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1379.1232548999999</v>
      </c>
      <c r="Q29" s="146"/>
      <c r="R29" s="28">
        <f t="shared" si="1"/>
        <v>1</v>
      </c>
      <c r="S29" s="33">
        <f t="shared" si="2"/>
        <v>1</v>
      </c>
      <c r="T29" s="146"/>
      <c r="U29" s="39">
        <f t="shared" si="3"/>
        <v>0.11934816817234126</v>
      </c>
      <c r="V29" s="33">
        <f t="shared" si="4"/>
        <v>2.666666676407498E-3</v>
      </c>
      <c r="W29" s="146"/>
      <c r="X29" s="78">
        <f t="shared" si="13"/>
        <v>10100</v>
      </c>
      <c r="Y29" s="41">
        <f t="shared" si="6"/>
        <v>18103254.388325691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37778.285910781597</v>
      </c>
      <c r="AD29" s="40">
        <f t="shared" si="10"/>
        <v>18439059.5845198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12"/>
        <v>13225.3</v>
      </c>
      <c r="P30" s="35">
        <f t="shared" si="0"/>
        <v>1385.3475619999999</v>
      </c>
      <c r="Q30" s="146"/>
      <c r="R30" s="28">
        <f t="shared" si="1"/>
        <v>1</v>
      </c>
      <c r="S30" s="33">
        <f t="shared" si="2"/>
        <v>1</v>
      </c>
      <c r="T30" s="146"/>
      <c r="U30" s="39">
        <f t="shared" si="3"/>
        <v>0.11934844098982358</v>
      </c>
      <c r="V30" s="33">
        <f t="shared" si="4"/>
        <v>2.666666676584543E-3</v>
      </c>
      <c r="W30" s="146"/>
      <c r="X30" s="78">
        <f t="shared" si="13"/>
        <v>10100</v>
      </c>
      <c r="Y30" s="41">
        <f t="shared" si="6"/>
        <v>18185957.759874623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37950.497153403725</v>
      </c>
      <c r="AD30" s="40">
        <f t="shared" si="10"/>
        <v>18522865.449363779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1391.5718691</v>
      </c>
      <c r="Q31" s="146"/>
      <c r="R31" s="28">
        <f t="shared" si="1"/>
        <v>1</v>
      </c>
      <c r="S31" s="33">
        <f t="shared" si="2"/>
        <v>1</v>
      </c>
      <c r="T31" s="146"/>
      <c r="U31" s="39">
        <f t="shared" si="3"/>
        <v>0.11934871755301878</v>
      </c>
      <c r="V31" s="33">
        <f t="shared" si="4"/>
        <v>2.6666666767639897E-3</v>
      </c>
      <c r="W31" s="146"/>
      <c r="X31" s="78">
        <f t="shared" si="13"/>
        <v>10100</v>
      </c>
      <c r="Y31" s="41">
        <f t="shared" si="6"/>
        <v>18268662.081308149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38122.708396025846</v>
      </c>
      <c r="AD31" s="40">
        <f t="shared" si="10"/>
        <v>18606668.771976914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12"/>
        <v>13345.53</v>
      </c>
      <c r="P32" s="35">
        <f t="shared" si="0"/>
        <v>1397.7961762</v>
      </c>
      <c r="Q32" s="146"/>
      <c r="R32" s="28">
        <f t="shared" si="1"/>
        <v>1</v>
      </c>
      <c r="S32" s="33">
        <f t="shared" si="2"/>
        <v>1</v>
      </c>
      <c r="T32" s="146"/>
      <c r="U32" s="39">
        <f t="shared" si="3"/>
        <v>0.11934899789605603</v>
      </c>
      <c r="V32" s="33">
        <f t="shared" si="4"/>
        <v>2.6666666769458612E-3</v>
      </c>
      <c r="W32" s="146"/>
      <c r="X32" s="78">
        <f t="shared" si="13"/>
        <v>10100</v>
      </c>
      <c r="Y32" s="41">
        <f t="shared" si="6"/>
        <v>18351367.365638129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38294.919638647974</v>
      </c>
      <c r="AD32" s="40">
        <f t="shared" si="10"/>
        <v>18690469.565371074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12"/>
        <v>13405.645</v>
      </c>
      <c r="P33" s="35">
        <f t="shared" si="0"/>
        <v>1404.0204833</v>
      </c>
      <c r="Q33" s="146"/>
      <c r="R33" s="28">
        <f t="shared" si="1"/>
        <v>1</v>
      </c>
      <c r="S33" s="33">
        <f t="shared" si="2"/>
        <v>1</v>
      </c>
      <c r="T33" s="146"/>
      <c r="U33" s="39">
        <f t="shared" si="3"/>
        <v>0.11934928205321933</v>
      </c>
      <c r="V33" s="33">
        <f t="shared" si="4"/>
        <v>2.6666666771301786E-3</v>
      </c>
      <c r="W33" s="146"/>
      <c r="X33" s="78">
        <f t="shared" si="13"/>
        <v>10100</v>
      </c>
      <c r="Y33" s="41">
        <f t="shared" si="6"/>
        <v>18434073.625994682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38467.130881270095</v>
      </c>
      <c r="AD33" s="40">
        <f t="shared" si="10"/>
        <v>18774267.842676371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12"/>
        <v>13465.76</v>
      </c>
      <c r="P34" s="35">
        <f t="shared" si="0"/>
        <v>1410.2447903999998</v>
      </c>
      <c r="Q34" s="146"/>
      <c r="R34" s="28">
        <f t="shared" si="1"/>
        <v>1</v>
      </c>
      <c r="S34" s="33">
        <f t="shared" si="2"/>
        <v>1</v>
      </c>
      <c r="T34" s="146"/>
      <c r="U34" s="39">
        <f t="shared" si="3"/>
        <v>0.11934957005894746</v>
      </c>
      <c r="V34" s="33">
        <f t="shared" si="4"/>
        <v>2.6666666773169632E-3</v>
      </c>
      <c r="W34" s="146"/>
      <c r="X34" s="78">
        <f t="shared" si="13"/>
        <v>10100</v>
      </c>
      <c r="Y34" s="41">
        <f t="shared" si="6"/>
        <v>18516780.875626784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38639.342123892224</v>
      </c>
      <c r="AD34" s="40">
        <f t="shared" si="10"/>
        <v>18858063.617141783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12"/>
        <v>13525.875</v>
      </c>
      <c r="P35" s="35">
        <f t="shared" si="0"/>
        <v>1416.4690974999999</v>
      </c>
      <c r="Q35" s="146"/>
      <c r="R35" s="28">
        <f t="shared" si="1"/>
        <v>1</v>
      </c>
      <c r="S35" s="33">
        <f t="shared" si="2"/>
        <v>1</v>
      </c>
      <c r="T35" s="146"/>
      <c r="U35" s="39">
        <f t="shared" si="3"/>
        <v>0.11934986194783397</v>
      </c>
      <c r="V35" s="33">
        <f t="shared" si="4"/>
        <v>2.666666677506238E-3</v>
      </c>
      <c r="W35" s="146"/>
      <c r="X35" s="78">
        <f t="shared" si="13"/>
        <v>10100</v>
      </c>
      <c r="Y35" s="41">
        <f t="shared" si="6"/>
        <v>18599489.127902746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38811.553366514345</v>
      </c>
      <c r="AD35" s="40">
        <f t="shared" si="10"/>
        <v>18941856.902135625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12"/>
        <v>13585.99</v>
      </c>
      <c r="P36" s="35">
        <f t="shared" si="0"/>
        <v>1422.6934045999999</v>
      </c>
      <c r="Q36" s="146"/>
      <c r="R36" s="28">
        <f t="shared" si="1"/>
        <v>1</v>
      </c>
      <c r="S36" s="33">
        <f t="shared" si="2"/>
        <v>1</v>
      </c>
      <c r="T36" s="146"/>
      <c r="U36" s="39">
        <f t="shared" si="3"/>
        <v>0.11935015775462716</v>
      </c>
      <c r="V36" s="33">
        <f t="shared" si="4"/>
        <v>2.6666666776980243E-3</v>
      </c>
      <c r="W36" s="146"/>
      <c r="X36" s="78">
        <f t="shared" si="13"/>
        <v>10100</v>
      </c>
      <c r="Y36" s="41">
        <f t="shared" si="6"/>
        <v>18682198.396310784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38983.764609136473</v>
      </c>
      <c r="AD36" s="40">
        <f t="shared" si="10"/>
        <v>19025647.711146101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12"/>
        <v>13646.105</v>
      </c>
      <c r="P37" s="35">
        <f t="shared" si="0"/>
        <v>1428.9177116999999</v>
      </c>
      <c r="Q37" s="146"/>
      <c r="R37" s="28">
        <f t="shared" si="1"/>
        <v>1</v>
      </c>
      <c r="S37" s="33">
        <f t="shared" si="2"/>
        <v>1</v>
      </c>
      <c r="T37" s="146"/>
      <c r="U37" s="39">
        <f t="shared" si="3"/>
        <v>0.11935045751423019</v>
      </c>
      <c r="V37" s="33">
        <f t="shared" si="4"/>
        <v>2.6666666778923441E-3</v>
      </c>
      <c r="W37" s="146"/>
      <c r="X37" s="78">
        <f t="shared" si="13"/>
        <v>10100</v>
      </c>
      <c r="Y37" s="41">
        <f t="shared" si="6"/>
        <v>18764908.694459539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39155.975851758594</v>
      </c>
      <c r="AD37" s="40">
        <f t="shared" si="10"/>
        <v>19109436.057781871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1435.1420188</v>
      </c>
      <c r="Q38" s="146"/>
      <c r="R38" s="28">
        <f t="shared" si="1"/>
        <v>1</v>
      </c>
      <c r="S38" s="33">
        <f t="shared" si="2"/>
        <v>1</v>
      </c>
      <c r="T38" s="146"/>
      <c r="U38" s="39">
        <f t="shared" si="3"/>
        <v>0.11935076126170094</v>
      </c>
      <c r="V38" s="33">
        <f t="shared" si="4"/>
        <v>2.6666666780892209E-3</v>
      </c>
      <c r="W38" s="146"/>
      <c r="X38" s="78">
        <f t="shared" si="13"/>
        <v>10100</v>
      </c>
      <c r="Y38" s="41">
        <f t="shared" si="6"/>
        <v>18847620.036078621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39328.18709438073</v>
      </c>
      <c r="AD38" s="40">
        <f t="shared" si="10"/>
        <v>19193221.955772523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1441.3663258999998</v>
      </c>
      <c r="Q39" s="146"/>
      <c r="R39" s="28">
        <f t="shared" si="1"/>
        <v>1</v>
      </c>
      <c r="S39" s="33">
        <f t="shared" si="2"/>
        <v>1</v>
      </c>
      <c r="T39" s="146"/>
      <c r="U39" s="39">
        <f t="shared" si="3"/>
        <v>0.11935106903225207</v>
      </c>
      <c r="V39" s="33">
        <f t="shared" si="4"/>
        <v>2.6666666782886746E-3</v>
      </c>
      <c r="W39" s="146"/>
      <c r="X39" s="78">
        <f t="shared" si="13"/>
        <v>10100</v>
      </c>
      <c r="Y39" s="41">
        <f t="shared" si="6"/>
        <v>18930332.435019128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39500.398337002844</v>
      </c>
      <c r="AD39" s="40">
        <f t="shared" si="10"/>
        <v>19277005.418969173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12"/>
        <v>13826.45</v>
      </c>
      <c r="P40" s="35">
        <f t="shared" si="0"/>
        <v>1447.590633</v>
      </c>
      <c r="Q40" s="146"/>
      <c r="R40" s="28">
        <f t="shared" si="1"/>
        <v>1</v>
      </c>
      <c r="S40" s="33">
        <f t="shared" si="2"/>
        <v>1</v>
      </c>
      <c r="T40" s="146"/>
      <c r="U40" s="39">
        <f t="shared" si="3"/>
        <v>0.11935138086125104</v>
      </c>
      <c r="V40" s="33">
        <f t="shared" si="4"/>
        <v>2.66666667849073E-3</v>
      </c>
      <c r="W40" s="146"/>
      <c r="X40" s="78">
        <f t="shared" si="13"/>
        <v>10100</v>
      </c>
      <c r="Y40" s="41">
        <f t="shared" si="6"/>
        <v>19013045.905254215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39672.609579624979</v>
      </c>
      <c r="AD40" s="40">
        <f t="shared" si="10"/>
        <v>19360786.461344972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1453.8149401000001</v>
      </c>
      <c r="Q41" s="146"/>
      <c r="R41" s="28">
        <f t="shared" si="1"/>
        <v>1</v>
      </c>
      <c r="S41" s="33">
        <f t="shared" si="2"/>
        <v>1</v>
      </c>
      <c r="T41" s="146"/>
      <c r="U41" s="39">
        <f t="shared" si="3"/>
        <v>0.11935169678422008</v>
      </c>
      <c r="V41" s="33">
        <f t="shared" si="4"/>
        <v>2.6666666786954083E-3</v>
      </c>
      <c r="W41" s="146"/>
      <c r="X41" s="78">
        <f t="shared" si="13"/>
        <v>10100</v>
      </c>
      <c r="Y41" s="41">
        <f t="shared" si="6"/>
        <v>19095760.460879579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39844.820822247093</v>
      </c>
      <c r="AD41" s="40">
        <f t="shared" si="10"/>
        <v>19444565.096995607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12"/>
        <v>13946.68</v>
      </c>
      <c r="P42" s="35">
        <f t="shared" si="0"/>
        <v>1460.0392471999999</v>
      </c>
      <c r="Q42" s="146"/>
      <c r="R42" s="28">
        <f t="shared" si="1"/>
        <v>1</v>
      </c>
      <c r="S42" s="33">
        <f t="shared" si="2"/>
        <v>1</v>
      </c>
      <c r="T42" s="146"/>
      <c r="U42" s="39">
        <f t="shared" si="3"/>
        <v>0.11935201683683624</v>
      </c>
      <c r="V42" s="33">
        <f t="shared" si="4"/>
        <v>2.6666666789027329E-3</v>
      </c>
      <c r="W42" s="146"/>
      <c r="X42" s="78">
        <f t="shared" si="13"/>
        <v>10100</v>
      </c>
      <c r="Y42" s="41">
        <f t="shared" si="6"/>
        <v>19178476.11611405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40017.032064869214</v>
      </c>
      <c r="AD42" s="40">
        <f t="shared" si="10"/>
        <v>19528341.340139922</v>
      </c>
      <c r="AE42" s="12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12"/>
        <v>14006.795</v>
      </c>
      <c r="P43" s="35">
        <f t="shared" si="0"/>
        <v>1466.2635542999999</v>
      </c>
      <c r="Q43" s="146"/>
      <c r="R43" s="28">
        <f t="shared" si="1"/>
        <v>1</v>
      </c>
      <c r="S43" s="33">
        <f t="shared" si="2"/>
        <v>1</v>
      </c>
      <c r="T43" s="146"/>
      <c r="U43" s="39">
        <f t="shared" si="3"/>
        <v>0.1193523410549313</v>
      </c>
      <c r="V43" s="33">
        <f t="shared" si="4"/>
        <v>2.6666666791127255E-3</v>
      </c>
      <c r="W43" s="146"/>
      <c r="X43" s="78">
        <f t="shared" si="13"/>
        <v>10100</v>
      </c>
      <c r="Y43" s="41">
        <f t="shared" si="6"/>
        <v>19261192.885300077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40189.24330749135</v>
      </c>
      <c r="AD43" s="40">
        <f t="shared" si="10"/>
        <v>19612115.205120347</v>
      </c>
      <c r="AE43" s="125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12"/>
        <v>14066.91</v>
      </c>
      <c r="P44" s="35">
        <f t="shared" si="0"/>
        <v>1472.4878613999999</v>
      </c>
      <c r="Q44" s="146"/>
      <c r="R44" s="28">
        <f t="shared" si="1"/>
        <v>1</v>
      </c>
      <c r="S44" s="33">
        <f t="shared" si="2"/>
        <v>1</v>
      </c>
      <c r="T44" s="146"/>
      <c r="U44" s="39">
        <f t="shared" si="3"/>
        <v>0.11935266947449183</v>
      </c>
      <c r="V44" s="33">
        <f t="shared" si="4"/>
        <v>2.66666667932541E-3</v>
      </c>
      <c r="W44" s="146"/>
      <c r="X44" s="78">
        <f t="shared" si="13"/>
        <v>10100</v>
      </c>
      <c r="Y44" s="41">
        <f t="shared" si="6"/>
        <v>19343910.782904301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40361.454550113463</v>
      </c>
      <c r="AD44" s="40">
        <f t="shared" si="10"/>
        <v>19695886.706403546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12"/>
        <v>14127.025</v>
      </c>
      <c r="P45" s="35">
        <f t="shared" si="0"/>
        <v>1478.7121685</v>
      </c>
      <c r="Q45" s="146"/>
      <c r="R45" s="28">
        <f t="shared" si="1"/>
        <v>1</v>
      </c>
      <c r="S45" s="33">
        <f t="shared" si="2"/>
        <v>1</v>
      </c>
      <c r="T45" s="146"/>
      <c r="U45" s="39">
        <f t="shared" si="3"/>
        <v>0.11935300213165921</v>
      </c>
      <c r="V45" s="33">
        <f t="shared" si="4"/>
        <v>2.666666679540808E-3</v>
      </c>
      <c r="W45" s="146"/>
      <c r="X45" s="78">
        <f t="shared" si="13"/>
        <v>10100</v>
      </c>
      <c r="Y45" s="41">
        <f t="shared" si="6"/>
        <v>19426629.82351806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40533.665792735592</v>
      </c>
      <c r="AD45" s="40">
        <f t="shared" si="10"/>
        <v>19779655.858580843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12"/>
        <v>14187.14</v>
      </c>
      <c r="P46" s="35">
        <f t="shared" si="0"/>
        <v>1484.9364755999998</v>
      </c>
      <c r="Q46" s="146"/>
      <c r="R46" s="28">
        <f t="shared" si="1"/>
        <v>1</v>
      </c>
      <c r="S46" s="33">
        <f t="shared" si="2"/>
        <v>1</v>
      </c>
      <c r="T46" s="146"/>
      <c r="U46" s="39">
        <f t="shared" si="3"/>
        <v>0.11935333906272956</v>
      </c>
      <c r="V46" s="33">
        <f t="shared" si="4"/>
        <v>2.6666666797589443E-3</v>
      </c>
      <c r="W46" s="146"/>
      <c r="X46" s="78">
        <f t="shared" si="13"/>
        <v>10100</v>
      </c>
      <c r="Y46" s="41">
        <f t="shared" si="6"/>
        <v>19509350.021857947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40705.877035357706</v>
      </c>
      <c r="AD46" s="40">
        <f t="shared" si="10"/>
        <v>19863422.676368836</v>
      </c>
      <c r="AE46" s="125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1491.1607827</v>
      </c>
      <c r="Q47" s="146"/>
      <c r="R47" s="28">
        <f t="shared" si="1"/>
        <v>1</v>
      </c>
      <c r="S47" s="33">
        <f t="shared" si="2"/>
        <v>1</v>
      </c>
      <c r="T47" s="146"/>
      <c r="U47" s="39">
        <f t="shared" si="3"/>
        <v>0.11935368030415383</v>
      </c>
      <c r="V47" s="33">
        <f t="shared" si="4"/>
        <v>2.6666666799798401E-3</v>
      </c>
      <c r="W47" s="146"/>
      <c r="X47" s="78">
        <f t="shared" si="13"/>
        <v>10100</v>
      </c>
      <c r="Y47" s="41">
        <f t="shared" si="6"/>
        <v>19592071.392766345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40878.088277979848</v>
      </c>
      <c r="AD47" s="40">
        <f t="shared" ref="AD47:AD54" si="14">SUM(X47:AB47)</f>
        <v>19947187.174609903</v>
      </c>
      <c r="AE47" s="125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12"/>
        <v>14307.369999999999</v>
      </c>
      <c r="P48" s="35">
        <f t="shared" si="0"/>
        <v>1497.3850897999998</v>
      </c>
      <c r="Q48" s="146"/>
      <c r="R48" s="28">
        <f t="shared" si="1"/>
        <v>1</v>
      </c>
      <c r="S48" s="33">
        <f t="shared" si="2"/>
        <v>1</v>
      </c>
      <c r="T48" s="146"/>
      <c r="U48" s="39">
        <f t="shared" si="3"/>
        <v>0.1193540258925377</v>
      </c>
      <c r="V48" s="33">
        <f t="shared" si="4"/>
        <v>2.6666666802035192E-3</v>
      </c>
      <c r="W48" s="146"/>
      <c r="X48" s="78">
        <f t="shared" si="13"/>
        <v>10100</v>
      </c>
      <c r="Y48" s="41">
        <f t="shared" si="6"/>
        <v>19674793.951211929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41050.299520601962</v>
      </c>
      <c r="AD48" s="40">
        <f t="shared" si="14"/>
        <v>20031170.290765453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12"/>
        <v>14367.485000000001</v>
      </c>
      <c r="P49" s="35">
        <f t="shared" si="0"/>
        <v>1503.6093968999999</v>
      </c>
      <c r="Q49" s="146"/>
      <c r="R49" s="28">
        <f t="shared" si="1"/>
        <v>1</v>
      </c>
      <c r="S49" s="33">
        <f t="shared" si="2"/>
        <v>1</v>
      </c>
      <c r="T49" s="146"/>
      <c r="U49" s="39">
        <f t="shared" si="3"/>
        <v>0.11935437586464166</v>
      </c>
      <c r="V49" s="33">
        <f t="shared" si="4"/>
        <v>2.666666680430006E-3</v>
      </c>
      <c r="W49" s="146"/>
      <c r="X49" s="78">
        <f t="shared" si="13"/>
        <v>10100</v>
      </c>
      <c r="Y49" s="41">
        <f t="shared" si="6"/>
        <v>19757517.712290257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41222.510763224098</v>
      </c>
      <c r="AD49" s="40">
        <f t="shared" si="14"/>
        <v>20115348.4309857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12"/>
        <v>14427.6</v>
      </c>
      <c r="P50" s="35">
        <f t="shared" si="0"/>
        <v>1509.8337039999999</v>
      </c>
      <c r="Q50" s="146"/>
      <c r="R50" s="28">
        <f t="shared" si="1"/>
        <v>1</v>
      </c>
      <c r="S50" s="33">
        <f t="shared" si="2"/>
        <v>1</v>
      </c>
      <c r="T50" s="146"/>
      <c r="U50" s="39">
        <f t="shared" si="3"/>
        <v>0.119354730257381</v>
      </c>
      <c r="V50" s="33">
        <f t="shared" si="4"/>
        <v>2.6666666806593226E-3</v>
      </c>
      <c r="W50" s="146"/>
      <c r="X50" s="78">
        <f t="shared" si="13"/>
        <v>10100</v>
      </c>
      <c r="Y50" s="41">
        <f t="shared" si="6"/>
        <v>19840242.691224255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41394.722005846212</v>
      </c>
      <c r="AD50" s="40">
        <f t="shared" si="14"/>
        <v>20199527.789061625</v>
      </c>
      <c r="AE50" s="125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12"/>
        <v>14487.715</v>
      </c>
      <c r="P51" s="35">
        <f t="shared" si="0"/>
        <v>1516.0580110999999</v>
      </c>
      <c r="Q51" s="146"/>
      <c r="R51" s="28">
        <f t="shared" si="1"/>
        <v>1</v>
      </c>
      <c r="S51" s="33">
        <f t="shared" si="2"/>
        <v>1</v>
      </c>
      <c r="T51" s="146"/>
      <c r="U51" s="39">
        <f t="shared" si="3"/>
        <v>0.11935508910782573</v>
      </c>
      <c r="V51" s="33">
        <f t="shared" si="4"/>
        <v>2.6666666808914928E-3</v>
      </c>
      <c r="W51" s="146"/>
      <c r="X51" s="78">
        <f t="shared" si="13"/>
        <v>10100</v>
      </c>
      <c r="Y51" s="41">
        <f t="shared" si="6"/>
        <v>19922968.903364759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41566.93324846834</v>
      </c>
      <c r="AD51" s="40">
        <f t="shared" si="14"/>
        <v>20283708.380344044</v>
      </c>
      <c r="AE51" s="125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12"/>
        <v>14547.83</v>
      </c>
      <c r="P52" s="35">
        <f t="shared" si="0"/>
        <v>1522.2823182</v>
      </c>
      <c r="Q52" s="146"/>
      <c r="R52" s="28">
        <f t="shared" si="1"/>
        <v>1</v>
      </c>
      <c r="S52" s="33">
        <f t="shared" si="2"/>
        <v>1</v>
      </c>
      <c r="T52" s="146"/>
      <c r="U52" s="39">
        <f t="shared" si="3"/>
        <v>0.11935545245320071</v>
      </c>
      <c r="V52" s="33">
        <f t="shared" si="4"/>
        <v>2.6666666811265404E-3</v>
      </c>
      <c r="W52" s="146"/>
      <c r="X52" s="78">
        <f t="shared" si="13"/>
        <v>10100</v>
      </c>
      <c r="Y52" s="41">
        <f t="shared" si="6"/>
        <v>20005696.3641911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41739.144491090461</v>
      </c>
      <c r="AD52" s="40">
        <f t="shared" si="14"/>
        <v>20367890.220312309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12"/>
        <v>14607.945</v>
      </c>
      <c r="P53" s="35">
        <f t="shared" si="0"/>
        <v>1528.5066252999998</v>
      </c>
      <c r="Q53" s="146"/>
      <c r="R53" s="28">
        <f t="shared" si="1"/>
        <v>1</v>
      </c>
      <c r="S53" s="33">
        <f t="shared" si="2"/>
        <v>1</v>
      </c>
      <c r="T53" s="146"/>
      <c r="U53" s="39">
        <f t="shared" si="3"/>
        <v>0.11935582033088553</v>
      </c>
      <c r="V53" s="33">
        <f t="shared" si="4"/>
        <v>2.6666666813644894E-3</v>
      </c>
      <c r="W53" s="146"/>
      <c r="X53" s="78">
        <f t="shared" si="13"/>
        <v>10100</v>
      </c>
      <c r="Y53" s="41">
        <f t="shared" si="6"/>
        <v>20088425.089311574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41911.355733712589</v>
      </c>
      <c r="AD53" s="40">
        <f t="shared" si="14"/>
        <v>20452073.324574701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12"/>
        <v>14668.06</v>
      </c>
      <c r="P54" s="35">
        <f t="shared" si="0"/>
        <v>1534.7309323999998</v>
      </c>
      <c r="Q54" s="147"/>
      <c r="R54" s="28">
        <f t="shared" si="1"/>
        <v>1</v>
      </c>
      <c r="S54" s="33">
        <f t="shared" si="2"/>
        <v>1</v>
      </c>
      <c r="T54" s="147"/>
      <c r="U54" s="39">
        <f t="shared" si="3"/>
        <v>0.11935619277841458</v>
      </c>
      <c r="V54" s="33">
        <f t="shared" si="4"/>
        <v>2.6666666816053623E-3</v>
      </c>
      <c r="W54" s="147"/>
      <c r="X54" s="78">
        <f t="shared" si="13"/>
        <v>10100</v>
      </c>
      <c r="Y54" s="41">
        <f t="shared" si="6"/>
        <v>20171155.094464011</v>
      </c>
      <c r="Z54" s="41">
        <f t="shared" si="7"/>
        <v>306537.26788391196</v>
      </c>
      <c r="AA54" s="41">
        <f t="shared" si="8"/>
        <v>6381.7795448000006</v>
      </c>
      <c r="AB54" s="42">
        <f>365*((P54*$AI$7*($AG$53*$AG$54+$AG$49*$AG$50+$AG$45*$AG$46))+(O54*1.6*$AI$15*($AG$53*$AG$55+$AG$49*$AG$51+$AG$45*$AG$47)))</f>
        <v>42083.56697633471</v>
      </c>
      <c r="AD54" s="40">
        <f t="shared" si="14"/>
        <v>20536257.708869059</v>
      </c>
      <c r="AE54" s="125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859299854.99719954</v>
      </c>
      <c r="AE55" s="125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842264614.25772905</v>
      </c>
      <c r="Z56" s="66">
        <f>SUM(Z9:Z54)</f>
        <v>12800740.800283521</v>
      </c>
      <c r="AA56" s="66">
        <f>SUM(AA9:AA54)</f>
        <v>543544.49438964319</v>
      </c>
      <c r="AB56" s="71">
        <f>SUM(AB9:AB54)</f>
        <v>1757605.4447974984</v>
      </c>
      <c r="AD56" s="67">
        <f>X56+Y56+Z56+AA56+AB56</f>
        <v>859299854.99719977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76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75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0.11934344723399895</v>
      </c>
      <c r="V9" s="33">
        <f>($AI$7/$AG$12)*(1+0.15*(P9/$AG$10)^4)+$AH$32</f>
        <v>2.6666666735321825E-3</v>
      </c>
      <c r="W9" s="146"/>
      <c r="X9" s="78">
        <f>($AG$7*$AG$8*S9*$AG$24+$AG$15*$AG$16*R9*$AG$24)</f>
        <v>3600</v>
      </c>
      <c r="Y9" s="41">
        <f>(O9*U9*$AG$30+P9*V9*$AG$29)*365</f>
        <v>16449539.991561556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34370.074432640788</v>
      </c>
      <c r="AD9" s="40">
        <f>SUM(X9:AB9)</f>
        <v>16754802.021420009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>B10</f>
        <v>12023</v>
      </c>
      <c r="P10" s="35">
        <f t="shared" ref="P10:P54" si="0">C10+(K10)</f>
        <v>1269.86142</v>
      </c>
      <c r="Q10" s="146"/>
      <c r="R10" s="28">
        <f t="shared" ref="R10:R54" si="1">IF(O10&lt;$AG$18,1,2)</f>
        <v>1</v>
      </c>
      <c r="S10" s="33">
        <f t="shared" ref="S10:S54" si="2">IF(P10&lt;$AG$10,1,2)</f>
        <v>1</v>
      </c>
      <c r="T10" s="146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2.6666666736684555E-3</v>
      </c>
      <c r="W10" s="146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16532226.920482276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34542.285675262901</v>
      </c>
      <c r="AD10" s="40">
        <f t="shared" ref="AD10:AD46" si="10">SUM(X10:AB10)</f>
        <v>16838995.550847761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ref="O11:O53" si="12">B11</f>
        <v>12083.115</v>
      </c>
      <c r="P11" s="35">
        <f t="shared" si="0"/>
        <v>1276.0857271</v>
      </c>
      <c r="Q11" s="146"/>
      <c r="R11" s="28">
        <f t="shared" si="1"/>
        <v>1</v>
      </c>
      <c r="S11" s="33">
        <f t="shared" si="2"/>
        <v>1</v>
      </c>
      <c r="T11" s="146"/>
      <c r="U11" s="39">
        <f t="shared" si="3"/>
        <v>0.11934385999362417</v>
      </c>
      <c r="V11" s="33">
        <f t="shared" si="4"/>
        <v>2.6666666738067472E-3</v>
      </c>
      <c r="W11" s="146"/>
      <c r="X11" s="78">
        <f t="shared" si="5"/>
        <v>3600</v>
      </c>
      <c r="Y11" s="41">
        <f t="shared" si="6"/>
        <v>16614914.563066904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34714.496917885037</v>
      </c>
      <c r="AD11" s="40">
        <f t="shared" si="10"/>
        <v>16923188.129149124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 t="shared" si="12"/>
        <v>12143.23</v>
      </c>
      <c r="P12" s="35">
        <f t="shared" si="0"/>
        <v>1282.3100341999998</v>
      </c>
      <c r="Q12" s="146"/>
      <c r="R12" s="28">
        <f t="shared" si="1"/>
        <v>1</v>
      </c>
      <c r="S12" s="33">
        <f t="shared" si="2"/>
        <v>1</v>
      </c>
      <c r="T12" s="146"/>
      <c r="U12" s="39">
        <f t="shared" si="3"/>
        <v>0.1193440710479194</v>
      </c>
      <c r="V12" s="33">
        <f t="shared" si="4"/>
        <v>2.6666666739470768E-3</v>
      </c>
      <c r="W12" s="146"/>
      <c r="X12" s="78">
        <f t="shared" si="5"/>
        <v>3600</v>
      </c>
      <c r="Y12" s="41">
        <f t="shared" si="6"/>
        <v>16697602.930073919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34886.708160507151</v>
      </c>
      <c r="AD12" s="40">
        <f t="shared" si="10"/>
        <v>17007379.13180973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1288.5343412999998</v>
      </c>
      <c r="Q13" s="146"/>
      <c r="R13" s="28">
        <f t="shared" si="1"/>
        <v>1</v>
      </c>
      <c r="S13" s="33">
        <f t="shared" si="2"/>
        <v>1</v>
      </c>
      <c r="T13" s="146"/>
      <c r="U13" s="39">
        <f t="shared" si="3"/>
        <v>0.11934428526006929</v>
      </c>
      <c r="V13" s="33">
        <f t="shared" si="4"/>
        <v>2.6666666740894655E-3</v>
      </c>
      <c r="W13" s="146"/>
      <c r="X13" s="78">
        <f>($AG$7*$AG$8*S13*$AG$24+$AG$15*$AG$16*R13*$AG$24)</f>
        <v>3600</v>
      </c>
      <c r="Y13" s="41">
        <f t="shared" si="6"/>
        <v>16780292.03236939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35058.919403129279</v>
      </c>
      <c r="AD13" s="40">
        <f t="shared" si="10"/>
        <v>17091557.841518044</v>
      </c>
      <c r="AE13" s="12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12"/>
        <v>12263.46</v>
      </c>
      <c r="P14" s="35">
        <f t="shared" si="0"/>
        <v>1294.7586483999999</v>
      </c>
      <c r="Q14" s="146"/>
      <c r="R14" s="28">
        <f t="shared" si="1"/>
        <v>1</v>
      </c>
      <c r="S14" s="33">
        <f t="shared" si="2"/>
        <v>1</v>
      </c>
      <c r="T14" s="146"/>
      <c r="U14" s="39">
        <f t="shared" si="3"/>
        <v>0.119344502661417</v>
      </c>
      <c r="V14" s="33">
        <f t="shared" si="4"/>
        <v>2.6666666742339324E-3</v>
      </c>
      <c r="W14" s="146"/>
      <c r="X14" s="78">
        <f>($AG$7*$AG$8*S14*$AG$24+$AG$15*$AG$16*R14*$AG$24)+AG26</f>
        <v>1511350</v>
      </c>
      <c r="Y14" s="41">
        <f t="shared" si="6"/>
        <v>16862981.880927503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35231.1306457514</v>
      </c>
      <c r="AD14" s="40">
        <f t="shared" si="10"/>
        <v>18683156.057218149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1300.9829554999999</v>
      </c>
      <c r="Q15" s="146"/>
      <c r="R15" s="28">
        <f t="shared" si="1"/>
        <v>1</v>
      </c>
      <c r="S15" s="33">
        <f t="shared" si="2"/>
        <v>1</v>
      </c>
      <c r="T15" s="146"/>
      <c r="U15" s="39">
        <f t="shared" si="3"/>
        <v>0.11934472328346042</v>
      </c>
      <c r="V15" s="33">
        <f t="shared" si="4"/>
        <v>2.6666666743804979E-3</v>
      </c>
      <c r="W15" s="146"/>
      <c r="X15" s="78">
        <f>($AJ$11*$AG$8*S15*$AG$25+$AJ$9*$AG$8*S15*$AG$24+$AG$15*$AG$16*R15*$AG$24)</f>
        <v>10100</v>
      </c>
      <c r="Y15" s="41">
        <f t="shared" si="6"/>
        <v>16945672.486831095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35403.341888373528</v>
      </c>
      <c r="AD15" s="40">
        <f t="shared" si="10"/>
        <v>17265751.538148295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12"/>
        <v>12383.69</v>
      </c>
      <c r="P16" s="35">
        <f t="shared" si="0"/>
        <v>1307.2072625999999</v>
      </c>
      <c r="Q16" s="146"/>
      <c r="R16" s="28">
        <f t="shared" si="1"/>
        <v>1</v>
      </c>
      <c r="S16" s="33">
        <f t="shared" si="2"/>
        <v>1</v>
      </c>
      <c r="T16" s="146"/>
      <c r="U16" s="39">
        <f t="shared" si="3"/>
        <v>0.11934494715785231</v>
      </c>
      <c r="V16" s="33">
        <f t="shared" si="4"/>
        <v>2.6666666745291819E-3</v>
      </c>
      <c r="W16" s="146"/>
      <c r="X16" s="78">
        <f t="shared" ref="X16:X54" si="13">($AJ$11*$AG$8*S16*$AG$25+$AJ$9*$AG$8*S16*$AG$24+$AG$15*$AG$16*R16*$AG$24)</f>
        <v>10100</v>
      </c>
      <c r="Y16" s="41">
        <f t="shared" si="6"/>
        <v>17028363.861272193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35575.553130995657</v>
      </c>
      <c r="AD16" s="40">
        <f t="shared" si="10"/>
        <v>17349594.295500513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 t="shared" si="12"/>
        <v>12443.805</v>
      </c>
      <c r="P17" s="35">
        <f t="shared" si="0"/>
        <v>1313.4315697</v>
      </c>
      <c r="Q17" s="146"/>
      <c r="R17" s="28">
        <f t="shared" si="1"/>
        <v>1</v>
      </c>
      <c r="S17" s="33">
        <f t="shared" si="2"/>
        <v>1</v>
      </c>
      <c r="T17" s="146"/>
      <c r="U17" s="39">
        <f t="shared" si="3"/>
        <v>0.11934517431640014</v>
      </c>
      <c r="V17" s="33">
        <f t="shared" si="4"/>
        <v>2.6666666746800053E-3</v>
      </c>
      <c r="W17" s="146"/>
      <c r="X17" s="78">
        <f t="shared" si="13"/>
        <v>10100</v>
      </c>
      <c r="Y17" s="41">
        <f t="shared" si="6"/>
        <v>17111056.015552551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35747.764373617785</v>
      </c>
      <c r="AD17" s="40">
        <f t="shared" si="10"/>
        <v>17433434.340576563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12"/>
        <v>12503.92</v>
      </c>
      <c r="P18" s="35">
        <f t="shared" si="0"/>
        <v>1319.6558768</v>
      </c>
      <c r="Q18" s="146"/>
      <c r="R18" s="28">
        <f t="shared" si="1"/>
        <v>1</v>
      </c>
      <c r="S18" s="33">
        <f t="shared" si="2"/>
        <v>1</v>
      </c>
      <c r="T18" s="146"/>
      <c r="U18" s="39">
        <f t="shared" si="3"/>
        <v>0.11934540479106619</v>
      </c>
      <c r="V18" s="33">
        <f t="shared" si="4"/>
        <v>2.6666666748329879E-3</v>
      </c>
      <c r="W18" s="146"/>
      <c r="X18" s="78">
        <f t="shared" si="13"/>
        <v>10100</v>
      </c>
      <c r="Y18" s="41">
        <f t="shared" si="6"/>
        <v>17193748.961084187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35919.975616239906</v>
      </c>
      <c r="AD18" s="40">
        <f t="shared" si="10"/>
        <v>17517271.684788447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12"/>
        <v>12564.035</v>
      </c>
      <c r="P19" s="35">
        <f t="shared" si="0"/>
        <v>1325.8801838999998</v>
      </c>
      <c r="Q19" s="146"/>
      <c r="R19" s="28">
        <f t="shared" si="1"/>
        <v>1</v>
      </c>
      <c r="S19" s="33">
        <f t="shared" si="2"/>
        <v>1</v>
      </c>
      <c r="T19" s="146"/>
      <c r="U19" s="39">
        <f t="shared" si="3"/>
        <v>0.11934563861396749</v>
      </c>
      <c r="V19" s="33">
        <f t="shared" si="4"/>
        <v>2.6666666749881511E-3</v>
      </c>
      <c r="W19" s="146"/>
      <c r="X19" s="78">
        <f t="shared" si="13"/>
        <v>10100</v>
      </c>
      <c r="Y19" s="41">
        <f t="shared" si="6"/>
        <v>17276442.709389891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36092.186858862035</v>
      </c>
      <c r="AD19" s="40">
        <f t="shared" si="10"/>
        <v>17601106.339658976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12"/>
        <v>12624.15</v>
      </c>
      <c r="P20" s="35">
        <f t="shared" si="0"/>
        <v>1332.1044909999998</v>
      </c>
      <c r="Q20" s="146"/>
      <c r="R20" s="28">
        <f t="shared" si="1"/>
        <v>1</v>
      </c>
      <c r="S20" s="33">
        <f t="shared" si="2"/>
        <v>1</v>
      </c>
      <c r="T20" s="146"/>
      <c r="U20" s="39">
        <f t="shared" si="3"/>
        <v>0.11934587581737592</v>
      </c>
      <c r="V20" s="33">
        <f t="shared" si="4"/>
        <v>2.6666666751455148E-3</v>
      </c>
      <c r="W20" s="146"/>
      <c r="X20" s="78">
        <f t="shared" si="13"/>
        <v>10100</v>
      </c>
      <c r="Y20" s="41">
        <f t="shared" si="6"/>
        <v>17359137.27210382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36264.398101484156</v>
      </c>
      <c r="AD20" s="40">
        <f t="shared" si="10"/>
        <v>17684938.316822283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1338.3287980999999</v>
      </c>
      <c r="Q21" s="146"/>
      <c r="R21" s="28">
        <f t="shared" si="1"/>
        <v>1</v>
      </c>
      <c r="S21" s="33">
        <f t="shared" si="2"/>
        <v>1</v>
      </c>
      <c r="T21" s="146"/>
      <c r="U21" s="39">
        <f t="shared" si="3"/>
        <v>0.11934611643371808</v>
      </c>
      <c r="V21" s="33">
        <f t="shared" si="4"/>
        <v>2.6666666753050999E-3</v>
      </c>
      <c r="W21" s="146"/>
      <c r="X21" s="78">
        <f t="shared" si="13"/>
        <v>10100</v>
      </c>
      <c r="Y21" s="41">
        <f t="shared" si="6"/>
        <v>17441832.660971969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36436.609344106269</v>
      </c>
      <c r="AD21" s="40">
        <f t="shared" si="10"/>
        <v>17768767.628024388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12"/>
        <v>12744.38</v>
      </c>
      <c r="P22" s="35">
        <f t="shared" si="0"/>
        <v>1344.5531051999999</v>
      </c>
      <c r="Q22" s="146"/>
      <c r="R22" s="28">
        <f t="shared" si="1"/>
        <v>1</v>
      </c>
      <c r="S22" s="33">
        <f t="shared" si="2"/>
        <v>1</v>
      </c>
      <c r="T22" s="146"/>
      <c r="U22" s="39">
        <f t="shared" si="3"/>
        <v>0.11934636049557536</v>
      </c>
      <c r="V22" s="33">
        <f t="shared" si="4"/>
        <v>2.6666666754669274E-3</v>
      </c>
      <c r="W22" s="146"/>
      <c r="X22" s="78">
        <f t="shared" si="13"/>
        <v>10100</v>
      </c>
      <c r="Y22" s="41">
        <f t="shared" si="6"/>
        <v>17524528.887852736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36608.820586728405</v>
      </c>
      <c r="AD22" s="40">
        <f t="shared" si="10"/>
        <v>17852594.285123672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1350.7774122999999</v>
      </c>
      <c r="Q23" s="146"/>
      <c r="R23" s="28">
        <f t="shared" si="1"/>
        <v>1</v>
      </c>
      <c r="S23" s="33">
        <f t="shared" si="2"/>
        <v>1</v>
      </c>
      <c r="T23" s="146"/>
      <c r="U23" s="39">
        <f t="shared" si="3"/>
        <v>0.11934660803568393</v>
      </c>
      <c r="V23" s="33">
        <f t="shared" si="4"/>
        <v>2.6666666756310175E-3</v>
      </c>
      <c r="W23" s="146"/>
      <c r="X23" s="78">
        <f t="shared" si="13"/>
        <v>10100</v>
      </c>
      <c r="Y23" s="41">
        <f t="shared" si="6"/>
        <v>17607225.964717474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36781.031829350533</v>
      </c>
      <c r="AD23" s="40">
        <f t="shared" si="10"/>
        <v>17936418.300091494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12"/>
        <v>12864.61</v>
      </c>
      <c r="P24" s="35">
        <f t="shared" si="0"/>
        <v>1357.0017194</v>
      </c>
      <c r="Q24" s="146"/>
      <c r="R24" s="28">
        <f t="shared" si="1"/>
        <v>1</v>
      </c>
      <c r="S24" s="33">
        <f t="shared" si="2"/>
        <v>1</v>
      </c>
      <c r="T24" s="146"/>
      <c r="U24" s="39">
        <f t="shared" si="3"/>
        <v>0.11934685908693478</v>
      </c>
      <c r="V24" s="33">
        <f t="shared" si="4"/>
        <v>2.6666666757973923E-3</v>
      </c>
      <c r="W24" s="146"/>
      <c r="X24" s="78">
        <f t="shared" si="13"/>
        <v>10100</v>
      </c>
      <c r="Y24" s="41">
        <f t="shared" si="6"/>
        <v>17689923.903650977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36953.243071972654</v>
      </c>
      <c r="AD24" s="40">
        <f t="shared" si="10"/>
        <v>18020239.685012646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12"/>
        <v>12924.725</v>
      </c>
      <c r="P25" s="35">
        <f t="shared" si="0"/>
        <v>1363.2260265</v>
      </c>
      <c r="Q25" s="146"/>
      <c r="R25" s="28">
        <f t="shared" si="1"/>
        <v>1</v>
      </c>
      <c r="S25" s="33">
        <f t="shared" si="2"/>
        <v>1</v>
      </c>
      <c r="T25" s="146"/>
      <c r="U25" s="39">
        <f t="shared" si="3"/>
        <v>0.11934711368237363</v>
      </c>
      <c r="V25" s="33">
        <f t="shared" si="4"/>
        <v>2.6666666759660716E-3</v>
      </c>
      <c r="W25" s="146"/>
      <c r="X25" s="78">
        <f t="shared" si="13"/>
        <v>10100</v>
      </c>
      <c r="Y25" s="41">
        <f t="shared" si="6"/>
        <v>17772622.716852073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37125.454314594775</v>
      </c>
      <c r="AD25" s="40">
        <f t="shared" si="10"/>
        <v>18104058.452085957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12"/>
        <v>12984.84</v>
      </c>
      <c r="P26" s="35">
        <f t="shared" si="0"/>
        <v>1369.4503336</v>
      </c>
      <c r="Q26" s="146"/>
      <c r="R26" s="28">
        <f t="shared" si="1"/>
        <v>1</v>
      </c>
      <c r="S26" s="33">
        <f t="shared" si="2"/>
        <v>1</v>
      </c>
      <c r="T26" s="146"/>
      <c r="U26" s="39">
        <f t="shared" si="3"/>
        <v>0.119347371855201</v>
      </c>
      <c r="V26" s="33">
        <f t="shared" si="4"/>
        <v>2.666666676137078E-3</v>
      </c>
      <c r="W26" s="146"/>
      <c r="X26" s="78">
        <f t="shared" si="13"/>
        <v>10100</v>
      </c>
      <c r="Y26" s="41">
        <f t="shared" si="6"/>
        <v>17855322.416634113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37297.665557216904</v>
      </c>
      <c r="AD26" s="40">
        <f t="shared" si="10"/>
        <v>18187874.613624778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12"/>
        <v>13044.955</v>
      </c>
      <c r="P27" s="35">
        <f t="shared" si="0"/>
        <v>1375.6746406999998</v>
      </c>
      <c r="Q27" s="146"/>
      <c r="R27" s="28">
        <f t="shared" si="1"/>
        <v>1</v>
      </c>
      <c r="S27" s="33">
        <f t="shared" si="2"/>
        <v>1</v>
      </c>
      <c r="T27" s="146"/>
      <c r="U27" s="39">
        <f t="shared" si="3"/>
        <v>0.11934763363877221</v>
      </c>
      <c r="V27" s="33">
        <f t="shared" si="4"/>
        <v>2.6666666763104315E-3</v>
      </c>
      <c r="W27" s="146"/>
      <c r="X27" s="78">
        <f t="shared" si="13"/>
        <v>10100</v>
      </c>
      <c r="Y27" s="41">
        <f t="shared" si="6"/>
        <v>17938023.015425541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37469.876799839018</v>
      </c>
      <c r="AD27" s="40">
        <f t="shared" si="10"/>
        <v>18271688.182057556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12"/>
        <v>13105.07</v>
      </c>
      <c r="P28" s="35">
        <f t="shared" si="0"/>
        <v>1381.8989477999999</v>
      </c>
      <c r="Q28" s="146"/>
      <c r="R28" s="28">
        <f t="shared" si="1"/>
        <v>1</v>
      </c>
      <c r="S28" s="33">
        <f t="shared" si="2"/>
        <v>1</v>
      </c>
      <c r="T28" s="146"/>
      <c r="U28" s="39">
        <f t="shared" si="3"/>
        <v>0.11934789906659735</v>
      </c>
      <c r="V28" s="33">
        <f t="shared" si="4"/>
        <v>2.6666666764861547E-3</v>
      </c>
      <c r="W28" s="146"/>
      <c r="X28" s="78">
        <f t="shared" si="13"/>
        <v>10100</v>
      </c>
      <c r="Y28" s="41">
        <f t="shared" si="6"/>
        <v>18020724.5257704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37642.088042461153</v>
      </c>
      <c r="AD28" s="40">
        <f t="shared" si="10"/>
        <v>18355499.169928331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1388.1232548999999</v>
      </c>
      <c r="Q29" s="146"/>
      <c r="R29" s="28">
        <f t="shared" si="1"/>
        <v>1</v>
      </c>
      <c r="S29" s="33">
        <f t="shared" si="2"/>
        <v>1</v>
      </c>
      <c r="T29" s="146"/>
      <c r="U29" s="39">
        <f t="shared" si="3"/>
        <v>0.11934816817234126</v>
      </c>
      <c r="V29" s="33">
        <f t="shared" si="4"/>
        <v>2.6666666766642683E-3</v>
      </c>
      <c r="W29" s="146"/>
      <c r="X29" s="78">
        <f t="shared" si="13"/>
        <v>10100</v>
      </c>
      <c r="Y29" s="41">
        <f t="shared" si="6"/>
        <v>18103426.960328884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37814.299285083274</v>
      </c>
      <c r="AD29" s="40">
        <f t="shared" si="10"/>
        <v>18439307.589897294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12"/>
        <v>13225.3</v>
      </c>
      <c r="P30" s="35">
        <f t="shared" si="0"/>
        <v>1394.3475619999999</v>
      </c>
      <c r="Q30" s="146"/>
      <c r="R30" s="28">
        <f t="shared" si="1"/>
        <v>1</v>
      </c>
      <c r="S30" s="33">
        <f t="shared" si="2"/>
        <v>1</v>
      </c>
      <c r="T30" s="146"/>
      <c r="U30" s="39">
        <f t="shared" si="3"/>
        <v>0.11934844098982358</v>
      </c>
      <c r="V30" s="33">
        <f t="shared" si="4"/>
        <v>2.6666666768447931E-3</v>
      </c>
      <c r="W30" s="146"/>
      <c r="X30" s="78">
        <f t="shared" si="13"/>
        <v>10100</v>
      </c>
      <c r="Y30" s="41">
        <f t="shared" si="6"/>
        <v>18186130.331877872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37986.510527705403</v>
      </c>
      <c r="AD30" s="40">
        <f t="shared" si="10"/>
        <v>18523113.454741329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1400.5718691</v>
      </c>
      <c r="Q31" s="146"/>
      <c r="R31" s="28">
        <f t="shared" si="1"/>
        <v>1</v>
      </c>
      <c r="S31" s="33">
        <f t="shared" si="2"/>
        <v>1</v>
      </c>
      <c r="T31" s="146"/>
      <c r="U31" s="39">
        <f t="shared" si="3"/>
        <v>0.11934871755301878</v>
      </c>
      <c r="V31" s="33">
        <f t="shared" si="4"/>
        <v>2.6666666770277527E-3</v>
      </c>
      <c r="W31" s="146"/>
      <c r="X31" s="78">
        <f t="shared" si="13"/>
        <v>10100</v>
      </c>
      <c r="Y31" s="41">
        <f t="shared" si="6"/>
        <v>18268834.653311461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38158.721770327524</v>
      </c>
      <c r="AD31" s="40">
        <f t="shared" si="10"/>
        <v>18606916.777354527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12"/>
        <v>13345.53</v>
      </c>
      <c r="P32" s="35">
        <f t="shared" si="0"/>
        <v>1406.7961762</v>
      </c>
      <c r="Q32" s="146"/>
      <c r="R32" s="28">
        <f t="shared" si="1"/>
        <v>1</v>
      </c>
      <c r="S32" s="33">
        <f t="shared" si="2"/>
        <v>1</v>
      </c>
      <c r="T32" s="146"/>
      <c r="U32" s="39">
        <f t="shared" si="3"/>
        <v>0.11934899789605603</v>
      </c>
      <c r="V32" s="33">
        <f t="shared" si="4"/>
        <v>2.6666666772131677E-3</v>
      </c>
      <c r="W32" s="146"/>
      <c r="X32" s="78">
        <f t="shared" si="13"/>
        <v>10100</v>
      </c>
      <c r="Y32" s="41">
        <f t="shared" si="6"/>
        <v>18351539.937641498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38330.933012949652</v>
      </c>
      <c r="AD32" s="40">
        <f t="shared" si="10"/>
        <v>18690717.570748746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12"/>
        <v>13405.645</v>
      </c>
      <c r="P33" s="35">
        <f t="shared" si="0"/>
        <v>1413.0204833</v>
      </c>
      <c r="Q33" s="146"/>
      <c r="R33" s="28">
        <f t="shared" si="1"/>
        <v>1</v>
      </c>
      <c r="S33" s="33">
        <f t="shared" si="2"/>
        <v>1</v>
      </c>
      <c r="T33" s="146"/>
      <c r="U33" s="39">
        <f t="shared" si="3"/>
        <v>0.11934928205321933</v>
      </c>
      <c r="V33" s="33">
        <f t="shared" si="4"/>
        <v>2.6666666774010609E-3</v>
      </c>
      <c r="W33" s="146"/>
      <c r="X33" s="78">
        <f t="shared" si="13"/>
        <v>10100</v>
      </c>
      <c r="Y33" s="41">
        <f t="shared" si="6"/>
        <v>18434246.19799811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38503.144255571773</v>
      </c>
      <c r="AD33" s="40">
        <f t="shared" si="10"/>
        <v>18774515.8480541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12"/>
        <v>13465.76</v>
      </c>
      <c r="P34" s="35">
        <f t="shared" si="0"/>
        <v>1419.2447903999998</v>
      </c>
      <c r="Q34" s="146"/>
      <c r="R34" s="28">
        <f t="shared" si="1"/>
        <v>1</v>
      </c>
      <c r="S34" s="33">
        <f t="shared" si="2"/>
        <v>1</v>
      </c>
      <c r="T34" s="146"/>
      <c r="U34" s="39">
        <f t="shared" si="3"/>
        <v>0.11934957005894746</v>
      </c>
      <c r="V34" s="33">
        <f t="shared" si="4"/>
        <v>2.6666666775914524E-3</v>
      </c>
      <c r="W34" s="146"/>
      <c r="X34" s="78">
        <f t="shared" si="13"/>
        <v>10100</v>
      </c>
      <c r="Y34" s="41">
        <f t="shared" si="6"/>
        <v>18516953.447630275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38675.355498193901</v>
      </c>
      <c r="AD34" s="40">
        <f t="shared" si="10"/>
        <v>18858311.622519579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12"/>
        <v>13525.875</v>
      </c>
      <c r="P35" s="35">
        <f t="shared" si="0"/>
        <v>1425.4690974999999</v>
      </c>
      <c r="Q35" s="146"/>
      <c r="R35" s="28">
        <f t="shared" si="1"/>
        <v>1</v>
      </c>
      <c r="S35" s="33">
        <f t="shared" si="2"/>
        <v>1</v>
      </c>
      <c r="T35" s="146"/>
      <c r="U35" s="39">
        <f t="shared" si="3"/>
        <v>0.11934986194783397</v>
      </c>
      <c r="V35" s="33">
        <f t="shared" si="4"/>
        <v>2.6666666777843658E-3</v>
      </c>
      <c r="W35" s="146"/>
      <c r="X35" s="78">
        <f t="shared" si="13"/>
        <v>10100</v>
      </c>
      <c r="Y35" s="41">
        <f t="shared" si="6"/>
        <v>18599661.699906301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38847.566740816015</v>
      </c>
      <c r="AD35" s="40">
        <f t="shared" si="10"/>
        <v>18942104.907513477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12"/>
        <v>13585.99</v>
      </c>
      <c r="P36" s="35">
        <f t="shared" si="0"/>
        <v>1431.6934045999999</v>
      </c>
      <c r="Q36" s="146"/>
      <c r="R36" s="28">
        <f t="shared" si="1"/>
        <v>1</v>
      </c>
      <c r="S36" s="33">
        <f t="shared" si="2"/>
        <v>1</v>
      </c>
      <c r="T36" s="146"/>
      <c r="U36" s="39">
        <f t="shared" si="3"/>
        <v>0.11935015775462716</v>
      </c>
      <c r="V36" s="33">
        <f t="shared" si="4"/>
        <v>2.6666666779798232E-3</v>
      </c>
      <c r="W36" s="146"/>
      <c r="X36" s="78">
        <f t="shared" si="13"/>
        <v>10100</v>
      </c>
      <c r="Y36" s="41">
        <f t="shared" si="6"/>
        <v>18682370.968314398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39019.777983438151</v>
      </c>
      <c r="AD36" s="40">
        <f t="shared" si="10"/>
        <v>19025895.71652402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12"/>
        <v>13646.105</v>
      </c>
      <c r="P37" s="35">
        <f t="shared" si="0"/>
        <v>1437.9177116999999</v>
      </c>
      <c r="Q37" s="146"/>
      <c r="R37" s="28">
        <f t="shared" si="1"/>
        <v>1</v>
      </c>
      <c r="S37" s="33">
        <f t="shared" si="2"/>
        <v>1</v>
      </c>
      <c r="T37" s="146"/>
      <c r="U37" s="39">
        <f t="shared" si="3"/>
        <v>0.11935045751423019</v>
      </c>
      <c r="V37" s="33">
        <f t="shared" si="4"/>
        <v>2.6666666781778462E-3</v>
      </c>
      <c r="W37" s="146"/>
      <c r="X37" s="78">
        <f t="shared" si="13"/>
        <v>10100</v>
      </c>
      <c r="Y37" s="41">
        <f t="shared" si="6"/>
        <v>18765081.266463216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39191.989226060272</v>
      </c>
      <c r="AD37" s="40">
        <f t="shared" si="10"/>
        <v>19109684.063159849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1444.1420188</v>
      </c>
      <c r="Q38" s="146"/>
      <c r="R38" s="28">
        <f t="shared" si="1"/>
        <v>1</v>
      </c>
      <c r="S38" s="33">
        <f t="shared" si="2"/>
        <v>1</v>
      </c>
      <c r="T38" s="146"/>
      <c r="U38" s="39">
        <f t="shared" si="3"/>
        <v>0.11935076126170094</v>
      </c>
      <c r="V38" s="33">
        <f t="shared" si="4"/>
        <v>2.6666666783784578E-3</v>
      </c>
      <c r="W38" s="146"/>
      <c r="X38" s="78">
        <f t="shared" si="13"/>
        <v>10100</v>
      </c>
      <c r="Y38" s="41">
        <f t="shared" si="6"/>
        <v>18847792.608082365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39364.2004686824</v>
      </c>
      <c r="AD38" s="40">
        <f t="shared" si="10"/>
        <v>19193469.961150572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1450.3663258999998</v>
      </c>
      <c r="Q39" s="146"/>
      <c r="R39" s="28">
        <f t="shared" si="1"/>
        <v>1</v>
      </c>
      <c r="S39" s="33">
        <f t="shared" si="2"/>
        <v>1</v>
      </c>
      <c r="T39" s="146"/>
      <c r="U39" s="39">
        <f t="shared" si="3"/>
        <v>0.11935106903225207</v>
      </c>
      <c r="V39" s="33">
        <f t="shared" si="4"/>
        <v>2.6666666785816794E-3</v>
      </c>
      <c r="W39" s="146"/>
      <c r="X39" s="78">
        <f t="shared" si="13"/>
        <v>10100</v>
      </c>
      <c r="Y39" s="41">
        <f t="shared" si="6"/>
        <v>18930505.007022936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39536.411711304514</v>
      </c>
      <c r="AD39" s="40">
        <f t="shared" si="10"/>
        <v>19277253.424347285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12"/>
        <v>13826.45</v>
      </c>
      <c r="P40" s="35">
        <f t="shared" si="0"/>
        <v>1456.590633</v>
      </c>
      <c r="Q40" s="146"/>
      <c r="R40" s="28">
        <f t="shared" si="1"/>
        <v>1</v>
      </c>
      <c r="S40" s="33">
        <f t="shared" si="2"/>
        <v>1</v>
      </c>
      <c r="T40" s="146"/>
      <c r="U40" s="39">
        <f t="shared" si="3"/>
        <v>0.11935138086125104</v>
      </c>
      <c r="V40" s="33">
        <f t="shared" si="4"/>
        <v>2.6666666787875356E-3</v>
      </c>
      <c r="W40" s="146"/>
      <c r="X40" s="78">
        <f t="shared" si="13"/>
        <v>10100</v>
      </c>
      <c r="Y40" s="41">
        <f t="shared" si="6"/>
        <v>19013218.47725809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39708.62295392665</v>
      </c>
      <c r="AD40" s="40">
        <f t="shared" si="10"/>
        <v>19361034.466723144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1462.8149401000001</v>
      </c>
      <c r="Q41" s="146"/>
      <c r="R41" s="28">
        <f t="shared" si="1"/>
        <v>1</v>
      </c>
      <c r="S41" s="33">
        <f t="shared" si="2"/>
        <v>1</v>
      </c>
      <c r="T41" s="146"/>
      <c r="U41" s="39">
        <f t="shared" si="3"/>
        <v>0.11935169678422008</v>
      </c>
      <c r="V41" s="33">
        <f t="shared" si="4"/>
        <v>2.6666666789960467E-3</v>
      </c>
      <c r="W41" s="146"/>
      <c r="X41" s="78">
        <f t="shared" si="13"/>
        <v>10100</v>
      </c>
      <c r="Y41" s="41">
        <f t="shared" si="6"/>
        <v>19095933.032883521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39880.834196548778</v>
      </c>
      <c r="AD41" s="40">
        <f t="shared" si="10"/>
        <v>19444813.102373853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12"/>
        <v>13946.68</v>
      </c>
      <c r="P42" s="35">
        <f t="shared" si="0"/>
        <v>1469.0392471999999</v>
      </c>
      <c r="Q42" s="146"/>
      <c r="R42" s="28">
        <f t="shared" si="1"/>
        <v>1</v>
      </c>
      <c r="S42" s="33">
        <f t="shared" si="2"/>
        <v>1</v>
      </c>
      <c r="T42" s="146"/>
      <c r="U42" s="39">
        <f t="shared" si="3"/>
        <v>0.11935201683683624</v>
      </c>
      <c r="V42" s="33">
        <f t="shared" si="4"/>
        <v>2.6666666792072372E-3</v>
      </c>
      <c r="W42" s="146"/>
      <c r="X42" s="78">
        <f t="shared" si="13"/>
        <v>10100</v>
      </c>
      <c r="Y42" s="41">
        <f t="shared" si="6"/>
        <v>19178648.688118055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40053.045439170892</v>
      </c>
      <c r="AD42" s="40">
        <f t="shared" si="10"/>
        <v>19528589.345518228</v>
      </c>
      <c r="AE42" s="12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12"/>
        <v>14006.795</v>
      </c>
      <c r="P43" s="35">
        <f t="shared" si="0"/>
        <v>1475.2635542999999</v>
      </c>
      <c r="Q43" s="146"/>
      <c r="R43" s="28">
        <f t="shared" si="1"/>
        <v>1</v>
      </c>
      <c r="S43" s="33">
        <f t="shared" si="2"/>
        <v>1</v>
      </c>
      <c r="T43" s="146"/>
      <c r="U43" s="39">
        <f t="shared" si="3"/>
        <v>0.1193523410549313</v>
      </c>
      <c r="V43" s="33">
        <f t="shared" si="4"/>
        <v>2.666666679421129E-3</v>
      </c>
      <c r="W43" s="146"/>
      <c r="X43" s="78">
        <f t="shared" si="13"/>
        <v>10100</v>
      </c>
      <c r="Y43" s="41">
        <f t="shared" si="6"/>
        <v>19261365.457304154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40225.25668179302</v>
      </c>
      <c r="AD43" s="40">
        <f t="shared" si="10"/>
        <v>19612363.210498728</v>
      </c>
      <c r="AE43" s="125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12"/>
        <v>14066.91</v>
      </c>
      <c r="P44" s="35">
        <f t="shared" si="0"/>
        <v>1481.4878613999999</v>
      </c>
      <c r="Q44" s="146"/>
      <c r="R44" s="28">
        <f t="shared" si="1"/>
        <v>1</v>
      </c>
      <c r="S44" s="33">
        <f t="shared" si="2"/>
        <v>1</v>
      </c>
      <c r="T44" s="146"/>
      <c r="U44" s="39">
        <f t="shared" si="3"/>
        <v>0.11935266947449183</v>
      </c>
      <c r="V44" s="33">
        <f t="shared" si="4"/>
        <v>2.6666666796377452E-3</v>
      </c>
      <c r="W44" s="146"/>
      <c r="X44" s="78">
        <f t="shared" si="13"/>
        <v>10100</v>
      </c>
      <c r="Y44" s="41">
        <f t="shared" si="6"/>
        <v>19344083.354908444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40397.467924415141</v>
      </c>
      <c r="AD44" s="40">
        <f t="shared" si="10"/>
        <v>19696134.71178199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12"/>
        <v>14127.025</v>
      </c>
      <c r="P45" s="35">
        <f t="shared" si="0"/>
        <v>1487.7121685</v>
      </c>
      <c r="Q45" s="146"/>
      <c r="R45" s="28">
        <f t="shared" si="1"/>
        <v>1</v>
      </c>
      <c r="S45" s="33">
        <f t="shared" si="2"/>
        <v>1</v>
      </c>
      <c r="T45" s="146"/>
      <c r="U45" s="39">
        <f t="shared" si="3"/>
        <v>0.11935300213165921</v>
      </c>
      <c r="V45" s="33">
        <f t="shared" si="4"/>
        <v>2.6666666798571092E-3</v>
      </c>
      <c r="W45" s="146"/>
      <c r="X45" s="78">
        <f t="shared" si="13"/>
        <v>10100</v>
      </c>
      <c r="Y45" s="41">
        <f t="shared" si="6"/>
        <v>19426802.395522274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40569.67916703727</v>
      </c>
      <c r="AD45" s="40">
        <f t="shared" si="10"/>
        <v>19779903.863959357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12"/>
        <v>14187.14</v>
      </c>
      <c r="P46" s="35">
        <f t="shared" si="0"/>
        <v>1493.9364755999998</v>
      </c>
      <c r="Q46" s="146"/>
      <c r="R46" s="28">
        <f t="shared" si="1"/>
        <v>1</v>
      </c>
      <c r="S46" s="33">
        <f t="shared" si="2"/>
        <v>1</v>
      </c>
      <c r="T46" s="146"/>
      <c r="U46" s="39">
        <f t="shared" si="3"/>
        <v>0.11935333906272956</v>
      </c>
      <c r="V46" s="33">
        <f t="shared" si="4"/>
        <v>2.6666666800792432E-3</v>
      </c>
      <c r="W46" s="146"/>
      <c r="X46" s="78">
        <f t="shared" si="13"/>
        <v>10100</v>
      </c>
      <c r="Y46" s="41">
        <f t="shared" si="6"/>
        <v>19509522.593862236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40741.890409659383</v>
      </c>
      <c r="AD46" s="40">
        <f t="shared" si="10"/>
        <v>19863670.681747425</v>
      </c>
      <c r="AE46" s="125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1500.1607827</v>
      </c>
      <c r="Q47" s="146"/>
      <c r="R47" s="28">
        <f t="shared" si="1"/>
        <v>1</v>
      </c>
      <c r="S47" s="33">
        <f t="shared" si="2"/>
        <v>1</v>
      </c>
      <c r="T47" s="146"/>
      <c r="U47" s="39">
        <f t="shared" si="3"/>
        <v>0.11935368030415383</v>
      </c>
      <c r="V47" s="33">
        <f t="shared" si="4"/>
        <v>2.6666666803041718E-3</v>
      </c>
      <c r="W47" s="146"/>
      <c r="X47" s="78">
        <f t="shared" si="13"/>
        <v>10100</v>
      </c>
      <c r="Y47" s="41">
        <f t="shared" si="6"/>
        <v>19592243.964770708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40914.101652281519</v>
      </c>
      <c r="AD47" s="40">
        <f t="shared" ref="AD47:AD54" si="14">SUM(X47:AB47)</f>
        <v>19947435.179988571</v>
      </c>
      <c r="AE47" s="125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12"/>
        <v>14307.369999999999</v>
      </c>
      <c r="P48" s="35">
        <f t="shared" si="0"/>
        <v>1506.3850897999998</v>
      </c>
      <c r="Q48" s="146"/>
      <c r="R48" s="28">
        <f t="shared" si="1"/>
        <v>1</v>
      </c>
      <c r="S48" s="33">
        <f t="shared" si="2"/>
        <v>1</v>
      </c>
      <c r="T48" s="146"/>
      <c r="U48" s="39">
        <f t="shared" si="3"/>
        <v>0.1193540258925377</v>
      </c>
      <c r="V48" s="33">
        <f t="shared" si="4"/>
        <v>2.6666666805319175E-3</v>
      </c>
      <c r="W48" s="146"/>
      <c r="X48" s="78">
        <f t="shared" si="13"/>
        <v>10100</v>
      </c>
      <c r="Y48" s="41">
        <f t="shared" si="6"/>
        <v>19674966.523216363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41086.31289490364</v>
      </c>
      <c r="AD48" s="40">
        <f t="shared" si="14"/>
        <v>20031418.296144187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12"/>
        <v>14367.485000000001</v>
      </c>
      <c r="P49" s="35">
        <f t="shared" si="0"/>
        <v>1512.6093968999999</v>
      </c>
      <c r="Q49" s="146"/>
      <c r="R49" s="28">
        <f t="shared" si="1"/>
        <v>1</v>
      </c>
      <c r="S49" s="33">
        <f t="shared" si="2"/>
        <v>1</v>
      </c>
      <c r="T49" s="146"/>
      <c r="U49" s="39">
        <f t="shared" si="3"/>
        <v>0.11935437586464166</v>
      </c>
      <c r="V49" s="33">
        <f t="shared" si="4"/>
        <v>2.6666666807625039E-3</v>
      </c>
      <c r="W49" s="146"/>
      <c r="X49" s="78">
        <f t="shared" si="13"/>
        <v>10100</v>
      </c>
      <c r="Y49" s="41">
        <f t="shared" si="6"/>
        <v>19757690.284294765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41258.524137525768</v>
      </c>
      <c r="AD49" s="40">
        <f t="shared" si="14"/>
        <v>20115596.436364513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12"/>
        <v>14427.6</v>
      </c>
      <c r="P50" s="35">
        <f t="shared" si="0"/>
        <v>1518.8337039999999</v>
      </c>
      <c r="Q50" s="146"/>
      <c r="R50" s="28">
        <f t="shared" si="1"/>
        <v>1</v>
      </c>
      <c r="S50" s="33">
        <f t="shared" si="2"/>
        <v>1</v>
      </c>
      <c r="T50" s="146"/>
      <c r="U50" s="39">
        <f t="shared" si="3"/>
        <v>0.119354730257381</v>
      </c>
      <c r="V50" s="33">
        <f t="shared" si="4"/>
        <v>2.6666666809959539E-3</v>
      </c>
      <c r="W50" s="146"/>
      <c r="X50" s="78">
        <f t="shared" si="13"/>
        <v>10100</v>
      </c>
      <c r="Y50" s="41">
        <f t="shared" si="6"/>
        <v>19840415.263228834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41430.735380147889</v>
      </c>
      <c r="AD50" s="40">
        <f t="shared" si="14"/>
        <v>20199775.7944405</v>
      </c>
      <c r="AE50" s="125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12"/>
        <v>14487.715</v>
      </c>
      <c r="P51" s="35">
        <f t="shared" si="0"/>
        <v>1525.0580110999999</v>
      </c>
      <c r="Q51" s="146"/>
      <c r="R51" s="28">
        <f t="shared" si="1"/>
        <v>1</v>
      </c>
      <c r="S51" s="33">
        <f t="shared" si="2"/>
        <v>1</v>
      </c>
      <c r="T51" s="146"/>
      <c r="U51" s="39">
        <f t="shared" si="3"/>
        <v>0.11935508910782573</v>
      </c>
      <c r="V51" s="33">
        <f t="shared" si="4"/>
        <v>2.6666666812322922E-3</v>
      </c>
      <c r="W51" s="146"/>
      <c r="X51" s="78">
        <f t="shared" si="13"/>
        <v>10100</v>
      </c>
      <c r="Y51" s="41">
        <f t="shared" si="6"/>
        <v>19923141.475369416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41602.946622770018</v>
      </c>
      <c r="AD51" s="40">
        <f t="shared" si="14"/>
        <v>20283956.385723006</v>
      </c>
      <c r="AE51" s="125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12"/>
        <v>14547.83</v>
      </c>
      <c r="P52" s="35">
        <f t="shared" si="0"/>
        <v>1531.2823182</v>
      </c>
      <c r="Q52" s="146"/>
      <c r="R52" s="28">
        <f t="shared" si="1"/>
        <v>1</v>
      </c>
      <c r="S52" s="33">
        <f t="shared" si="2"/>
        <v>1</v>
      </c>
      <c r="T52" s="146"/>
      <c r="U52" s="39">
        <f t="shared" si="3"/>
        <v>0.11935545245320071</v>
      </c>
      <c r="V52" s="33">
        <f t="shared" si="4"/>
        <v>2.6666666814715422E-3</v>
      </c>
      <c r="W52" s="146"/>
      <c r="X52" s="78">
        <f t="shared" si="13"/>
        <v>10100</v>
      </c>
      <c r="Y52" s="41">
        <f t="shared" si="6"/>
        <v>20005868.936195835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41775.157865392139</v>
      </c>
      <c r="AD52" s="40">
        <f t="shared" si="14"/>
        <v>20368138.225691345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12"/>
        <v>14607.945</v>
      </c>
      <c r="P53" s="35">
        <f t="shared" si="0"/>
        <v>1537.5066252999998</v>
      </c>
      <c r="Q53" s="146"/>
      <c r="R53" s="28">
        <f t="shared" si="1"/>
        <v>1</v>
      </c>
      <c r="S53" s="33">
        <f t="shared" si="2"/>
        <v>1</v>
      </c>
      <c r="T53" s="146"/>
      <c r="U53" s="39">
        <f t="shared" si="3"/>
        <v>0.11935582033088553</v>
      </c>
      <c r="V53" s="33">
        <f t="shared" si="4"/>
        <v>2.6666666817137278E-3</v>
      </c>
      <c r="W53" s="146"/>
      <c r="X53" s="78">
        <f t="shared" si="13"/>
        <v>10100</v>
      </c>
      <c r="Y53" s="41">
        <f t="shared" si="6"/>
        <v>20088597.661316387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41947.369108014267</v>
      </c>
      <c r="AD53" s="40">
        <f t="shared" si="14"/>
        <v>20452321.329953816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>B54</f>
        <v>14668.06</v>
      </c>
      <c r="P54" s="35">
        <f t="shared" si="0"/>
        <v>1543.7309323999998</v>
      </c>
      <c r="Q54" s="147"/>
      <c r="R54" s="28">
        <f t="shared" si="1"/>
        <v>1</v>
      </c>
      <c r="S54" s="33">
        <f t="shared" si="2"/>
        <v>1</v>
      </c>
      <c r="T54" s="147"/>
      <c r="U54" s="39">
        <f t="shared" si="3"/>
        <v>0.11935619277841458</v>
      </c>
      <c r="V54" s="33">
        <f t="shared" si="4"/>
        <v>2.666666681958872E-3</v>
      </c>
      <c r="W54" s="147"/>
      <c r="X54" s="78">
        <f t="shared" si="13"/>
        <v>10100</v>
      </c>
      <c r="Y54" s="41">
        <f t="shared" si="6"/>
        <v>20171327.666468903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42119.580350636388</v>
      </c>
      <c r="AD54" s="40">
        <f t="shared" si="14"/>
        <v>20536505.714248255</v>
      </c>
      <c r="AE54" s="125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859311263.24457431</v>
      </c>
      <c r="AE55" s="125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842272552.56988597</v>
      </c>
      <c r="Z56" s="66">
        <f>SUM(Z9:Z54)</f>
        <v>12802554.12028352</v>
      </c>
      <c r="AA56" s="66">
        <f>SUM(AA9:AA54)</f>
        <v>543544.49438964319</v>
      </c>
      <c r="AB56" s="71">
        <f>SUM(AB9:AB54)</f>
        <v>1759262.0600153748</v>
      </c>
      <c r="AD56" s="67">
        <f>X56+Y56+Z56+AA56+AB56</f>
        <v>859311263.24457443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78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77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0.11934324546675659</v>
      </c>
      <c r="V9" s="33">
        <f>($AI$7/$AG$12)*(1+0.15*(P9/$AG$10)^4)+$AH$32</f>
        <v>2.6666666730206724E-3</v>
      </c>
      <c r="W9" s="146"/>
      <c r="X9" s="78">
        <f>($AG$7*$AG$8*S9*$AG$24+$AG$15*$AG$16*R9*$AG$24)</f>
        <v>3600</v>
      </c>
      <c r="Y9" s="41">
        <f>(O9*U9*$AG$30+P9*V9*$AG$29)*365</f>
        <v>16366508.621649075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34125.836441415304</v>
      </c>
      <c r="AD9" s="40">
        <f>SUM(X9:AB9)</f>
        <v>16670104.948112151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E10+(I10)</f>
        <v>1251.86142</v>
      </c>
      <c r="Q10" s="146"/>
      <c r="R10" s="28">
        <f t="shared" ref="R10:R54" si="2">IF(O10&lt;$AG$18,1,2)</f>
        <v>1</v>
      </c>
      <c r="S10" s="33">
        <f t="shared" ref="S10:S54" si="3">IF(P10&lt;$AG$10,1,2)</f>
        <v>1</v>
      </c>
      <c r="T10" s="14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14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34470.258926659546</v>
      </c>
      <c r="AD10" s="40">
        <f t="shared" ref="AD10:AD46" si="11">SUM(X10:AB10)</f>
        <v>16838499.540094759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si="0"/>
        <v>12143.23</v>
      </c>
      <c r="P11" s="35">
        <f t="shared" si="1"/>
        <v>1264.3100341999998</v>
      </c>
      <c r="Q11" s="146"/>
      <c r="R11" s="28">
        <f t="shared" si="2"/>
        <v>1</v>
      </c>
      <c r="S11" s="33">
        <f t="shared" si="3"/>
        <v>1</v>
      </c>
      <c r="T11" s="146"/>
      <c r="U11" s="39">
        <f t="shared" si="4"/>
        <v>0.1193440710479194</v>
      </c>
      <c r="V11" s="33">
        <f t="shared" si="5"/>
        <v>2.6666666735468188E-3</v>
      </c>
      <c r="W11" s="146"/>
      <c r="X11" s="78">
        <f t="shared" si="6"/>
        <v>3600</v>
      </c>
      <c r="Y11" s="41">
        <f t="shared" si="7"/>
        <v>16697257.786069337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34814.681411903803</v>
      </c>
      <c r="AD11" s="40">
        <f t="shared" si="11"/>
        <v>17006895.23181555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 t="shared" si="0"/>
        <v>12263.46</v>
      </c>
      <c r="P12" s="35">
        <f t="shared" si="1"/>
        <v>1276.7586483999999</v>
      </c>
      <c r="Q12" s="146"/>
      <c r="R12" s="28">
        <f t="shared" si="2"/>
        <v>1</v>
      </c>
      <c r="S12" s="33">
        <f t="shared" si="3"/>
        <v>1</v>
      </c>
      <c r="T12" s="146"/>
      <c r="U12" s="39">
        <f t="shared" si="4"/>
        <v>0.119344502661417</v>
      </c>
      <c r="V12" s="33">
        <f t="shared" si="5"/>
        <v>2.6666666738218193E-3</v>
      </c>
      <c r="W12" s="146"/>
      <c r="X12" s="78">
        <f t="shared" si="6"/>
        <v>3600</v>
      </c>
      <c r="Y12" s="41">
        <f t="shared" si="7"/>
        <v>16862636.736922737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35159.103897148052</v>
      </c>
      <c r="AD12" s="40">
        <f t="shared" si="11"/>
        <v>17175291.444826629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0"/>
        <v>12383.69</v>
      </c>
      <c r="P13" s="35">
        <f t="shared" si="1"/>
        <v>1289.2072625999999</v>
      </c>
      <c r="Q13" s="146"/>
      <c r="R13" s="28">
        <f t="shared" si="2"/>
        <v>1</v>
      </c>
      <c r="S13" s="33">
        <f t="shared" si="3"/>
        <v>1</v>
      </c>
      <c r="T13" s="146"/>
      <c r="U13" s="39">
        <f t="shared" si="4"/>
        <v>0.11934494715785231</v>
      </c>
      <c r="V13" s="33">
        <f t="shared" si="5"/>
        <v>2.666666674104983E-3</v>
      </c>
      <c r="W13" s="146"/>
      <c r="X13" s="78">
        <f>($AG$7*$AG$8*S13*$AG$24+$AG$15*$AG$16*R13*$AG$24)</f>
        <v>3600</v>
      </c>
      <c r="Y13" s="41">
        <f t="shared" si="7"/>
        <v>17028018.717267245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35503.526382392301</v>
      </c>
      <c r="AD13" s="40">
        <f t="shared" si="11"/>
        <v>17343677.348416038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0"/>
        <v>12503.92</v>
      </c>
      <c r="P14" s="35">
        <f t="shared" si="1"/>
        <v>1301.6558768</v>
      </c>
      <c r="Q14" s="146"/>
      <c r="R14" s="28">
        <f t="shared" si="2"/>
        <v>1</v>
      </c>
      <c r="S14" s="33">
        <f t="shared" si="3"/>
        <v>1</v>
      </c>
      <c r="T14" s="146"/>
      <c r="U14" s="39">
        <f t="shared" si="4"/>
        <v>0.11934540479106619</v>
      </c>
      <c r="V14" s="33">
        <f t="shared" si="5"/>
        <v>2.6666666743964699E-3</v>
      </c>
      <c r="W14" s="146"/>
      <c r="X14" s="78">
        <f>($AG$7*$AG$8*S14*$AG$24+$AG$15*$AG$16*R14*$AG$24)+AG26</f>
        <v>1511350</v>
      </c>
      <c r="Y14" s="41">
        <f t="shared" si="7"/>
        <v>17193403.817079041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35847.948867636551</v>
      </c>
      <c r="AD14" s="40">
        <f t="shared" si="11"/>
        <v>19019478.394055199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0"/>
        <v>12624.15</v>
      </c>
      <c r="P15" s="35">
        <f t="shared" si="1"/>
        <v>1314.1044909999998</v>
      </c>
      <c r="Q15" s="146"/>
      <c r="R15" s="28">
        <f t="shared" si="2"/>
        <v>1</v>
      </c>
      <c r="S15" s="33">
        <f t="shared" si="3"/>
        <v>1</v>
      </c>
      <c r="T15" s="146"/>
      <c r="U15" s="39">
        <f t="shared" si="4"/>
        <v>0.11934587581737592</v>
      </c>
      <c r="V15" s="33">
        <f t="shared" si="5"/>
        <v>2.66666667469644E-3</v>
      </c>
      <c r="W15" s="146"/>
      <c r="X15" s="78">
        <f>($AJ$11*$AG$8*S15*$AG$25+$AJ$9*$AG$8*S15*$AG$24+$AG$15*$AG$16*R15*$AG$24)</f>
        <v>10100</v>
      </c>
      <c r="Y15" s="41">
        <f t="shared" si="7"/>
        <v>17358792.12809848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36192.3713528808</v>
      </c>
      <c r="AD15" s="40">
        <f t="shared" si="11"/>
        <v>17686275.666671135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0"/>
        <v>12744.38</v>
      </c>
      <c r="P16" s="35">
        <f t="shared" si="1"/>
        <v>1326.5531051999999</v>
      </c>
      <c r="Q16" s="146"/>
      <c r="R16" s="28">
        <f t="shared" si="2"/>
        <v>1</v>
      </c>
      <c r="S16" s="33">
        <f t="shared" si="3"/>
        <v>1</v>
      </c>
      <c r="T16" s="146"/>
      <c r="U16" s="39">
        <f t="shared" si="4"/>
        <v>0.11934636049557536</v>
      </c>
      <c r="V16" s="33">
        <f t="shared" si="5"/>
        <v>2.6666666750050578E-3</v>
      </c>
      <c r="W16" s="146"/>
      <c r="X16" s="78">
        <f t="shared" ref="X16:X54" si="13">($AJ$11*$AG$8*S16*$AG$25+$AJ$9*$AG$8*S16*$AG$24+$AG$15*$AG$16*R16*$AG$24)</f>
        <v>10100</v>
      </c>
      <c r="Y16" s="41">
        <f t="shared" si="7"/>
        <v>17524183.743847191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36536.793838125057</v>
      </c>
      <c r="AD16" s="40">
        <f t="shared" si="11"/>
        <v>17854319.259785477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 t="shared" si="0"/>
        <v>12864.61</v>
      </c>
      <c r="P17" s="35">
        <f t="shared" si="1"/>
        <v>1339.0017194</v>
      </c>
      <c r="Q17" s="146"/>
      <c r="R17" s="28">
        <f t="shared" si="2"/>
        <v>1</v>
      </c>
      <c r="S17" s="33">
        <f t="shared" si="3"/>
        <v>1</v>
      </c>
      <c r="T17" s="146"/>
      <c r="U17" s="39">
        <f t="shared" si="4"/>
        <v>0.11934685908693478</v>
      </c>
      <c r="V17" s="33">
        <f t="shared" si="5"/>
        <v>2.666666675322487E-3</v>
      </c>
      <c r="W17" s="146"/>
      <c r="X17" s="78">
        <f t="shared" si="13"/>
        <v>10100</v>
      </c>
      <c r="Y17" s="41">
        <f t="shared" si="7"/>
        <v>17689578.759645224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36881.216323369306</v>
      </c>
      <c r="AD17" s="40">
        <f t="shared" si="11"/>
        <v>18022359.268718269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0"/>
        <v>12984.84</v>
      </c>
      <c r="P18" s="35">
        <f t="shared" si="1"/>
        <v>1351.4503336</v>
      </c>
      <c r="Q18" s="146"/>
      <c r="R18" s="28">
        <f t="shared" si="2"/>
        <v>1</v>
      </c>
      <c r="S18" s="33">
        <f t="shared" si="3"/>
        <v>1</v>
      </c>
      <c r="T18" s="146"/>
      <c r="U18" s="39">
        <f t="shared" si="4"/>
        <v>0.119347371855201</v>
      </c>
      <c r="V18" s="33">
        <f t="shared" si="5"/>
        <v>2.6666666756488943E-3</v>
      </c>
      <c r="W18" s="146"/>
      <c r="X18" s="78">
        <f t="shared" si="13"/>
        <v>10100</v>
      </c>
      <c r="Y18" s="41">
        <f t="shared" si="7"/>
        <v>17854977.272628143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37225.638808613556</v>
      </c>
      <c r="AD18" s="40">
        <f t="shared" si="11"/>
        <v>18190395.790605083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0"/>
        <v>13105.07</v>
      </c>
      <c r="P19" s="35">
        <f t="shared" si="1"/>
        <v>1363.8989477999999</v>
      </c>
      <c r="Q19" s="146"/>
      <c r="R19" s="28">
        <f t="shared" si="2"/>
        <v>1</v>
      </c>
      <c r="S19" s="33">
        <f t="shared" si="3"/>
        <v>1</v>
      </c>
      <c r="T19" s="146"/>
      <c r="U19" s="39">
        <f t="shared" si="4"/>
        <v>0.11934789906659735</v>
      </c>
      <c r="V19" s="33">
        <f t="shared" si="5"/>
        <v>2.6666666759844471E-3</v>
      </c>
      <c r="W19" s="146"/>
      <c r="X19" s="78">
        <f t="shared" si="13"/>
        <v>10100</v>
      </c>
      <c r="Y19" s="41">
        <f t="shared" si="7"/>
        <v>18020379.381764211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37570.061293857798</v>
      </c>
      <c r="AD19" s="40">
        <f t="shared" si="11"/>
        <v>18358428.924414184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0"/>
        <v>13225.3</v>
      </c>
      <c r="P20" s="35">
        <f t="shared" si="1"/>
        <v>1376.3475619999999</v>
      </c>
      <c r="Q20" s="146"/>
      <c r="R20" s="28">
        <f t="shared" si="2"/>
        <v>1</v>
      </c>
      <c r="S20" s="33">
        <f t="shared" si="3"/>
        <v>1</v>
      </c>
      <c r="T20" s="146"/>
      <c r="U20" s="39">
        <f t="shared" si="4"/>
        <v>0.11934844098982358</v>
      </c>
      <c r="V20" s="33">
        <f t="shared" si="5"/>
        <v>2.6666666763293149E-3</v>
      </c>
      <c r="W20" s="146"/>
      <c r="X20" s="78">
        <f t="shared" si="13"/>
        <v>10100</v>
      </c>
      <c r="Y20" s="41">
        <f t="shared" si="7"/>
        <v>18185785.187871456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37914.483779102047</v>
      </c>
      <c r="AD20" s="40">
        <f t="shared" si="11"/>
        <v>18526458.770963591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0"/>
        <v>13345.53</v>
      </c>
      <c r="P21" s="35">
        <f t="shared" si="1"/>
        <v>1388.7961762</v>
      </c>
      <c r="Q21" s="146"/>
      <c r="R21" s="28">
        <f t="shared" si="2"/>
        <v>1</v>
      </c>
      <c r="S21" s="33">
        <f t="shared" si="3"/>
        <v>1</v>
      </c>
      <c r="T21" s="146"/>
      <c r="U21" s="39">
        <f t="shared" si="4"/>
        <v>0.11934899789605603</v>
      </c>
      <c r="V21" s="33">
        <f t="shared" si="5"/>
        <v>2.6666666766836681E-3</v>
      </c>
      <c r="W21" s="146"/>
      <c r="X21" s="78">
        <f t="shared" si="13"/>
        <v>10100</v>
      </c>
      <c r="Y21" s="41">
        <f t="shared" si="7"/>
        <v>18351194.793634843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38258.906264346297</v>
      </c>
      <c r="AD21" s="40">
        <f t="shared" si="11"/>
        <v>18694485.432938267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0"/>
        <v>13465.76</v>
      </c>
      <c r="P22" s="35">
        <f t="shared" si="1"/>
        <v>1401.2447903999998</v>
      </c>
      <c r="Q22" s="146"/>
      <c r="R22" s="28">
        <f t="shared" si="2"/>
        <v>1</v>
      </c>
      <c r="S22" s="33">
        <f t="shared" si="3"/>
        <v>1</v>
      </c>
      <c r="T22" s="146"/>
      <c r="U22" s="39">
        <f t="shared" si="4"/>
        <v>0.11934957005894746</v>
      </c>
      <c r="V22" s="33">
        <f t="shared" si="5"/>
        <v>2.6666666770476799E-3</v>
      </c>
      <c r="W22" s="146"/>
      <c r="X22" s="78">
        <f t="shared" si="13"/>
        <v>10100</v>
      </c>
      <c r="Y22" s="41">
        <f t="shared" si="7"/>
        <v>18516608.303623382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38603.328749590546</v>
      </c>
      <c r="AD22" s="40">
        <f t="shared" si="11"/>
        <v>18862509.01490723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0"/>
        <v>13585.99</v>
      </c>
      <c r="P23" s="35">
        <f t="shared" si="1"/>
        <v>1413.6934045999999</v>
      </c>
      <c r="Q23" s="146"/>
      <c r="R23" s="28">
        <f t="shared" si="2"/>
        <v>1</v>
      </c>
      <c r="S23" s="33">
        <f t="shared" si="3"/>
        <v>1</v>
      </c>
      <c r="T23" s="146"/>
      <c r="U23" s="39">
        <f t="shared" si="4"/>
        <v>0.11935015775462716</v>
      </c>
      <c r="V23" s="33">
        <f t="shared" si="5"/>
        <v>2.6666666774215232E-3</v>
      </c>
      <c r="W23" s="146"/>
      <c r="X23" s="78">
        <f t="shared" si="13"/>
        <v>10100</v>
      </c>
      <c r="Y23" s="41">
        <f t="shared" si="7"/>
        <v>18682025.824307259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38947.751234834803</v>
      </c>
      <c r="AD23" s="40">
        <f t="shared" si="11"/>
        <v>19030529.623340663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1426.1420188</v>
      </c>
      <c r="Q24" s="146"/>
      <c r="R24" s="28">
        <f t="shared" si="2"/>
        <v>1</v>
      </c>
      <c r="S24" s="33">
        <f t="shared" si="3"/>
        <v>1</v>
      </c>
      <c r="T24" s="146"/>
      <c r="U24" s="39">
        <f t="shared" si="4"/>
        <v>0.11935076126170094</v>
      </c>
      <c r="V24" s="33">
        <f t="shared" si="5"/>
        <v>2.6666666778053742E-3</v>
      </c>
      <c r="W24" s="146"/>
      <c r="X24" s="78">
        <f t="shared" si="13"/>
        <v>10100</v>
      </c>
      <c r="Y24" s="41">
        <f t="shared" si="7"/>
        <v>18847447.464074973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39292.173720079052</v>
      </c>
      <c r="AD24" s="40">
        <f t="shared" si="11"/>
        <v>19198547.366627067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0"/>
        <v>13826.45</v>
      </c>
      <c r="P25" s="35">
        <f t="shared" si="1"/>
        <v>1438.590633</v>
      </c>
      <c r="Q25" s="146"/>
      <c r="R25" s="28">
        <f t="shared" si="2"/>
        <v>1</v>
      </c>
      <c r="S25" s="33">
        <f t="shared" si="3"/>
        <v>1</v>
      </c>
      <c r="T25" s="146"/>
      <c r="U25" s="39">
        <f t="shared" si="4"/>
        <v>0.11935138086125104</v>
      </c>
      <c r="V25" s="33">
        <f t="shared" si="5"/>
        <v>2.6666666781994092E-3</v>
      </c>
      <c r="W25" s="146"/>
      <c r="X25" s="78">
        <f t="shared" si="13"/>
        <v>10100</v>
      </c>
      <c r="Y25" s="41">
        <f t="shared" si="7"/>
        <v>19012873.333250437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39636.596205323302</v>
      </c>
      <c r="AD25" s="40">
        <f t="shared" si="11"/>
        <v>19366562.35509035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0"/>
        <v>13946.68</v>
      </c>
      <c r="P26" s="35">
        <f t="shared" si="1"/>
        <v>1451.0392471999999</v>
      </c>
      <c r="Q26" s="146"/>
      <c r="R26" s="28">
        <f t="shared" si="2"/>
        <v>1</v>
      </c>
      <c r="S26" s="33">
        <f t="shared" si="3"/>
        <v>1</v>
      </c>
      <c r="T26" s="146"/>
      <c r="U26" s="39">
        <f t="shared" si="4"/>
        <v>0.11935201683683624</v>
      </c>
      <c r="V26" s="33">
        <f t="shared" si="5"/>
        <v>2.6666666786038075E-3</v>
      </c>
      <c r="W26" s="146"/>
      <c r="X26" s="78">
        <f t="shared" si="13"/>
        <v>10100</v>
      </c>
      <c r="Y26" s="41">
        <f t="shared" si="7"/>
        <v>19178303.544110138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39981.018690567544</v>
      </c>
      <c r="AD26" s="40">
        <f t="shared" si="11"/>
        <v>19534574.701007001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0"/>
        <v>14066.91</v>
      </c>
      <c r="P27" s="35">
        <f t="shared" si="1"/>
        <v>1463.4878613999999</v>
      </c>
      <c r="Q27" s="146"/>
      <c r="R27" s="28">
        <f t="shared" si="2"/>
        <v>1</v>
      </c>
      <c r="S27" s="33">
        <f t="shared" si="3"/>
        <v>1</v>
      </c>
      <c r="T27" s="146"/>
      <c r="U27" s="39">
        <f t="shared" si="4"/>
        <v>0.11935266947449183</v>
      </c>
      <c r="V27" s="33">
        <f t="shared" si="5"/>
        <v>2.666666679018749E-3</v>
      </c>
      <c r="W27" s="146"/>
      <c r="X27" s="78">
        <f t="shared" si="13"/>
        <v>10100</v>
      </c>
      <c r="Y27" s="41">
        <f t="shared" si="7"/>
        <v>19343738.210900251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40325.441175811786</v>
      </c>
      <c r="AD27" s="40">
        <f t="shared" si="11"/>
        <v>19702584.518623199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0"/>
        <v>14187.14</v>
      </c>
      <c r="P28" s="35">
        <f t="shared" si="1"/>
        <v>1475.9364755999998</v>
      </c>
      <c r="Q28" s="146"/>
      <c r="R28" s="28">
        <f t="shared" si="2"/>
        <v>1</v>
      </c>
      <c r="S28" s="33">
        <f t="shared" si="3"/>
        <v>1</v>
      </c>
      <c r="T28" s="146"/>
      <c r="U28" s="39">
        <f t="shared" si="4"/>
        <v>0.11935333906272956</v>
      </c>
      <c r="V28" s="33">
        <f t="shared" si="5"/>
        <v>2.6666666794444159E-3</v>
      </c>
      <c r="W28" s="146"/>
      <c r="X28" s="78">
        <f t="shared" si="13"/>
        <v>10100</v>
      </c>
      <c r="Y28" s="41">
        <f t="shared" si="7"/>
        <v>19509177.449853759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40669.863661056035</v>
      </c>
      <c r="AD28" s="40">
        <f t="shared" si="11"/>
        <v>19870591.924171925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1488.3850897999998</v>
      </c>
      <c r="Q29" s="146"/>
      <c r="R29" s="28">
        <f t="shared" si="2"/>
        <v>1</v>
      </c>
      <c r="S29" s="33">
        <f t="shared" si="3"/>
        <v>1</v>
      </c>
      <c r="T29" s="146"/>
      <c r="U29" s="39">
        <f t="shared" si="4"/>
        <v>0.1193540258925377</v>
      </c>
      <c r="V29" s="33">
        <f t="shared" si="5"/>
        <v>2.6666666798809903E-3</v>
      </c>
      <c r="W29" s="146"/>
      <c r="X29" s="78">
        <f t="shared" si="13"/>
        <v>10100</v>
      </c>
      <c r="Y29" s="41">
        <f t="shared" si="7"/>
        <v>19674621.3792076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41014.286146300292</v>
      </c>
      <c r="AD29" s="40">
        <f t="shared" si="11"/>
        <v>20038597.035890117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0"/>
        <v>14427.6</v>
      </c>
      <c r="P30" s="35">
        <f t="shared" si="1"/>
        <v>1500.8337039999999</v>
      </c>
      <c r="Q30" s="146"/>
      <c r="R30" s="28">
        <f t="shared" si="2"/>
        <v>1</v>
      </c>
      <c r="S30" s="33">
        <f t="shared" si="3"/>
        <v>1</v>
      </c>
      <c r="T30" s="146"/>
      <c r="U30" s="39">
        <f t="shared" si="4"/>
        <v>0.119354730257381</v>
      </c>
      <c r="V30" s="33">
        <f t="shared" si="5"/>
        <v>2.6666666803286578E-3</v>
      </c>
      <c r="W30" s="146"/>
      <c r="X30" s="78">
        <f t="shared" si="13"/>
        <v>10100</v>
      </c>
      <c r="Y30" s="41">
        <f t="shared" si="7"/>
        <v>19840070.119219776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41358.708631544534</v>
      </c>
      <c r="AD30" s="40">
        <f t="shared" si="11"/>
        <v>20206599.974035773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0"/>
        <v>14547.83</v>
      </c>
      <c r="P31" s="35">
        <f t="shared" si="1"/>
        <v>1513.2823182</v>
      </c>
      <c r="Q31" s="146"/>
      <c r="R31" s="28">
        <f t="shared" si="2"/>
        <v>1</v>
      </c>
      <c r="S31" s="33">
        <f t="shared" si="3"/>
        <v>1</v>
      </c>
      <c r="T31" s="146"/>
      <c r="U31" s="39">
        <f t="shared" si="4"/>
        <v>0.11935545245320071</v>
      </c>
      <c r="V31" s="33">
        <f t="shared" si="5"/>
        <v>2.6666666807876041E-3</v>
      </c>
      <c r="W31" s="146"/>
      <c r="X31" s="78">
        <f t="shared" si="13"/>
        <v>10100</v>
      </c>
      <c r="Y31" s="41">
        <f t="shared" si="7"/>
        <v>20005523.792186476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41703.131116788783</v>
      </c>
      <c r="AD31" s="40">
        <f t="shared" si="11"/>
        <v>20374600.860905088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0"/>
        <v>14668.06</v>
      </c>
      <c r="P32" s="35">
        <f t="shared" si="1"/>
        <v>1525.7309323999998</v>
      </c>
      <c r="Q32" s="146"/>
      <c r="R32" s="28">
        <f t="shared" si="2"/>
        <v>1</v>
      </c>
      <c r="S32" s="33">
        <f t="shared" si="3"/>
        <v>1</v>
      </c>
      <c r="T32" s="146"/>
      <c r="U32" s="39">
        <f t="shared" si="4"/>
        <v>0.11935619277841458</v>
      </c>
      <c r="V32" s="33">
        <f t="shared" si="5"/>
        <v>2.6666666812580177E-3</v>
      </c>
      <c r="W32" s="146"/>
      <c r="X32" s="78">
        <f t="shared" si="13"/>
        <v>10100</v>
      </c>
      <c r="Y32" s="41">
        <f t="shared" si="7"/>
        <v>20170982.522459235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42047.553602033033</v>
      </c>
      <c r="AD32" s="40">
        <f t="shared" si="11"/>
        <v>20542599.820849594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0"/>
        <v>14788.29</v>
      </c>
      <c r="P33" s="35">
        <f t="shared" si="1"/>
        <v>1538.1795466000001</v>
      </c>
      <c r="Q33" s="146"/>
      <c r="R33" s="28">
        <f t="shared" si="2"/>
        <v>1</v>
      </c>
      <c r="S33" s="33">
        <f t="shared" si="3"/>
        <v>1</v>
      </c>
      <c r="T33" s="146"/>
      <c r="U33" s="39">
        <f t="shared" si="4"/>
        <v>0.11935695153391687</v>
      </c>
      <c r="V33" s="33">
        <f t="shared" si="5"/>
        <v>2.6666666817400878E-3</v>
      </c>
      <c r="W33" s="146"/>
      <c r="X33" s="78">
        <f t="shared" si="13"/>
        <v>10100</v>
      </c>
      <c r="Y33" s="41">
        <f t="shared" si="7"/>
        <v>20336446.43646203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42391.976087277289</v>
      </c>
      <c r="AD33" s="40">
        <f t="shared" si="11"/>
        <v>20710596.980293266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0"/>
        <v>14908.52</v>
      </c>
      <c r="P34" s="35">
        <f t="shared" si="1"/>
        <v>1550.6281607999999</v>
      </c>
      <c r="Q34" s="146"/>
      <c r="R34" s="28">
        <f t="shared" si="2"/>
        <v>1</v>
      </c>
      <c r="S34" s="33">
        <f t="shared" si="3"/>
        <v>1</v>
      </c>
      <c r="T34" s="146"/>
      <c r="U34" s="39">
        <f t="shared" si="4"/>
        <v>0.1193577290230783</v>
      </c>
      <c r="V34" s="33">
        <f t="shared" si="5"/>
        <v>2.6666666822340048E-3</v>
      </c>
      <c r="W34" s="146"/>
      <c r="X34" s="78">
        <f t="shared" si="13"/>
        <v>10100</v>
      </c>
      <c r="Y34" s="41">
        <f t="shared" si="7"/>
        <v>20501915.662708424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42736.398572521539</v>
      </c>
      <c r="AD34" s="40">
        <f t="shared" si="11"/>
        <v>20878592.467749674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0"/>
        <v>15028.75</v>
      </c>
      <c r="P35" s="35">
        <f t="shared" si="1"/>
        <v>1563.076775</v>
      </c>
      <c r="Q35" s="146"/>
      <c r="R35" s="28">
        <f t="shared" si="2"/>
        <v>1</v>
      </c>
      <c r="S35" s="33">
        <f t="shared" si="3"/>
        <v>1</v>
      </c>
      <c r="T35" s="146"/>
      <c r="U35" s="39">
        <f t="shared" si="4"/>
        <v>0.11935852555174611</v>
      </c>
      <c r="V35" s="33">
        <f t="shared" si="5"/>
        <v>2.666666682739962E-3</v>
      </c>
      <c r="W35" s="146"/>
      <c r="X35" s="78">
        <f t="shared" si="13"/>
        <v>10100</v>
      </c>
      <c r="Y35" s="41">
        <f t="shared" si="7"/>
        <v>20667390.331818685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43080.821057765788</v>
      </c>
      <c r="AD35" s="40">
        <f t="shared" si="11"/>
        <v>21046586.413839079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0"/>
        <v>15148.98</v>
      </c>
      <c r="P36" s="35">
        <f t="shared" si="1"/>
        <v>1575.5253891999998</v>
      </c>
      <c r="Q36" s="146"/>
      <c r="R36" s="28">
        <f t="shared" si="2"/>
        <v>1</v>
      </c>
      <c r="S36" s="33">
        <f t="shared" si="3"/>
        <v>1</v>
      </c>
      <c r="T36" s="146"/>
      <c r="U36" s="39">
        <f t="shared" si="4"/>
        <v>0.11935934142824405</v>
      </c>
      <c r="V36" s="33">
        <f t="shared" si="5"/>
        <v>2.6666666832581539E-3</v>
      </c>
      <c r="W36" s="146"/>
      <c r="X36" s="78">
        <f t="shared" si="13"/>
        <v>10100</v>
      </c>
      <c r="Y36" s="41">
        <f t="shared" si="7"/>
        <v>20832870.576536931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43425.243543010038</v>
      </c>
      <c r="AD36" s="40">
        <f t="shared" si="11"/>
        <v>21214578.951305598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0"/>
        <v>15269.21</v>
      </c>
      <c r="P37" s="35">
        <f t="shared" si="1"/>
        <v>1587.9740033999999</v>
      </c>
      <c r="Q37" s="146"/>
      <c r="R37" s="28">
        <f t="shared" si="2"/>
        <v>1</v>
      </c>
      <c r="S37" s="33">
        <f t="shared" si="3"/>
        <v>1</v>
      </c>
      <c r="T37" s="146"/>
      <c r="U37" s="39">
        <f t="shared" si="4"/>
        <v>0.11936017696337231</v>
      </c>
      <c r="V37" s="33">
        <f t="shared" si="5"/>
        <v>2.6666666837887754E-3</v>
      </c>
      <c r="W37" s="146"/>
      <c r="X37" s="78">
        <f t="shared" si="13"/>
        <v>10100</v>
      </c>
      <c r="Y37" s="41">
        <f t="shared" si="7"/>
        <v>20998356.531748232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43769.66602825428</v>
      </c>
      <c r="AD37" s="40">
        <f t="shared" si="11"/>
        <v>21382570.215034306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0"/>
        <v>15389.44</v>
      </c>
      <c r="P38" s="35">
        <f t="shared" si="1"/>
        <v>1600.4226176</v>
      </c>
      <c r="Q38" s="146"/>
      <c r="R38" s="28">
        <f t="shared" si="2"/>
        <v>1</v>
      </c>
      <c r="S38" s="33">
        <f t="shared" si="3"/>
        <v>1</v>
      </c>
      <c r="T38" s="146"/>
      <c r="U38" s="39">
        <f t="shared" si="4"/>
        <v>0.11936103247040766</v>
      </c>
      <c r="V38" s="33">
        <f t="shared" si="5"/>
        <v>2.6666666843320236E-3</v>
      </c>
      <c r="W38" s="146"/>
      <c r="X38" s="78">
        <f t="shared" si="13"/>
        <v>10100</v>
      </c>
      <c r="Y38" s="41">
        <f t="shared" si="7"/>
        <v>21163848.334495757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44114.088513498536</v>
      </c>
      <c r="AD38" s="40">
        <f t="shared" si="11"/>
        <v>21550560.34206837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0"/>
        <v>15509.67</v>
      </c>
      <c r="P39" s="35">
        <f t="shared" si="1"/>
        <v>1612.8712317999998</v>
      </c>
      <c r="Q39" s="146"/>
      <c r="R39" s="28">
        <f t="shared" si="2"/>
        <v>1</v>
      </c>
      <c r="S39" s="33">
        <f t="shared" si="3"/>
        <v>1</v>
      </c>
      <c r="T39" s="146"/>
      <c r="U39" s="39">
        <f t="shared" si="4"/>
        <v>0.11936190826510329</v>
      </c>
      <c r="V39" s="33">
        <f t="shared" si="5"/>
        <v>2.6666666848880975E-3</v>
      </c>
      <c r="W39" s="146"/>
      <c r="X39" s="78">
        <f t="shared" si="13"/>
        <v>10100</v>
      </c>
      <c r="Y39" s="41">
        <f t="shared" si="7"/>
        <v>21329346.123997882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44458.510998742779</v>
      </c>
      <c r="AD39" s="40">
        <f t="shared" si="11"/>
        <v>21718549.47162617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0"/>
        <v>15629.9</v>
      </c>
      <c r="P40" s="35">
        <f t="shared" si="1"/>
        <v>1625.3198459999999</v>
      </c>
      <c r="Q40" s="146"/>
      <c r="R40" s="28">
        <f t="shared" si="2"/>
        <v>1</v>
      </c>
      <c r="S40" s="33">
        <f t="shared" si="3"/>
        <v>1</v>
      </c>
      <c r="T40" s="146"/>
      <c r="U40" s="39">
        <f t="shared" si="4"/>
        <v>0.11936280466568891</v>
      </c>
      <c r="V40" s="33">
        <f t="shared" si="5"/>
        <v>2.6666666854571978E-3</v>
      </c>
      <c r="W40" s="146"/>
      <c r="X40" s="78">
        <f t="shared" si="13"/>
        <v>10100</v>
      </c>
      <c r="Y40" s="41">
        <f t="shared" si="7"/>
        <v>21494850.041665349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44802.933483987028</v>
      </c>
      <c r="AD40" s="40">
        <f t="shared" si="11"/>
        <v>21886537.745118439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1637.7684601999999</v>
      </c>
      <c r="Q41" s="146"/>
      <c r="R41" s="28">
        <f t="shared" si="2"/>
        <v>1</v>
      </c>
      <c r="S41" s="33">
        <f t="shared" si="3"/>
        <v>1</v>
      </c>
      <c r="T41" s="146"/>
      <c r="U41" s="39">
        <f t="shared" si="4"/>
        <v>0.11936372199287076</v>
      </c>
      <c r="V41" s="33">
        <f t="shared" si="5"/>
        <v>2.6666666860395254E-3</v>
      </c>
      <c r="W41" s="146"/>
      <c r="X41" s="78">
        <f t="shared" si="13"/>
        <v>10100</v>
      </c>
      <c r="Y41" s="41">
        <f t="shared" si="7"/>
        <v>21660360.231118377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45147.355969231285</v>
      </c>
      <c r="AD41" s="40">
        <f t="shared" si="11"/>
        <v>22054525.306165401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0"/>
        <v>15870.36</v>
      </c>
      <c r="P42" s="35">
        <f t="shared" si="1"/>
        <v>1650.2170744</v>
      </c>
      <c r="Q42" s="146"/>
      <c r="R42" s="28">
        <f t="shared" si="2"/>
        <v>1</v>
      </c>
      <c r="S42" s="33">
        <f t="shared" si="3"/>
        <v>1</v>
      </c>
      <c r="T42" s="146"/>
      <c r="U42" s="39">
        <f t="shared" si="4"/>
        <v>0.11936466056983151</v>
      </c>
      <c r="V42" s="33">
        <f t="shared" si="5"/>
        <v>2.666666686635284E-3</v>
      </c>
      <c r="W42" s="146"/>
      <c r="X42" s="78">
        <f t="shared" si="13"/>
        <v>10100</v>
      </c>
      <c r="Y42" s="41">
        <f t="shared" si="7"/>
        <v>21825876.838203769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45491.778454475534</v>
      </c>
      <c r="AD42" s="40">
        <f t="shared" si="11"/>
        <v>22222512.300613862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0"/>
        <v>15990.59</v>
      </c>
      <c r="P43" s="35">
        <f t="shared" si="1"/>
        <v>1662.6656885999998</v>
      </c>
      <c r="Q43" s="146"/>
      <c r="R43" s="28">
        <f t="shared" si="2"/>
        <v>1</v>
      </c>
      <c r="S43" s="33">
        <f t="shared" si="3"/>
        <v>1</v>
      </c>
      <c r="T43" s="146"/>
      <c r="U43" s="39">
        <f t="shared" si="4"/>
        <v>0.11936562072223041</v>
      </c>
      <c r="V43" s="33">
        <f t="shared" si="5"/>
        <v>2.6666666872446794E-3</v>
      </c>
      <c r="W43" s="146"/>
      <c r="X43" s="78">
        <f t="shared" si="13"/>
        <v>10100</v>
      </c>
      <c r="Y43" s="41">
        <f t="shared" si="7"/>
        <v>21991400.011012077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45836.200939719783</v>
      </c>
      <c r="AD43" s="40">
        <f t="shared" si="11"/>
        <v>22390498.87655437</v>
      </c>
      <c r="AE43" s="12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0"/>
        <v>16110.82</v>
      </c>
      <c r="P44" s="35">
        <f t="shared" si="1"/>
        <v>1675.1143027999999</v>
      </c>
      <c r="Q44" s="146"/>
      <c r="R44" s="28">
        <f t="shared" si="2"/>
        <v>1</v>
      </c>
      <c r="S44" s="33">
        <f t="shared" si="3"/>
        <v>1</v>
      </c>
      <c r="T44" s="146"/>
      <c r="U44" s="39">
        <f t="shared" si="4"/>
        <v>0.11936660277820312</v>
      </c>
      <c r="V44" s="33">
        <f t="shared" si="5"/>
        <v>2.6666666878679178E-3</v>
      </c>
      <c r="W44" s="146"/>
      <c r="X44" s="78">
        <f t="shared" si="13"/>
        <v>10100</v>
      </c>
      <c r="Y44" s="41">
        <f t="shared" si="7"/>
        <v>22156929.899894703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46180.623424964026</v>
      </c>
      <c r="AD44" s="40">
        <f t="shared" si="11"/>
        <v>22558485.184338331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0"/>
        <v>16231.05</v>
      </c>
      <c r="P45" s="35">
        <f t="shared" si="1"/>
        <v>1687.5629169999997</v>
      </c>
      <c r="Q45" s="146"/>
      <c r="R45" s="28">
        <f t="shared" si="2"/>
        <v>1</v>
      </c>
      <c r="S45" s="33">
        <f t="shared" si="3"/>
        <v>1</v>
      </c>
      <c r="T45" s="146"/>
      <c r="U45" s="39">
        <f t="shared" si="4"/>
        <v>0.11936760706836183</v>
      </c>
      <c r="V45" s="33">
        <f t="shared" si="5"/>
        <v>2.6666666885052058E-3</v>
      </c>
      <c r="W45" s="146"/>
      <c r="X45" s="78">
        <f t="shared" si="13"/>
        <v>10100</v>
      </c>
      <c r="Y45" s="41">
        <f t="shared" si="7"/>
        <v>22322466.657481037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46525.045910208275</v>
      </c>
      <c r="AD45" s="40">
        <f t="shared" si="11"/>
        <v>22726471.376595132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1700.0115311999998</v>
      </c>
      <c r="Q46" s="146"/>
      <c r="R46" s="28">
        <f t="shared" si="2"/>
        <v>1</v>
      </c>
      <c r="S46" s="33">
        <f t="shared" si="3"/>
        <v>1</v>
      </c>
      <c r="T46" s="146"/>
      <c r="U46" s="39">
        <f t="shared" si="4"/>
        <v>0.11936863392579526</v>
      </c>
      <c r="V46" s="33">
        <f t="shared" si="5"/>
        <v>2.6666666891567554E-3</v>
      </c>
      <c r="W46" s="146"/>
      <c r="X46" s="78">
        <f t="shared" si="13"/>
        <v>10100</v>
      </c>
      <c r="Y46" s="41">
        <f t="shared" si="7"/>
        <v>22488010.438695591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46869.468395452524</v>
      </c>
      <c r="AD46" s="40">
        <f t="shared" si="11"/>
        <v>22894457.608249284</v>
      </c>
      <c r="AE46" s="125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1712.4601454000001</v>
      </c>
      <c r="Q47" s="146"/>
      <c r="R47" s="28">
        <f t="shared" si="2"/>
        <v>1</v>
      </c>
      <c r="S47" s="33">
        <f t="shared" si="3"/>
        <v>1</v>
      </c>
      <c r="T47" s="146"/>
      <c r="U47" s="39">
        <f t="shared" si="4"/>
        <v>0.11936968368606858</v>
      </c>
      <c r="V47" s="33">
        <f t="shared" si="5"/>
        <v>2.666666689822776E-3</v>
      </c>
      <c r="W47" s="146"/>
      <c r="X47" s="78">
        <f t="shared" si="13"/>
        <v>10100</v>
      </c>
      <c r="Y47" s="41">
        <f t="shared" si="7"/>
        <v>22653561.400775112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47213.890880696781</v>
      </c>
      <c r="AD47" s="40">
        <f t="shared" ref="AD47:AD54" si="14">SUM(X47:AB47)</f>
        <v>23062444.036537532</v>
      </c>
      <c r="AE47" s="125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0"/>
        <v>16591.739999999998</v>
      </c>
      <c r="P48" s="35">
        <f t="shared" si="1"/>
        <v>1724.9087595999997</v>
      </c>
      <c r="Q48" s="146"/>
      <c r="R48" s="28">
        <f t="shared" si="2"/>
        <v>1</v>
      </c>
      <c r="S48" s="33">
        <f t="shared" si="3"/>
        <v>1</v>
      </c>
      <c r="T48" s="146"/>
      <c r="U48" s="39">
        <f t="shared" si="4"/>
        <v>0.11937075668722347</v>
      </c>
      <c r="V48" s="33">
        <f t="shared" si="5"/>
        <v>2.6666666905034806E-3</v>
      </c>
      <c r="W48" s="146"/>
      <c r="X48" s="78">
        <f t="shared" si="13"/>
        <v>10100</v>
      </c>
      <c r="Y48" s="41">
        <f t="shared" si="7"/>
        <v>22819119.703285702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47558.313365941016</v>
      </c>
      <c r="AD48" s="40">
        <f t="shared" si="14"/>
        <v>23230687.016857889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0"/>
        <v>16711.97</v>
      </c>
      <c r="P49" s="35">
        <f t="shared" si="1"/>
        <v>1737.3573738</v>
      </c>
      <c r="Q49" s="146"/>
      <c r="R49" s="28">
        <f t="shared" si="2"/>
        <v>1</v>
      </c>
      <c r="S49" s="33">
        <f t="shared" si="3"/>
        <v>1</v>
      </c>
      <c r="T49" s="146"/>
      <c r="U49" s="39">
        <f t="shared" si="4"/>
        <v>0.11937185326977812</v>
      </c>
      <c r="V49" s="33">
        <f t="shared" si="5"/>
        <v>2.6666666911990843E-3</v>
      </c>
      <c r="W49" s="146"/>
      <c r="X49" s="78">
        <f t="shared" si="13"/>
        <v>10100</v>
      </c>
      <c r="Y49" s="41">
        <f t="shared" si="7"/>
        <v>22984685.508140005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47902.735851185265</v>
      </c>
      <c r="AD49" s="40">
        <f t="shared" si="14"/>
        <v>23399161.579996035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0"/>
        <v>16832.2</v>
      </c>
      <c r="P50" s="35">
        <f t="shared" si="1"/>
        <v>1749.8059880000001</v>
      </c>
      <c r="Q50" s="146"/>
      <c r="R50" s="28">
        <f t="shared" si="2"/>
        <v>1</v>
      </c>
      <c r="S50" s="33">
        <f t="shared" si="3"/>
        <v>1</v>
      </c>
      <c r="T50" s="146"/>
      <c r="U50" s="39">
        <f t="shared" si="4"/>
        <v>0.11937297377672719</v>
      </c>
      <c r="V50" s="33">
        <f t="shared" si="5"/>
        <v>2.6666666919098014E-3</v>
      </c>
      <c r="W50" s="146"/>
      <c r="X50" s="78">
        <f t="shared" si="13"/>
        <v>10100</v>
      </c>
      <c r="Y50" s="41">
        <f t="shared" si="7"/>
        <v>23150258.979614243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48247.158336429529</v>
      </c>
      <c r="AD50" s="40">
        <f t="shared" si="14"/>
        <v>23567643.809754115</v>
      </c>
      <c r="AE50" s="125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0"/>
        <v>16952.43</v>
      </c>
      <c r="P51" s="35">
        <f t="shared" si="1"/>
        <v>1762.2546021999999</v>
      </c>
      <c r="Q51" s="146"/>
      <c r="R51" s="28">
        <f t="shared" si="2"/>
        <v>1</v>
      </c>
      <c r="S51" s="33">
        <f t="shared" si="3"/>
        <v>1</v>
      </c>
      <c r="T51" s="146"/>
      <c r="U51" s="39">
        <f t="shared" si="4"/>
        <v>0.11937411855354187</v>
      </c>
      <c r="V51" s="33">
        <f t="shared" si="5"/>
        <v>2.6666666926358513E-3</v>
      </c>
      <c r="W51" s="146"/>
      <c r="X51" s="78">
        <f t="shared" si="13"/>
        <v>10100</v>
      </c>
      <c r="Y51" s="41">
        <f t="shared" si="7"/>
        <v>23315840.284365416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48591.580821673771</v>
      </c>
      <c r="AD51" s="40">
        <f t="shared" si="14"/>
        <v>23736133.872789126</v>
      </c>
      <c r="AE51" s="125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0"/>
        <v>17072.66</v>
      </c>
      <c r="P52" s="35">
        <f t="shared" si="1"/>
        <v>1774.7032164</v>
      </c>
      <c r="Q52" s="146"/>
      <c r="R52" s="28">
        <f t="shared" si="2"/>
        <v>1</v>
      </c>
      <c r="S52" s="33">
        <f t="shared" si="3"/>
        <v>1</v>
      </c>
      <c r="T52" s="146"/>
      <c r="U52" s="39">
        <f t="shared" si="4"/>
        <v>0.11937528794816979</v>
      </c>
      <c r="V52" s="33">
        <f t="shared" si="5"/>
        <v>2.6666666933774512E-3</v>
      </c>
      <c r="W52" s="146"/>
      <c r="X52" s="78">
        <f t="shared" si="13"/>
        <v>10100</v>
      </c>
      <c r="Y52" s="41">
        <f t="shared" si="7"/>
        <v>23481429.591448389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48936.003306918021</v>
      </c>
      <c r="AD52" s="40">
        <f t="shared" si="14"/>
        <v>23904631.938155938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0"/>
        <v>17192.89</v>
      </c>
      <c r="P53" s="35">
        <f t="shared" si="1"/>
        <v>1787.1518305999998</v>
      </c>
      <c r="Q53" s="146"/>
      <c r="R53" s="28">
        <f t="shared" si="2"/>
        <v>1</v>
      </c>
      <c r="S53" s="33">
        <f t="shared" si="3"/>
        <v>1</v>
      </c>
      <c r="T53" s="146"/>
      <c r="U53" s="39">
        <f t="shared" si="4"/>
        <v>0.11937648231103513</v>
      </c>
      <c r="V53" s="33">
        <f t="shared" si="5"/>
        <v>2.6666666941348224E-3</v>
      </c>
      <c r="W53" s="146"/>
      <c r="X53" s="78">
        <f t="shared" si="13"/>
        <v>10100</v>
      </c>
      <c r="Y53" s="41">
        <f t="shared" si="7"/>
        <v>23647027.072333053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49280.42579216227</v>
      </c>
      <c r="AD53" s="40">
        <f t="shared" si="14"/>
        <v>24073138.17732444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0"/>
        <v>17313.12</v>
      </c>
      <c r="P54" s="35">
        <f t="shared" si="1"/>
        <v>1799.6004447999999</v>
      </c>
      <c r="Q54" s="147"/>
      <c r="R54" s="28">
        <f t="shared" si="2"/>
        <v>1</v>
      </c>
      <c r="S54" s="33">
        <f t="shared" si="3"/>
        <v>1</v>
      </c>
      <c r="T54" s="147"/>
      <c r="U54" s="39">
        <f t="shared" si="4"/>
        <v>0.11937770199503857</v>
      </c>
      <c r="V54" s="33">
        <f t="shared" si="5"/>
        <v>2.6666666949081864E-3</v>
      </c>
      <c r="W54" s="147"/>
      <c r="X54" s="78">
        <f t="shared" si="13"/>
        <v>10100</v>
      </c>
      <c r="Y54" s="41">
        <f t="shared" si="7"/>
        <v>23812632.900921434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49624.848277406512</v>
      </c>
      <c r="AD54" s="40">
        <f t="shared" si="14"/>
        <v>24241652.76419666</v>
      </c>
      <c r="AE54" s="125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942565983.65202737</v>
      </c>
      <c r="AE55" s="125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924080594.22287047</v>
      </c>
      <c r="Z56" s="66">
        <f>SUM(Z9:Z54)</f>
        <v>14041124.401665444</v>
      </c>
      <c r="AA56" s="66">
        <f>SUM(AA9:AA54)</f>
        <v>584649.27895867429</v>
      </c>
      <c r="AB56" s="71">
        <f>SUM(AB9:AB54)</f>
        <v>1926265.7485329022</v>
      </c>
      <c r="AD56" s="67">
        <f>X56+Y56+Z56+AA56+AB56</f>
        <v>942565983.65202749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abSelected="1" topLeftCell="AA1" workbookViewId="0">
      <selection activeCell="AL22" sqref="AL2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80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79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0.11934324546675659</v>
      </c>
      <c r="V9" s="33">
        <f>($AI$7/$AG$12)*(1+0.15*(P9/$AG$10)^4)+$AH$32</f>
        <v>2.6666666732072511E-3</v>
      </c>
      <c r="W9" s="146"/>
      <c r="X9" s="78">
        <f>($AG$7*$AG$8*S9*$AG$24+$AG$15*$AG$16*R9*$AG$24)</f>
        <v>3600</v>
      </c>
      <c r="Y9" s="41">
        <f>(O9*U9*$AG$30+P9*V9*$AG$29)*365</f>
        <v>16366681.19365116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34161.849815716974</v>
      </c>
      <c r="AD9" s="40">
        <f>SUM(X9:AB9)</f>
        <v>16670352.95348854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E10+(J10)</f>
        <v>1260.86142</v>
      </c>
      <c r="Q10" s="146"/>
      <c r="R10" s="28">
        <f t="shared" ref="R10:R54" si="2">IF(O10&lt;$AG$18,1,2)</f>
        <v>1</v>
      </c>
      <c r="S10" s="33">
        <f t="shared" ref="S10:S54" si="3">IF(P10&lt;$AG$10,1,2)</f>
        <v>1</v>
      </c>
      <c r="T10" s="14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14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34506.272300961224</v>
      </c>
      <c r="AD10" s="40">
        <f t="shared" ref="AD10:AD46" si="11">SUM(X10:AB10)</f>
        <v>16838747.545471232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si="0"/>
        <v>12143.23</v>
      </c>
      <c r="P11" s="35">
        <f t="shared" si="1"/>
        <v>1273.3100341999998</v>
      </c>
      <c r="Q11" s="146"/>
      <c r="R11" s="28">
        <f t="shared" si="2"/>
        <v>1</v>
      </c>
      <c r="S11" s="33">
        <f t="shared" si="3"/>
        <v>1</v>
      </c>
      <c r="T11" s="146"/>
      <c r="U11" s="39">
        <f t="shared" si="4"/>
        <v>0.1193440710479194</v>
      </c>
      <c r="V11" s="33">
        <f t="shared" si="5"/>
        <v>2.6666666737448263E-3</v>
      </c>
      <c r="W11" s="146"/>
      <c r="X11" s="78">
        <f t="shared" si="6"/>
        <v>3600</v>
      </c>
      <c r="Y11" s="41">
        <f t="shared" si="7"/>
        <v>16697430.358071597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34850.69478620548</v>
      </c>
      <c r="AD11" s="40">
        <f t="shared" si="11"/>
        <v>17007143.237192113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 t="shared" si="0"/>
        <v>12263.46</v>
      </c>
      <c r="P12" s="35">
        <f t="shared" si="1"/>
        <v>1285.7586483999999</v>
      </c>
      <c r="Q12" s="146"/>
      <c r="R12" s="28">
        <f t="shared" si="2"/>
        <v>1</v>
      </c>
      <c r="S12" s="33">
        <f t="shared" si="3"/>
        <v>1</v>
      </c>
      <c r="T12" s="146"/>
      <c r="U12" s="39">
        <f t="shared" si="4"/>
        <v>0.119344502661417</v>
      </c>
      <c r="V12" s="33">
        <f t="shared" si="5"/>
        <v>2.6666666740257127E-3</v>
      </c>
      <c r="W12" s="146"/>
      <c r="X12" s="78">
        <f t="shared" si="6"/>
        <v>3600</v>
      </c>
      <c r="Y12" s="41">
        <f t="shared" si="7"/>
        <v>16862809.308925088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35195.117271449722</v>
      </c>
      <c r="AD12" s="40">
        <f t="shared" si="11"/>
        <v>17175539.450203281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0"/>
        <v>12383.69</v>
      </c>
      <c r="P13" s="35">
        <f t="shared" si="1"/>
        <v>1298.2072625999999</v>
      </c>
      <c r="Q13" s="146"/>
      <c r="R13" s="28">
        <f t="shared" si="2"/>
        <v>1</v>
      </c>
      <c r="S13" s="33">
        <f t="shared" si="3"/>
        <v>1</v>
      </c>
      <c r="T13" s="146"/>
      <c r="U13" s="39">
        <f t="shared" si="4"/>
        <v>0.11934494715785231</v>
      </c>
      <c r="V13" s="33">
        <f t="shared" si="5"/>
        <v>2.6666666743148768E-3</v>
      </c>
      <c r="W13" s="146"/>
      <c r="X13" s="78">
        <f>($AG$7*$AG$8*S13*$AG$24+$AG$15*$AG$16*R13*$AG$24)</f>
        <v>3600</v>
      </c>
      <c r="Y13" s="41">
        <f t="shared" si="7"/>
        <v>17028191.289269686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35539.539756693979</v>
      </c>
      <c r="AD13" s="40">
        <f t="shared" si="11"/>
        <v>17343925.353792779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0"/>
        <v>12503.92</v>
      </c>
      <c r="P14" s="35">
        <f t="shared" si="1"/>
        <v>1310.6558768</v>
      </c>
      <c r="Q14" s="146"/>
      <c r="R14" s="28">
        <f t="shared" si="2"/>
        <v>1</v>
      </c>
      <c r="S14" s="33">
        <f t="shared" si="3"/>
        <v>1</v>
      </c>
      <c r="T14" s="146"/>
      <c r="U14" s="39">
        <f t="shared" si="4"/>
        <v>0.11934540479106619</v>
      </c>
      <c r="V14" s="33">
        <f t="shared" si="5"/>
        <v>2.6666666746124807E-3</v>
      </c>
      <c r="W14" s="146"/>
      <c r="X14" s="78">
        <f>($AG$7*$AG$8*S14*$AG$24+$AG$15*$AG$16*R14*$AG$24)+AG26</f>
        <v>1511350</v>
      </c>
      <c r="Y14" s="41">
        <f t="shared" si="7"/>
        <v>17193576.389081579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35883.962241938229</v>
      </c>
      <c r="AD14" s="40">
        <f t="shared" si="11"/>
        <v>19019726.399432037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>D15</f>
        <v>12624.15</v>
      </c>
      <c r="P15" s="35">
        <f t="shared" si="1"/>
        <v>1323.1044909999998</v>
      </c>
      <c r="Q15" s="146"/>
      <c r="R15" s="28">
        <f t="shared" si="2"/>
        <v>1</v>
      </c>
      <c r="S15" s="33">
        <f t="shared" si="3"/>
        <v>1</v>
      </c>
      <c r="T15" s="146"/>
      <c r="U15" s="39">
        <f t="shared" si="4"/>
        <v>0.11934587581737592</v>
      </c>
      <c r="V15" s="33">
        <f t="shared" si="5"/>
        <v>2.6666666749186867E-3</v>
      </c>
      <c r="W15" s="146"/>
      <c r="X15" s="78">
        <f>($AJ$11*$AG$8*S15*$AG$25+$AJ$9*$AG$8*S15*$AG$24+$AG$15*$AG$16*R15*$AG$24)</f>
        <v>10100</v>
      </c>
      <c r="Y15" s="41">
        <f t="shared" si="7"/>
        <v>17358964.700101115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36228.384727182478</v>
      </c>
      <c r="AD15" s="40">
        <f t="shared" si="11"/>
        <v>17686523.672048073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0"/>
        <v>12744.38</v>
      </c>
      <c r="P16" s="35">
        <f t="shared" si="1"/>
        <v>1335.5531051999999</v>
      </c>
      <c r="Q16" s="146"/>
      <c r="R16" s="28">
        <f t="shared" si="2"/>
        <v>1</v>
      </c>
      <c r="S16" s="33">
        <f t="shared" si="3"/>
        <v>1</v>
      </c>
      <c r="T16" s="146"/>
      <c r="U16" s="39">
        <f t="shared" si="4"/>
        <v>0.11934636049557536</v>
      </c>
      <c r="V16" s="33">
        <f t="shared" si="5"/>
        <v>2.6666666752336583E-3</v>
      </c>
      <c r="W16" s="146"/>
      <c r="X16" s="78">
        <f t="shared" ref="X16:X54" si="13">($AJ$11*$AG$8*S16*$AG$25+$AJ$9*$AG$8*S16*$AG$24+$AG$15*$AG$16*R16*$AG$24)</f>
        <v>10100</v>
      </c>
      <c r="Y16" s="41">
        <f t="shared" si="7"/>
        <v>17524356.315849926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36572.807212426727</v>
      </c>
      <c r="AD16" s="40">
        <f t="shared" si="11"/>
        <v>17854567.265162516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8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 t="shared" si="0"/>
        <v>12864.61</v>
      </c>
      <c r="P17" s="35">
        <f t="shared" si="1"/>
        <v>1348.0017194</v>
      </c>
      <c r="Q17" s="146"/>
      <c r="R17" s="28">
        <f t="shared" si="2"/>
        <v>1</v>
      </c>
      <c r="S17" s="33">
        <f t="shared" si="3"/>
        <v>1</v>
      </c>
      <c r="T17" s="146"/>
      <c r="U17" s="39">
        <f t="shared" si="4"/>
        <v>0.11934685908693478</v>
      </c>
      <c r="V17" s="33">
        <f t="shared" si="5"/>
        <v>2.6666666755575615E-3</v>
      </c>
      <c r="W17" s="146"/>
      <c r="X17" s="78">
        <f t="shared" si="13"/>
        <v>10100</v>
      </c>
      <c r="Y17" s="41">
        <f t="shared" si="7"/>
        <v>17689751.331648063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36917.229697670984</v>
      </c>
      <c r="AD17" s="40">
        <f t="shared" si="11"/>
        <v>18022607.274095412</v>
      </c>
      <c r="AE17" s="125"/>
      <c r="AF17" s="99" t="s">
        <v>16</v>
      </c>
      <c r="AG17" s="15"/>
      <c r="AH17" s="102"/>
      <c r="AI17" s="25"/>
      <c r="AJ17" s="48"/>
    </row>
    <row r="18" spans="1:38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0"/>
        <v>12984.84</v>
      </c>
      <c r="P18" s="35">
        <f t="shared" si="1"/>
        <v>1360.4503336</v>
      </c>
      <c r="Q18" s="146"/>
      <c r="R18" s="28">
        <f t="shared" si="2"/>
        <v>1</v>
      </c>
      <c r="S18" s="33">
        <f t="shared" si="3"/>
        <v>1</v>
      </c>
      <c r="T18" s="146"/>
      <c r="U18" s="39">
        <f t="shared" si="4"/>
        <v>0.119347371855201</v>
      </c>
      <c r="V18" s="33">
        <f t="shared" si="5"/>
        <v>2.6666666758905643E-3</v>
      </c>
      <c r="W18" s="146"/>
      <c r="X18" s="78">
        <f t="shared" si="13"/>
        <v>10100</v>
      </c>
      <c r="Y18" s="41">
        <f t="shared" si="7"/>
        <v>17855149.844631091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37261.652182915233</v>
      </c>
      <c r="AD18" s="40">
        <f t="shared" si="11"/>
        <v>18190643.795982335</v>
      </c>
      <c r="AE18" s="125"/>
      <c r="AF18" s="100"/>
      <c r="AG18" s="16">
        <v>30000</v>
      </c>
      <c r="AH18" s="102"/>
      <c r="AI18" s="25"/>
      <c r="AJ18" s="48"/>
    </row>
    <row r="19" spans="1:38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0"/>
        <v>13105.07</v>
      </c>
      <c r="P19" s="35">
        <f t="shared" si="1"/>
        <v>1372.8989477999999</v>
      </c>
      <c r="Q19" s="146"/>
      <c r="R19" s="28">
        <f t="shared" si="2"/>
        <v>1</v>
      </c>
      <c r="S19" s="33">
        <f t="shared" si="3"/>
        <v>1</v>
      </c>
      <c r="T19" s="146"/>
      <c r="U19" s="39">
        <f t="shared" si="4"/>
        <v>0.11934789906659735</v>
      </c>
      <c r="V19" s="33">
        <f t="shared" si="5"/>
        <v>2.6666666762328343E-3</v>
      </c>
      <c r="W19" s="146"/>
      <c r="X19" s="78">
        <f t="shared" si="13"/>
        <v>10100</v>
      </c>
      <c r="Y19" s="41">
        <f t="shared" si="7"/>
        <v>18020551.953767266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37606.074668159476</v>
      </c>
      <c r="AD19" s="40">
        <f t="shared" si="11"/>
        <v>18358676.929791536</v>
      </c>
      <c r="AE19" s="125"/>
      <c r="AF19" s="101"/>
      <c r="AG19" s="15"/>
      <c r="AH19" s="102"/>
      <c r="AI19" s="25"/>
      <c r="AJ19" s="48"/>
    </row>
    <row r="20" spans="1:38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0"/>
        <v>13225.3</v>
      </c>
      <c r="P20" s="35">
        <f t="shared" si="1"/>
        <v>1385.3475619999999</v>
      </c>
      <c r="Q20" s="146"/>
      <c r="R20" s="28">
        <f t="shared" si="2"/>
        <v>1</v>
      </c>
      <c r="S20" s="33">
        <f t="shared" si="3"/>
        <v>1</v>
      </c>
      <c r="T20" s="146"/>
      <c r="U20" s="39">
        <f t="shared" si="4"/>
        <v>0.11934844098982358</v>
      </c>
      <c r="V20" s="33">
        <f t="shared" si="5"/>
        <v>2.666666676584543E-3</v>
      </c>
      <c r="W20" s="146"/>
      <c r="X20" s="78">
        <f t="shared" si="13"/>
        <v>10100</v>
      </c>
      <c r="Y20" s="41">
        <f t="shared" si="7"/>
        <v>18185957.759874623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37950.497153403725</v>
      </c>
      <c r="AD20" s="40">
        <f t="shared" si="11"/>
        <v>18526706.776341058</v>
      </c>
      <c r="AE20" s="125"/>
      <c r="AF20" s="63" t="s">
        <v>32</v>
      </c>
      <c r="AG20" s="57">
        <v>30</v>
      </c>
      <c r="AH20" s="38" t="s">
        <v>33</v>
      </c>
      <c r="AI20" s="38"/>
      <c r="AJ20" s="53"/>
      <c r="AL20">
        <f>X14</f>
        <v>1511350</v>
      </c>
    </row>
    <row r="21" spans="1:38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0"/>
        <v>13345.53</v>
      </c>
      <c r="P21" s="35">
        <f t="shared" si="1"/>
        <v>1397.7961762</v>
      </c>
      <c r="Q21" s="146"/>
      <c r="R21" s="28">
        <f t="shared" si="2"/>
        <v>1</v>
      </c>
      <c r="S21" s="33">
        <f t="shared" si="3"/>
        <v>1</v>
      </c>
      <c r="T21" s="146"/>
      <c r="U21" s="39">
        <f t="shared" si="4"/>
        <v>0.11934899789605603</v>
      </c>
      <c r="V21" s="33">
        <f t="shared" si="5"/>
        <v>2.6666666769458612E-3</v>
      </c>
      <c r="W21" s="146"/>
      <c r="X21" s="78">
        <f t="shared" si="13"/>
        <v>10100</v>
      </c>
      <c r="Y21" s="41">
        <f t="shared" si="7"/>
        <v>18351367.365638129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38294.919638647974</v>
      </c>
      <c r="AD21" s="40">
        <f t="shared" si="11"/>
        <v>18694733.438315853</v>
      </c>
      <c r="AE21" s="125"/>
    </row>
    <row r="22" spans="1:38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0"/>
        <v>13465.76</v>
      </c>
      <c r="P22" s="35">
        <f t="shared" si="1"/>
        <v>1410.2447903999998</v>
      </c>
      <c r="Q22" s="146"/>
      <c r="R22" s="28">
        <f t="shared" si="2"/>
        <v>1</v>
      </c>
      <c r="S22" s="33">
        <f t="shared" si="3"/>
        <v>1</v>
      </c>
      <c r="T22" s="146"/>
      <c r="U22" s="39">
        <f t="shared" si="4"/>
        <v>0.11934957005894746</v>
      </c>
      <c r="V22" s="33">
        <f t="shared" si="5"/>
        <v>2.6666666773169632E-3</v>
      </c>
      <c r="W22" s="146"/>
      <c r="X22" s="78">
        <f t="shared" si="13"/>
        <v>10100</v>
      </c>
      <c r="Y22" s="41">
        <f t="shared" si="7"/>
        <v>18516780.875626784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38639.342123892224</v>
      </c>
      <c r="AD22" s="40">
        <f t="shared" si="11"/>
        <v>18862757.020284932</v>
      </c>
      <c r="AE22" s="125"/>
      <c r="AF22" s="54" t="s">
        <v>25</v>
      </c>
      <c r="AG22" s="45"/>
      <c r="AH22" s="45"/>
      <c r="AI22" s="74" t="s">
        <v>61</v>
      </c>
      <c r="AJ22" s="75"/>
      <c r="AL22" s="40">
        <f>AL20/(AG7)</f>
        <v>18891.875</v>
      </c>
    </row>
    <row r="23" spans="1:38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0"/>
        <v>13585.99</v>
      </c>
      <c r="P23" s="35">
        <f t="shared" si="1"/>
        <v>1422.6934045999999</v>
      </c>
      <c r="Q23" s="146"/>
      <c r="R23" s="28">
        <f t="shared" si="2"/>
        <v>1</v>
      </c>
      <c r="S23" s="33">
        <f t="shared" si="3"/>
        <v>1</v>
      </c>
      <c r="T23" s="146"/>
      <c r="U23" s="39">
        <f t="shared" si="4"/>
        <v>0.11935015775462716</v>
      </c>
      <c r="V23" s="33">
        <f t="shared" si="5"/>
        <v>2.6666666776980243E-3</v>
      </c>
      <c r="W23" s="146"/>
      <c r="X23" s="78">
        <f t="shared" si="13"/>
        <v>10100</v>
      </c>
      <c r="Y23" s="41">
        <f t="shared" si="7"/>
        <v>18682198.396310784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38983.764609136473</v>
      </c>
      <c r="AD23" s="40">
        <f t="shared" si="11"/>
        <v>19030777.628718488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8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1435.1420188</v>
      </c>
      <c r="Q24" s="146"/>
      <c r="R24" s="28">
        <f t="shared" si="2"/>
        <v>1</v>
      </c>
      <c r="S24" s="33">
        <f t="shared" si="3"/>
        <v>1</v>
      </c>
      <c r="T24" s="146"/>
      <c r="U24" s="39">
        <f t="shared" si="4"/>
        <v>0.11935076126170094</v>
      </c>
      <c r="V24" s="33">
        <f t="shared" si="5"/>
        <v>2.6666666780892209E-3</v>
      </c>
      <c r="W24" s="146"/>
      <c r="X24" s="78">
        <f t="shared" si="13"/>
        <v>10100</v>
      </c>
      <c r="Y24" s="41">
        <f t="shared" si="7"/>
        <v>18847620.036078621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39328.18709438073</v>
      </c>
      <c r="AD24" s="40">
        <f t="shared" si="11"/>
        <v>19198795.372005012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8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0"/>
        <v>13826.45</v>
      </c>
      <c r="P25" s="35">
        <f t="shared" si="1"/>
        <v>1447.590633</v>
      </c>
      <c r="Q25" s="146"/>
      <c r="R25" s="28">
        <f t="shared" si="2"/>
        <v>1</v>
      </c>
      <c r="S25" s="33">
        <f t="shared" si="3"/>
        <v>1</v>
      </c>
      <c r="T25" s="146"/>
      <c r="U25" s="39">
        <f t="shared" si="4"/>
        <v>0.11935138086125104</v>
      </c>
      <c r="V25" s="33">
        <f t="shared" si="5"/>
        <v>2.66666667849073E-3</v>
      </c>
      <c r="W25" s="146"/>
      <c r="X25" s="78">
        <f t="shared" si="13"/>
        <v>10100</v>
      </c>
      <c r="Y25" s="41">
        <f t="shared" si="7"/>
        <v>19013045.905254215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39672.609579624979</v>
      </c>
      <c r="AD25" s="40">
        <f t="shared" si="11"/>
        <v>19366810.360468432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8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0"/>
        <v>13946.68</v>
      </c>
      <c r="P26" s="35">
        <f t="shared" si="1"/>
        <v>1460.0392471999999</v>
      </c>
      <c r="Q26" s="146"/>
      <c r="R26" s="28">
        <f t="shared" si="2"/>
        <v>1</v>
      </c>
      <c r="S26" s="33">
        <f t="shared" si="3"/>
        <v>1</v>
      </c>
      <c r="T26" s="146"/>
      <c r="U26" s="39">
        <f t="shared" si="4"/>
        <v>0.11935201683683624</v>
      </c>
      <c r="V26" s="33">
        <f t="shared" si="5"/>
        <v>2.6666666789027329E-3</v>
      </c>
      <c r="W26" s="146"/>
      <c r="X26" s="78">
        <f t="shared" si="13"/>
        <v>10100</v>
      </c>
      <c r="Y26" s="41">
        <f t="shared" si="7"/>
        <v>19178476.11611405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40017.032064869214</v>
      </c>
      <c r="AD26" s="40">
        <f t="shared" si="11"/>
        <v>19534822.706385218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8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0"/>
        <v>14066.91</v>
      </c>
      <c r="P27" s="35">
        <f t="shared" si="1"/>
        <v>1472.4878613999999</v>
      </c>
      <c r="Q27" s="146"/>
      <c r="R27" s="28">
        <f t="shared" si="2"/>
        <v>1</v>
      </c>
      <c r="S27" s="33">
        <f t="shared" si="3"/>
        <v>1</v>
      </c>
      <c r="T27" s="146"/>
      <c r="U27" s="39">
        <f t="shared" si="4"/>
        <v>0.11935266947449183</v>
      </c>
      <c r="V27" s="33">
        <f t="shared" si="5"/>
        <v>2.66666667932541E-3</v>
      </c>
      <c r="W27" s="146"/>
      <c r="X27" s="78">
        <f t="shared" si="13"/>
        <v>10100</v>
      </c>
      <c r="Y27" s="41">
        <f t="shared" si="7"/>
        <v>19343910.782904301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40361.454550113463</v>
      </c>
      <c r="AD27" s="40">
        <f t="shared" si="11"/>
        <v>19702832.524001554</v>
      </c>
      <c r="AE27" s="125"/>
    </row>
    <row r="28" spans="1:38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0"/>
        <v>14187.14</v>
      </c>
      <c r="P28" s="35">
        <f t="shared" si="1"/>
        <v>1484.9364755999998</v>
      </c>
      <c r="Q28" s="146"/>
      <c r="R28" s="28">
        <f t="shared" si="2"/>
        <v>1</v>
      </c>
      <c r="S28" s="33">
        <f t="shared" si="3"/>
        <v>1</v>
      </c>
      <c r="T28" s="146"/>
      <c r="U28" s="39">
        <f t="shared" si="4"/>
        <v>0.11935333906272956</v>
      </c>
      <c r="V28" s="33">
        <f t="shared" si="5"/>
        <v>2.6666666797589443E-3</v>
      </c>
      <c r="W28" s="146"/>
      <c r="X28" s="78">
        <f t="shared" si="13"/>
        <v>10100</v>
      </c>
      <c r="Y28" s="41">
        <f t="shared" si="7"/>
        <v>19509350.021857947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40705.877035357706</v>
      </c>
      <c r="AD28" s="40">
        <f t="shared" si="11"/>
        <v>19870839.929550417</v>
      </c>
      <c r="AE28" s="125"/>
      <c r="AF28" s="54" t="s">
        <v>26</v>
      </c>
      <c r="AG28" s="45"/>
      <c r="AH28" s="45"/>
      <c r="AI28" s="58"/>
    </row>
    <row r="29" spans="1:38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1497.3850897999998</v>
      </c>
      <c r="Q29" s="146"/>
      <c r="R29" s="28">
        <f t="shared" si="2"/>
        <v>1</v>
      </c>
      <c r="S29" s="33">
        <f t="shared" si="3"/>
        <v>1</v>
      </c>
      <c r="T29" s="146"/>
      <c r="U29" s="39">
        <f t="shared" si="4"/>
        <v>0.1193540258925377</v>
      </c>
      <c r="V29" s="33">
        <f t="shared" si="5"/>
        <v>2.6666666802035192E-3</v>
      </c>
      <c r="W29" s="146"/>
      <c r="X29" s="78">
        <f t="shared" si="13"/>
        <v>10100</v>
      </c>
      <c r="Y29" s="41">
        <f t="shared" si="7"/>
        <v>19674793.951211929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41050.299520601962</v>
      </c>
      <c r="AD29" s="40">
        <f t="shared" si="11"/>
        <v>20038845.041268747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8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0"/>
        <v>14427.6</v>
      </c>
      <c r="P30" s="35">
        <f t="shared" si="1"/>
        <v>1509.8337039999999</v>
      </c>
      <c r="Q30" s="146"/>
      <c r="R30" s="28">
        <f t="shared" si="2"/>
        <v>1</v>
      </c>
      <c r="S30" s="33">
        <f t="shared" si="3"/>
        <v>1</v>
      </c>
      <c r="T30" s="146"/>
      <c r="U30" s="39">
        <f t="shared" si="4"/>
        <v>0.119354730257381</v>
      </c>
      <c r="V30" s="33">
        <f t="shared" si="5"/>
        <v>2.6666666806593226E-3</v>
      </c>
      <c r="W30" s="146"/>
      <c r="X30" s="78">
        <f t="shared" si="13"/>
        <v>10100</v>
      </c>
      <c r="Y30" s="41">
        <f t="shared" si="7"/>
        <v>19840242.691224255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41394.722005846212</v>
      </c>
      <c r="AD30" s="40">
        <f t="shared" si="11"/>
        <v>20206847.979414556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8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0"/>
        <v>14547.83</v>
      </c>
      <c r="P31" s="35">
        <f t="shared" si="1"/>
        <v>1522.2823182</v>
      </c>
      <c r="Q31" s="146"/>
      <c r="R31" s="28">
        <f t="shared" si="2"/>
        <v>1</v>
      </c>
      <c r="S31" s="33">
        <f t="shared" si="3"/>
        <v>1</v>
      </c>
      <c r="T31" s="146"/>
      <c r="U31" s="39">
        <f t="shared" si="4"/>
        <v>0.11935545245320071</v>
      </c>
      <c r="V31" s="33">
        <f t="shared" si="5"/>
        <v>2.6666666811265404E-3</v>
      </c>
      <c r="W31" s="146"/>
      <c r="X31" s="78">
        <f t="shared" si="13"/>
        <v>10100</v>
      </c>
      <c r="Y31" s="41">
        <f t="shared" si="7"/>
        <v>20005696.3641911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41739.144491090461</v>
      </c>
      <c r="AD31" s="40">
        <f t="shared" si="11"/>
        <v>20374848.866284017</v>
      </c>
      <c r="AE31" s="125"/>
      <c r="AF31" s="60" t="s">
        <v>43</v>
      </c>
      <c r="AG31" s="26" t="s">
        <v>89</v>
      </c>
      <c r="AH31" s="25"/>
      <c r="AI31" s="48"/>
    </row>
    <row r="32" spans="1:38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0"/>
        <v>14668.06</v>
      </c>
      <c r="P32" s="35">
        <f t="shared" si="1"/>
        <v>1534.7309323999998</v>
      </c>
      <c r="Q32" s="146"/>
      <c r="R32" s="28">
        <f t="shared" si="2"/>
        <v>1</v>
      </c>
      <c r="S32" s="33">
        <f t="shared" si="3"/>
        <v>1</v>
      </c>
      <c r="T32" s="146"/>
      <c r="U32" s="39">
        <f t="shared" si="4"/>
        <v>0.11935619277841458</v>
      </c>
      <c r="V32" s="33">
        <f t="shared" si="5"/>
        <v>2.6666666816053623E-3</v>
      </c>
      <c r="W32" s="146"/>
      <c r="X32" s="78">
        <f t="shared" si="13"/>
        <v>10100</v>
      </c>
      <c r="Y32" s="41">
        <f t="shared" si="7"/>
        <v>20171155.094464011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42083.56697633471</v>
      </c>
      <c r="AD32" s="40">
        <f t="shared" si="11"/>
        <v>20542847.826228671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0"/>
        <v>14788.29</v>
      </c>
      <c r="P33" s="35">
        <f t="shared" si="1"/>
        <v>1547.1795466000001</v>
      </c>
      <c r="Q33" s="146"/>
      <c r="R33" s="28">
        <f t="shared" si="2"/>
        <v>1</v>
      </c>
      <c r="S33" s="33">
        <f t="shared" si="3"/>
        <v>1</v>
      </c>
      <c r="T33" s="146"/>
      <c r="U33" s="39">
        <f t="shared" si="4"/>
        <v>0.11935695153391687</v>
      </c>
      <c r="V33" s="33">
        <f t="shared" si="5"/>
        <v>2.6666666820959785E-3</v>
      </c>
      <c r="W33" s="146"/>
      <c r="X33" s="78">
        <f t="shared" si="13"/>
        <v>10100</v>
      </c>
      <c r="Y33" s="41">
        <f t="shared" si="7"/>
        <v>20336619.008466966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42427.98946157896</v>
      </c>
      <c r="AD33" s="40">
        <f t="shared" si="11"/>
        <v>20710844.985672504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0"/>
        <v>14908.52</v>
      </c>
      <c r="P34" s="35">
        <f t="shared" si="1"/>
        <v>1559.6281607999999</v>
      </c>
      <c r="Q34" s="146"/>
      <c r="R34" s="28">
        <f t="shared" si="2"/>
        <v>1</v>
      </c>
      <c r="S34" s="33">
        <f t="shared" si="3"/>
        <v>1</v>
      </c>
      <c r="T34" s="146"/>
      <c r="U34" s="39">
        <f t="shared" si="4"/>
        <v>0.1193577290230783</v>
      </c>
      <c r="V34" s="33">
        <f t="shared" si="5"/>
        <v>2.6666666825985812E-3</v>
      </c>
      <c r="W34" s="146"/>
      <c r="X34" s="78">
        <f t="shared" si="13"/>
        <v>10100</v>
      </c>
      <c r="Y34" s="41">
        <f t="shared" si="7"/>
        <v>20502088.234713521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42772.411946823217</v>
      </c>
      <c r="AD34" s="40">
        <f t="shared" si="11"/>
        <v>20878840.473129068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0"/>
        <v>15028.75</v>
      </c>
      <c r="P35" s="35">
        <f t="shared" si="1"/>
        <v>1572.076775</v>
      </c>
      <c r="Q35" s="146"/>
      <c r="R35" s="28">
        <f t="shared" si="2"/>
        <v>1</v>
      </c>
      <c r="S35" s="33">
        <f t="shared" si="3"/>
        <v>1</v>
      </c>
      <c r="T35" s="146"/>
      <c r="U35" s="39">
        <f t="shared" si="4"/>
        <v>0.11935852555174611</v>
      </c>
      <c r="V35" s="33">
        <f t="shared" si="5"/>
        <v>2.6666666831133643E-3</v>
      </c>
      <c r="W35" s="146"/>
      <c r="X35" s="78">
        <f t="shared" si="13"/>
        <v>10100</v>
      </c>
      <c r="Y35" s="41">
        <f t="shared" si="7"/>
        <v>20667562.903823949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43116.834432067459</v>
      </c>
      <c r="AD35" s="40">
        <f t="shared" si="11"/>
        <v>21046834.419218644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0"/>
        <v>15148.98</v>
      </c>
      <c r="P36" s="35">
        <f t="shared" si="1"/>
        <v>1584.5253891999998</v>
      </c>
      <c r="Q36" s="146"/>
      <c r="R36" s="28">
        <f t="shared" si="2"/>
        <v>1</v>
      </c>
      <c r="S36" s="33">
        <f t="shared" si="3"/>
        <v>1</v>
      </c>
      <c r="T36" s="146"/>
      <c r="U36" s="39">
        <f t="shared" si="4"/>
        <v>0.11935934142824405</v>
      </c>
      <c r="V36" s="33">
        <f t="shared" si="5"/>
        <v>2.6666666836405225E-3</v>
      </c>
      <c r="W36" s="146"/>
      <c r="X36" s="78">
        <f t="shared" si="13"/>
        <v>10100</v>
      </c>
      <c r="Y36" s="41">
        <f t="shared" si="7"/>
        <v>20833043.148542363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43461.256917311715</v>
      </c>
      <c r="AD36" s="40">
        <f t="shared" si="11"/>
        <v>21214826.956685331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0"/>
        <v>15269.21</v>
      </c>
      <c r="P37" s="35">
        <f t="shared" si="1"/>
        <v>1596.9740033999999</v>
      </c>
      <c r="Q37" s="146"/>
      <c r="R37" s="28">
        <f t="shared" si="2"/>
        <v>1</v>
      </c>
      <c r="S37" s="33">
        <f t="shared" si="3"/>
        <v>1</v>
      </c>
      <c r="T37" s="146"/>
      <c r="U37" s="39">
        <f t="shared" si="4"/>
        <v>0.11936017696337231</v>
      </c>
      <c r="V37" s="33">
        <f t="shared" si="5"/>
        <v>2.6666666841802531E-3</v>
      </c>
      <c r="W37" s="146"/>
      <c r="X37" s="78">
        <f t="shared" si="13"/>
        <v>10100</v>
      </c>
      <c r="Y37" s="41">
        <f t="shared" si="7"/>
        <v>20998529.103753835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43805.679402555965</v>
      </c>
      <c r="AD37" s="40">
        <f t="shared" si="11"/>
        <v>21382818.22041421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0"/>
        <v>15389.44</v>
      </c>
      <c r="P38" s="35">
        <f t="shared" si="1"/>
        <v>1609.4226176</v>
      </c>
      <c r="Q38" s="146"/>
      <c r="R38" s="28">
        <f t="shared" si="2"/>
        <v>1</v>
      </c>
      <c r="S38" s="33">
        <f t="shared" si="3"/>
        <v>1</v>
      </c>
      <c r="T38" s="146"/>
      <c r="U38" s="39">
        <f t="shared" si="4"/>
        <v>0.11936103247040766</v>
      </c>
      <c r="V38" s="33">
        <f t="shared" si="5"/>
        <v>2.6666666847327538E-3</v>
      </c>
      <c r="W38" s="146"/>
      <c r="X38" s="78">
        <f t="shared" si="13"/>
        <v>10100</v>
      </c>
      <c r="Y38" s="41">
        <f t="shared" si="7"/>
        <v>21164020.906501535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44150.101887800214</v>
      </c>
      <c r="AD38" s="40">
        <f t="shared" si="11"/>
        <v>21550808.347448453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0"/>
        <v>15509.67</v>
      </c>
      <c r="P39" s="35">
        <f t="shared" si="1"/>
        <v>1621.8712317999998</v>
      </c>
      <c r="Q39" s="146"/>
      <c r="R39" s="28">
        <f t="shared" si="2"/>
        <v>1</v>
      </c>
      <c r="S39" s="33">
        <f t="shared" si="3"/>
        <v>1</v>
      </c>
      <c r="T39" s="146"/>
      <c r="U39" s="39">
        <f t="shared" si="4"/>
        <v>0.11936190826510329</v>
      </c>
      <c r="V39" s="33">
        <f t="shared" si="5"/>
        <v>2.6666666852982251E-3</v>
      </c>
      <c r="W39" s="146"/>
      <c r="X39" s="78">
        <f t="shared" si="13"/>
        <v>10100</v>
      </c>
      <c r="Y39" s="41">
        <f t="shared" si="7"/>
        <v>21329518.696003843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44494.524373044456</v>
      </c>
      <c r="AD39" s="40">
        <f t="shared" si="11"/>
        <v>21718797.477006432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0"/>
        <v>15629.9</v>
      </c>
      <c r="P40" s="35">
        <f t="shared" si="1"/>
        <v>1634.3198459999999</v>
      </c>
      <c r="Q40" s="146"/>
      <c r="R40" s="28">
        <f t="shared" si="2"/>
        <v>1</v>
      </c>
      <c r="S40" s="33">
        <f t="shared" si="3"/>
        <v>1</v>
      </c>
      <c r="T40" s="146"/>
      <c r="U40" s="39">
        <f t="shared" si="4"/>
        <v>0.11936280466568891</v>
      </c>
      <c r="V40" s="33">
        <f t="shared" si="5"/>
        <v>2.6666666858768681E-3</v>
      </c>
      <c r="W40" s="146"/>
      <c r="X40" s="78">
        <f t="shared" si="13"/>
        <v>10100</v>
      </c>
      <c r="Y40" s="41">
        <f t="shared" si="7"/>
        <v>21495022.613671497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44838.946858288706</v>
      </c>
      <c r="AD40" s="40">
        <f t="shared" si="11"/>
        <v>21886785.750498887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1646.7684601999999</v>
      </c>
      <c r="Q41" s="146"/>
      <c r="R41" s="28">
        <f t="shared" si="2"/>
        <v>1</v>
      </c>
      <c r="S41" s="33">
        <f t="shared" si="3"/>
        <v>1</v>
      </c>
      <c r="T41" s="146"/>
      <c r="U41" s="39">
        <f t="shared" si="4"/>
        <v>0.11936372199287076</v>
      </c>
      <c r="V41" s="33">
        <f t="shared" si="5"/>
        <v>2.6666666864688859E-3</v>
      </c>
      <c r="W41" s="146"/>
      <c r="X41" s="78">
        <f t="shared" si="13"/>
        <v>10100</v>
      </c>
      <c r="Y41" s="41">
        <f t="shared" si="7"/>
        <v>21660532.803124718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45183.369343532962</v>
      </c>
      <c r="AD41" s="40">
        <f t="shared" si="11"/>
        <v>22054773.311546046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0"/>
        <v>15870.36</v>
      </c>
      <c r="P42" s="35">
        <f t="shared" si="1"/>
        <v>1659.2170744</v>
      </c>
      <c r="Q42" s="146"/>
      <c r="R42" s="28">
        <f t="shared" si="2"/>
        <v>1</v>
      </c>
      <c r="S42" s="33">
        <f t="shared" si="3"/>
        <v>1</v>
      </c>
      <c r="T42" s="146"/>
      <c r="U42" s="39">
        <f t="shared" si="4"/>
        <v>0.11936466056983151</v>
      </c>
      <c r="V42" s="33">
        <f t="shared" si="5"/>
        <v>2.6666666870744826E-3</v>
      </c>
      <c r="W42" s="146"/>
      <c r="X42" s="78">
        <f t="shared" si="13"/>
        <v>10100</v>
      </c>
      <c r="Y42" s="41">
        <f t="shared" si="7"/>
        <v>21826049.4102103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45527.791828777212</v>
      </c>
      <c r="AD42" s="40">
        <f t="shared" si="11"/>
        <v>22222760.305994697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0"/>
        <v>15990.59</v>
      </c>
      <c r="P43" s="35">
        <f t="shared" si="1"/>
        <v>1671.6656885999998</v>
      </c>
      <c r="Q43" s="146"/>
      <c r="R43" s="28">
        <f t="shared" si="2"/>
        <v>1</v>
      </c>
      <c r="S43" s="33">
        <f t="shared" si="3"/>
        <v>1</v>
      </c>
      <c r="T43" s="146"/>
      <c r="U43" s="39">
        <f t="shared" si="4"/>
        <v>0.11936562072223041</v>
      </c>
      <c r="V43" s="33">
        <f t="shared" si="5"/>
        <v>2.6666666876938648E-3</v>
      </c>
      <c r="W43" s="146"/>
      <c r="X43" s="78">
        <f t="shared" si="13"/>
        <v>10100</v>
      </c>
      <c r="Y43" s="41">
        <f t="shared" si="7"/>
        <v>21991572.583018806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45872.214314021461</v>
      </c>
      <c r="AD43" s="40">
        <f t="shared" si="11"/>
        <v>22390746.881935403</v>
      </c>
      <c r="AE43" s="12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0"/>
        <v>16110.82</v>
      </c>
      <c r="P44" s="35">
        <f t="shared" si="1"/>
        <v>1684.1143027999999</v>
      </c>
      <c r="Q44" s="146"/>
      <c r="R44" s="28">
        <f t="shared" si="2"/>
        <v>1</v>
      </c>
      <c r="S44" s="33">
        <f t="shared" si="3"/>
        <v>1</v>
      </c>
      <c r="T44" s="146"/>
      <c r="U44" s="39">
        <f t="shared" si="4"/>
        <v>0.11936660277820312</v>
      </c>
      <c r="V44" s="33">
        <f t="shared" si="5"/>
        <v>2.6666666883272405E-3</v>
      </c>
      <c r="W44" s="146"/>
      <c r="X44" s="78">
        <f t="shared" si="13"/>
        <v>10100</v>
      </c>
      <c r="Y44" s="41">
        <f t="shared" si="7"/>
        <v>22157102.471901637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46216.636799265696</v>
      </c>
      <c r="AD44" s="40">
        <f t="shared" si="11"/>
        <v>22558733.189719565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0"/>
        <v>16231.05</v>
      </c>
      <c r="P45" s="35">
        <f t="shared" si="1"/>
        <v>1696.5629169999997</v>
      </c>
      <c r="Q45" s="146"/>
      <c r="R45" s="28">
        <f t="shared" si="2"/>
        <v>1</v>
      </c>
      <c r="S45" s="33">
        <f t="shared" si="3"/>
        <v>1</v>
      </c>
      <c r="T45" s="146"/>
      <c r="U45" s="39">
        <f t="shared" si="4"/>
        <v>0.11936760706836183</v>
      </c>
      <c r="V45" s="33">
        <f t="shared" si="5"/>
        <v>2.6666666889748176E-3</v>
      </c>
      <c r="W45" s="146"/>
      <c r="X45" s="78">
        <f t="shared" si="13"/>
        <v>10100</v>
      </c>
      <c r="Y45" s="41">
        <f t="shared" si="7"/>
        <v>22322639.229488179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46561.059284509945</v>
      </c>
      <c r="AD45" s="40">
        <f t="shared" si="11"/>
        <v>22726719.381976571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1709.0115311999998</v>
      </c>
      <c r="Q46" s="146"/>
      <c r="R46" s="28">
        <f t="shared" si="2"/>
        <v>1</v>
      </c>
      <c r="S46" s="33">
        <f t="shared" si="3"/>
        <v>1</v>
      </c>
      <c r="T46" s="146"/>
      <c r="U46" s="39">
        <f t="shared" si="4"/>
        <v>0.11936863392579526</v>
      </c>
      <c r="V46" s="33">
        <f t="shared" si="5"/>
        <v>2.666666689636808E-3</v>
      </c>
      <c r="W46" s="146"/>
      <c r="X46" s="78">
        <f t="shared" si="13"/>
        <v>10100</v>
      </c>
      <c r="Y46" s="41">
        <f t="shared" si="7"/>
        <v>22488183.010702945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46905.481769754195</v>
      </c>
      <c r="AD46" s="40">
        <f t="shared" si="11"/>
        <v>22894705.613630939</v>
      </c>
      <c r="AE46" s="125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1721.4601454000001</v>
      </c>
      <c r="Q47" s="146"/>
      <c r="R47" s="28">
        <f t="shared" si="2"/>
        <v>1</v>
      </c>
      <c r="S47" s="33">
        <f t="shared" si="3"/>
        <v>1</v>
      </c>
      <c r="T47" s="146"/>
      <c r="U47" s="39">
        <f t="shared" si="4"/>
        <v>0.11936968368606858</v>
      </c>
      <c r="V47" s="33">
        <f t="shared" si="5"/>
        <v>2.6666666903134234E-3</v>
      </c>
      <c r="W47" s="146"/>
      <c r="X47" s="78">
        <f t="shared" si="13"/>
        <v>10100</v>
      </c>
      <c r="Y47" s="41">
        <f t="shared" si="7"/>
        <v>22653733.972782686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47249.904254998452</v>
      </c>
      <c r="AD47" s="40">
        <f t="shared" ref="AD47:AD54" si="14">SUM(X47:AB47)</f>
        <v>23062692.041919407</v>
      </c>
      <c r="AE47" s="125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0"/>
        <v>16591.739999999998</v>
      </c>
      <c r="P48" s="35">
        <f t="shared" si="1"/>
        <v>1733.9087595999997</v>
      </c>
      <c r="Q48" s="146"/>
      <c r="R48" s="28">
        <f t="shared" si="2"/>
        <v>1</v>
      </c>
      <c r="S48" s="33">
        <f t="shared" si="3"/>
        <v>1</v>
      </c>
      <c r="T48" s="146"/>
      <c r="U48" s="39">
        <f t="shared" si="4"/>
        <v>0.11937075668722347</v>
      </c>
      <c r="V48" s="33">
        <f t="shared" si="5"/>
        <v>2.6666666910048781E-3</v>
      </c>
      <c r="W48" s="146"/>
      <c r="X48" s="78">
        <f t="shared" si="13"/>
        <v>10100</v>
      </c>
      <c r="Y48" s="41">
        <f t="shared" si="7"/>
        <v>22819292.275293499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47594.326740242701</v>
      </c>
      <c r="AD48" s="40">
        <f t="shared" si="14"/>
        <v>23230935.022239987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0"/>
        <v>16711.97</v>
      </c>
      <c r="P49" s="35">
        <f t="shared" si="1"/>
        <v>1746.3573738</v>
      </c>
      <c r="Q49" s="146"/>
      <c r="R49" s="28">
        <f t="shared" si="2"/>
        <v>1</v>
      </c>
      <c r="S49" s="33">
        <f t="shared" si="3"/>
        <v>1</v>
      </c>
      <c r="T49" s="146"/>
      <c r="U49" s="39">
        <f t="shared" si="4"/>
        <v>0.11937185326977812</v>
      </c>
      <c r="V49" s="33">
        <f t="shared" si="5"/>
        <v>2.6666666917113868E-3</v>
      </c>
      <c r="W49" s="146"/>
      <c r="X49" s="78">
        <f t="shared" si="13"/>
        <v>10100</v>
      </c>
      <c r="Y49" s="41">
        <f t="shared" si="7"/>
        <v>22984858.080148026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47938.74922548695</v>
      </c>
      <c r="AD49" s="40">
        <f t="shared" si="14"/>
        <v>23399409.585378356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0"/>
        <v>16832.2</v>
      </c>
      <c r="P50" s="35">
        <f t="shared" si="1"/>
        <v>1758.8059880000001</v>
      </c>
      <c r="Q50" s="146"/>
      <c r="R50" s="28">
        <f t="shared" si="2"/>
        <v>1</v>
      </c>
      <c r="S50" s="33">
        <f t="shared" si="3"/>
        <v>1</v>
      </c>
      <c r="T50" s="146"/>
      <c r="U50" s="39">
        <f t="shared" si="4"/>
        <v>0.11937297377672719</v>
      </c>
      <c r="V50" s="33">
        <f t="shared" si="5"/>
        <v>2.6666666924331671E-3</v>
      </c>
      <c r="W50" s="146"/>
      <c r="X50" s="78">
        <f t="shared" si="13"/>
        <v>10100</v>
      </c>
      <c r="Y50" s="41">
        <f t="shared" si="7"/>
        <v>23150431.551622495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48283.1717107312</v>
      </c>
      <c r="AD50" s="40">
        <f t="shared" si="14"/>
        <v>23567891.815136664</v>
      </c>
      <c r="AE50" s="125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0"/>
        <v>16952.43</v>
      </c>
      <c r="P51" s="35">
        <f t="shared" si="1"/>
        <v>1771.2546021999999</v>
      </c>
      <c r="Q51" s="146"/>
      <c r="R51" s="28">
        <f t="shared" si="2"/>
        <v>1</v>
      </c>
      <c r="S51" s="33">
        <f t="shared" si="3"/>
        <v>1</v>
      </c>
      <c r="T51" s="146"/>
      <c r="U51" s="39">
        <f t="shared" si="4"/>
        <v>0.11937411855354187</v>
      </c>
      <c r="V51" s="33">
        <f t="shared" si="5"/>
        <v>2.6666666931704371E-3</v>
      </c>
      <c r="W51" s="146"/>
      <c r="X51" s="78">
        <f t="shared" si="13"/>
        <v>10100</v>
      </c>
      <c r="Y51" s="41">
        <f t="shared" si="7"/>
        <v>23316012.856373902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48627.594195975449</v>
      </c>
      <c r="AD51" s="40">
        <f t="shared" si="14"/>
        <v>23736381.878171917</v>
      </c>
      <c r="AE51" s="125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0"/>
        <v>17072.66</v>
      </c>
      <c r="P52" s="35">
        <f t="shared" si="1"/>
        <v>1783.7032164</v>
      </c>
      <c r="Q52" s="146"/>
      <c r="R52" s="28">
        <f t="shared" si="2"/>
        <v>1</v>
      </c>
      <c r="S52" s="33">
        <f t="shared" si="3"/>
        <v>1</v>
      </c>
      <c r="T52" s="146"/>
      <c r="U52" s="39">
        <f t="shared" si="4"/>
        <v>0.11937528794816979</v>
      </c>
      <c r="V52" s="33">
        <f t="shared" si="5"/>
        <v>2.6666666939234168E-3</v>
      </c>
      <c r="W52" s="146"/>
      <c r="X52" s="78">
        <f t="shared" si="13"/>
        <v>10100</v>
      </c>
      <c r="Y52" s="41">
        <f t="shared" si="7"/>
        <v>23481602.163457118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48972.016681219699</v>
      </c>
      <c r="AD52" s="40">
        <f t="shared" si="14"/>
        <v>23904879.943538971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0"/>
        <v>17192.89</v>
      </c>
      <c r="P53" s="35">
        <f t="shared" si="1"/>
        <v>1796.1518305999998</v>
      </c>
      <c r="Q53" s="146"/>
      <c r="R53" s="28">
        <f t="shared" si="2"/>
        <v>1</v>
      </c>
      <c r="S53" s="33">
        <f t="shared" si="3"/>
        <v>1</v>
      </c>
      <c r="T53" s="146"/>
      <c r="U53" s="39">
        <f t="shared" si="4"/>
        <v>0.11937648231103513</v>
      </c>
      <c r="V53" s="33">
        <f t="shared" si="5"/>
        <v>2.6666666946923282E-3</v>
      </c>
      <c r="W53" s="146"/>
      <c r="X53" s="78">
        <f t="shared" si="13"/>
        <v>10100</v>
      </c>
      <c r="Y53" s="41">
        <f t="shared" si="7"/>
        <v>23647199.644342035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49316.439166463948</v>
      </c>
      <c r="AD53" s="40">
        <f t="shared" si="14"/>
        <v>24073386.182707727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0"/>
        <v>17313.12</v>
      </c>
      <c r="P54" s="35">
        <f t="shared" si="1"/>
        <v>1808.6004447999999</v>
      </c>
      <c r="Q54" s="147"/>
      <c r="R54" s="28">
        <f t="shared" si="2"/>
        <v>1</v>
      </c>
      <c r="S54" s="33">
        <f t="shared" si="3"/>
        <v>1</v>
      </c>
      <c r="T54" s="147"/>
      <c r="U54" s="39">
        <f t="shared" si="4"/>
        <v>0.11937770199503857</v>
      </c>
      <c r="V54" s="33">
        <f t="shared" si="5"/>
        <v>2.6666666954773947E-3</v>
      </c>
      <c r="W54" s="147"/>
      <c r="X54" s="78">
        <f t="shared" si="13"/>
        <v>10100</v>
      </c>
      <c r="Y54" s="41">
        <f t="shared" si="7"/>
        <v>23812805.472930666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49660.861651708183</v>
      </c>
      <c r="AD54" s="40">
        <f t="shared" si="14"/>
        <v>24241900.769580197</v>
      </c>
      <c r="AE54" s="125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942577391.89947689</v>
      </c>
      <c r="AE55" s="125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924088532.53510177</v>
      </c>
      <c r="Z56" s="66">
        <f>SUM(Z9:Z54)</f>
        <v>14042937.721665444</v>
      </c>
      <c r="AA56" s="66">
        <f>SUM(AA9:AA54)</f>
        <v>584649.27895867429</v>
      </c>
      <c r="AB56" s="71">
        <f>SUM(AB9:AB54)</f>
        <v>1927922.3637507791</v>
      </c>
      <c r="AD56" s="67">
        <f>X56+Y56+Z56+AA56+AB56</f>
        <v>942577391.89947677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82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81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0.11934324546675659</v>
      </c>
      <c r="V9" s="33">
        <f>($AI$7/$AG$12)*(1+0.15*(P9/$AG$10)^4)+$AH$32</f>
        <v>2.6666666733979084E-3</v>
      </c>
      <c r="W9" s="146"/>
      <c r="X9" s="78">
        <f>($AG$7*$AG$8*S9*$AG$24+$AG$15*$AG$16*R9*$AG$24)</f>
        <v>3600</v>
      </c>
      <c r="Y9" s="41">
        <f>(O9*U9*$AG$30+P9*V9*$AG$29)*365</f>
        <v>16366853.765653308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34197.863190018659</v>
      </c>
      <c r="AD9" s="40">
        <f>SUM(X9:AB9)</f>
        <v>16670600.958864991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146"/>
      <c r="R10" s="28">
        <f t="shared" ref="R10:R54" si="2">IF(O10&lt;$AG$18,1,2)</f>
        <v>1</v>
      </c>
      <c r="S10" s="33">
        <f t="shared" ref="S10:S54" si="3">IF(P10&lt;$AG$10,1,2)</f>
        <v>1</v>
      </c>
      <c r="T10" s="14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14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34542.285675262901</v>
      </c>
      <c r="AD10" s="40">
        <f t="shared" ref="AD10:AD46" si="11">SUM(X10:AB10)</f>
        <v>16838995.550847761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si="0"/>
        <v>12143.23</v>
      </c>
      <c r="P11" s="35">
        <f t="shared" si="1"/>
        <v>1282.3100341999998</v>
      </c>
      <c r="Q11" s="146"/>
      <c r="R11" s="28">
        <f t="shared" si="2"/>
        <v>1</v>
      </c>
      <c r="S11" s="33">
        <f t="shared" si="3"/>
        <v>1</v>
      </c>
      <c r="T11" s="146"/>
      <c r="U11" s="39">
        <f t="shared" si="4"/>
        <v>0.1193440710479194</v>
      </c>
      <c r="V11" s="33">
        <f t="shared" si="5"/>
        <v>2.6666666739470768E-3</v>
      </c>
      <c r="W11" s="146"/>
      <c r="X11" s="78">
        <f t="shared" si="6"/>
        <v>3600</v>
      </c>
      <c r="Y11" s="41">
        <f t="shared" si="7"/>
        <v>16697602.930073919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34886.708160507151</v>
      </c>
      <c r="AD11" s="40">
        <f t="shared" si="11"/>
        <v>17007391.242568735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146"/>
      <c r="R12" s="28">
        <f t="shared" si="2"/>
        <v>1</v>
      </c>
      <c r="S12" s="33">
        <f t="shared" si="3"/>
        <v>1</v>
      </c>
      <c r="T12" s="146"/>
      <c r="U12" s="39">
        <f t="shared" si="4"/>
        <v>0.119344502661417</v>
      </c>
      <c r="V12" s="33">
        <f t="shared" si="5"/>
        <v>2.6666666742339324E-3</v>
      </c>
      <c r="W12" s="146"/>
      <c r="X12" s="78">
        <f t="shared" si="6"/>
        <v>3600</v>
      </c>
      <c r="Y12" s="41">
        <f t="shared" si="7"/>
        <v>16862981.880927503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35231.1306457514</v>
      </c>
      <c r="AD12" s="40">
        <f t="shared" si="11"/>
        <v>17175787.45558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146"/>
      <c r="R13" s="28">
        <f t="shared" si="2"/>
        <v>1</v>
      </c>
      <c r="S13" s="33">
        <f t="shared" si="3"/>
        <v>1</v>
      </c>
      <c r="T13" s="146"/>
      <c r="U13" s="39">
        <f t="shared" si="4"/>
        <v>0.11934494715785231</v>
      </c>
      <c r="V13" s="33">
        <f t="shared" si="5"/>
        <v>2.6666666745291819E-3</v>
      </c>
      <c r="W13" s="146"/>
      <c r="X13" s="78">
        <f>($AG$7*$AG$8*S13*$AG$24+$AG$15*$AG$16*R13*$AG$24)</f>
        <v>3600</v>
      </c>
      <c r="Y13" s="41">
        <f t="shared" si="7"/>
        <v>17028363.861272193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35575.553130995657</v>
      </c>
      <c r="AD13" s="40">
        <f t="shared" si="11"/>
        <v>17344173.359169587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146"/>
      <c r="R14" s="28">
        <f t="shared" si="2"/>
        <v>1</v>
      </c>
      <c r="S14" s="33">
        <f t="shared" si="3"/>
        <v>1</v>
      </c>
      <c r="T14" s="146"/>
      <c r="U14" s="39">
        <f t="shared" si="4"/>
        <v>0.11934540479106619</v>
      </c>
      <c r="V14" s="33">
        <f t="shared" si="5"/>
        <v>2.6666666748329879E-3</v>
      </c>
      <c r="W14" s="146"/>
      <c r="X14" s="78">
        <f>($AG$7*$AG$8*S14*$AG$24+$AG$15*$AG$16*R14*$AG$24)+AG26</f>
        <v>1511350</v>
      </c>
      <c r="Y14" s="41">
        <f t="shared" si="7"/>
        <v>17193748.961084187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35919.975616239906</v>
      </c>
      <c r="AD14" s="40">
        <f t="shared" si="11"/>
        <v>19019974.404808946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>D15</f>
        <v>12624.15</v>
      </c>
      <c r="P15" s="35">
        <f t="shared" si="1"/>
        <v>1332.1044909999998</v>
      </c>
      <c r="Q15" s="146"/>
      <c r="R15" s="28">
        <f t="shared" si="2"/>
        <v>1</v>
      </c>
      <c r="S15" s="33">
        <f t="shared" si="3"/>
        <v>1</v>
      </c>
      <c r="T15" s="146"/>
      <c r="U15" s="39">
        <f t="shared" si="4"/>
        <v>0.11934587581737592</v>
      </c>
      <c r="V15" s="33">
        <f t="shared" si="5"/>
        <v>2.6666666751455148E-3</v>
      </c>
      <c r="W15" s="146"/>
      <c r="X15" s="78">
        <f>($AJ$11*$AG$8*S15*$AG$25+$AJ$9*$AG$8*S15*$AG$24+$AG$15*$AG$16*R15*$AG$24)</f>
        <v>10100</v>
      </c>
      <c r="Y15" s="41">
        <f t="shared" si="7"/>
        <v>17359137.27210382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36264.398101484156</v>
      </c>
      <c r="AD15" s="40">
        <f t="shared" si="11"/>
        <v>17686771.677425075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146"/>
      <c r="R16" s="28">
        <f t="shared" si="2"/>
        <v>1</v>
      </c>
      <c r="S16" s="33">
        <f t="shared" si="3"/>
        <v>1</v>
      </c>
      <c r="T16" s="146"/>
      <c r="U16" s="39">
        <f t="shared" si="4"/>
        <v>0.11934636049557536</v>
      </c>
      <c r="V16" s="33">
        <f t="shared" si="5"/>
        <v>2.6666666754669274E-3</v>
      </c>
      <c r="W16" s="146"/>
      <c r="X16" s="78">
        <f t="shared" ref="X16:X54" si="13">($AJ$11*$AG$8*S16*$AG$25+$AJ$9*$AG$8*S16*$AG$24+$AG$15*$AG$16*R16*$AG$24)</f>
        <v>10100</v>
      </c>
      <c r="Y16" s="41">
        <f t="shared" si="7"/>
        <v>17524528.887852736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36608.820586728405</v>
      </c>
      <c r="AD16" s="40">
        <f t="shared" si="11"/>
        <v>17854815.270539626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146"/>
      <c r="R17" s="28">
        <f t="shared" si="2"/>
        <v>1</v>
      </c>
      <c r="S17" s="33">
        <f t="shared" si="3"/>
        <v>1</v>
      </c>
      <c r="T17" s="146"/>
      <c r="U17" s="39">
        <f t="shared" si="4"/>
        <v>0.11934685908693478</v>
      </c>
      <c r="V17" s="33">
        <f t="shared" si="5"/>
        <v>2.6666666757973923E-3</v>
      </c>
      <c r="W17" s="146"/>
      <c r="X17" s="78">
        <f t="shared" si="13"/>
        <v>10100</v>
      </c>
      <c r="Y17" s="41">
        <f t="shared" si="7"/>
        <v>17689923.903650977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36953.243071972654</v>
      </c>
      <c r="AD17" s="40">
        <f t="shared" si="11"/>
        <v>18022855.279472627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146"/>
      <c r="R18" s="28">
        <f t="shared" si="2"/>
        <v>1</v>
      </c>
      <c r="S18" s="33">
        <f t="shared" si="3"/>
        <v>1</v>
      </c>
      <c r="T18" s="146"/>
      <c r="U18" s="39">
        <f t="shared" si="4"/>
        <v>0.119347371855201</v>
      </c>
      <c r="V18" s="33">
        <f t="shared" si="5"/>
        <v>2.666666676137078E-3</v>
      </c>
      <c r="W18" s="146"/>
      <c r="X18" s="78">
        <f t="shared" si="13"/>
        <v>10100</v>
      </c>
      <c r="Y18" s="41">
        <f t="shared" si="7"/>
        <v>17855322.416634113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37297.665557216904</v>
      </c>
      <c r="AD18" s="40">
        <f t="shared" si="11"/>
        <v>18190891.801359657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146"/>
      <c r="R19" s="28">
        <f t="shared" si="2"/>
        <v>1</v>
      </c>
      <c r="S19" s="33">
        <f t="shared" si="3"/>
        <v>1</v>
      </c>
      <c r="T19" s="146"/>
      <c r="U19" s="39">
        <f t="shared" si="4"/>
        <v>0.11934789906659735</v>
      </c>
      <c r="V19" s="33">
        <f t="shared" si="5"/>
        <v>2.6666666764861547E-3</v>
      </c>
      <c r="W19" s="146"/>
      <c r="X19" s="78">
        <f t="shared" si="13"/>
        <v>10100</v>
      </c>
      <c r="Y19" s="41">
        <f t="shared" si="7"/>
        <v>18020724.5257704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37642.088042461153</v>
      </c>
      <c r="AD19" s="40">
        <f t="shared" si="11"/>
        <v>18358924.935168974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146"/>
      <c r="R20" s="28">
        <f t="shared" si="2"/>
        <v>1</v>
      </c>
      <c r="S20" s="33">
        <f t="shared" si="3"/>
        <v>1</v>
      </c>
      <c r="T20" s="146"/>
      <c r="U20" s="39">
        <f t="shared" si="4"/>
        <v>0.11934844098982358</v>
      </c>
      <c r="V20" s="33">
        <f t="shared" si="5"/>
        <v>2.6666666768447931E-3</v>
      </c>
      <c r="W20" s="146"/>
      <c r="X20" s="78">
        <f t="shared" si="13"/>
        <v>10100</v>
      </c>
      <c r="Y20" s="41">
        <f t="shared" si="7"/>
        <v>18186130.331877872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37986.510527705403</v>
      </c>
      <c r="AD20" s="40">
        <f t="shared" si="11"/>
        <v>18526954.781718608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146"/>
      <c r="R21" s="28">
        <f t="shared" si="2"/>
        <v>1</v>
      </c>
      <c r="S21" s="33">
        <f t="shared" si="3"/>
        <v>1</v>
      </c>
      <c r="T21" s="146"/>
      <c r="U21" s="39">
        <f t="shared" si="4"/>
        <v>0.11934899789605603</v>
      </c>
      <c r="V21" s="33">
        <f t="shared" si="5"/>
        <v>2.6666666772131677E-3</v>
      </c>
      <c r="W21" s="146"/>
      <c r="X21" s="78">
        <f t="shared" si="13"/>
        <v>10100</v>
      </c>
      <c r="Y21" s="41">
        <f t="shared" si="7"/>
        <v>18351539.937641498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38330.933012949652</v>
      </c>
      <c r="AD21" s="40">
        <f t="shared" si="11"/>
        <v>18694981.443693526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146"/>
      <c r="R22" s="28">
        <f t="shared" si="2"/>
        <v>1</v>
      </c>
      <c r="S22" s="33">
        <f t="shared" si="3"/>
        <v>1</v>
      </c>
      <c r="T22" s="146"/>
      <c r="U22" s="39">
        <f t="shared" si="4"/>
        <v>0.11934957005894746</v>
      </c>
      <c r="V22" s="33">
        <f t="shared" si="5"/>
        <v>2.6666666775914524E-3</v>
      </c>
      <c r="W22" s="146"/>
      <c r="X22" s="78">
        <f t="shared" si="13"/>
        <v>10100</v>
      </c>
      <c r="Y22" s="41">
        <f t="shared" si="7"/>
        <v>18516953.447630275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38675.355498193901</v>
      </c>
      <c r="AD22" s="40">
        <f t="shared" si="11"/>
        <v>18863005.025662728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146"/>
      <c r="R23" s="28">
        <f t="shared" si="2"/>
        <v>1</v>
      </c>
      <c r="S23" s="33">
        <f t="shared" si="3"/>
        <v>1</v>
      </c>
      <c r="T23" s="146"/>
      <c r="U23" s="39">
        <f t="shared" si="4"/>
        <v>0.11935015775462716</v>
      </c>
      <c r="V23" s="33">
        <f t="shared" si="5"/>
        <v>2.6666666779798232E-3</v>
      </c>
      <c r="W23" s="146"/>
      <c r="X23" s="78">
        <f t="shared" si="13"/>
        <v>10100</v>
      </c>
      <c r="Y23" s="41">
        <f t="shared" si="7"/>
        <v>18682370.968314398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39019.777983438151</v>
      </c>
      <c r="AD23" s="40">
        <f t="shared" si="11"/>
        <v>19031025.634096406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146"/>
      <c r="R24" s="28">
        <f t="shared" si="2"/>
        <v>1</v>
      </c>
      <c r="S24" s="33">
        <f t="shared" si="3"/>
        <v>1</v>
      </c>
      <c r="T24" s="146"/>
      <c r="U24" s="39">
        <f t="shared" si="4"/>
        <v>0.11935076126170094</v>
      </c>
      <c r="V24" s="33">
        <f t="shared" si="5"/>
        <v>2.6666666783784578E-3</v>
      </c>
      <c r="W24" s="146"/>
      <c r="X24" s="78">
        <f t="shared" si="13"/>
        <v>10100</v>
      </c>
      <c r="Y24" s="41">
        <f t="shared" si="7"/>
        <v>18847792.608082365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39364.2004686824</v>
      </c>
      <c r="AD24" s="40">
        <f t="shared" si="11"/>
        <v>19199043.377383061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146"/>
      <c r="R25" s="28">
        <f t="shared" si="2"/>
        <v>1</v>
      </c>
      <c r="S25" s="33">
        <f t="shared" si="3"/>
        <v>1</v>
      </c>
      <c r="T25" s="146"/>
      <c r="U25" s="39">
        <f t="shared" si="4"/>
        <v>0.11935138086125104</v>
      </c>
      <c r="V25" s="33">
        <f t="shared" si="5"/>
        <v>2.6666666787875356E-3</v>
      </c>
      <c r="W25" s="146"/>
      <c r="X25" s="78">
        <f t="shared" si="13"/>
        <v>10100</v>
      </c>
      <c r="Y25" s="41">
        <f t="shared" si="7"/>
        <v>19013218.47725809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39708.62295392665</v>
      </c>
      <c r="AD25" s="40">
        <f t="shared" si="11"/>
        <v>19367058.365846604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146"/>
      <c r="R26" s="28">
        <f t="shared" si="2"/>
        <v>1</v>
      </c>
      <c r="S26" s="33">
        <f t="shared" si="3"/>
        <v>1</v>
      </c>
      <c r="T26" s="146"/>
      <c r="U26" s="39">
        <f t="shared" si="4"/>
        <v>0.11935201683683624</v>
      </c>
      <c r="V26" s="33">
        <f t="shared" si="5"/>
        <v>2.6666666792072372E-3</v>
      </c>
      <c r="W26" s="146"/>
      <c r="X26" s="78">
        <f t="shared" si="13"/>
        <v>10100</v>
      </c>
      <c r="Y26" s="41">
        <f t="shared" si="7"/>
        <v>19178648.688118055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40053.045439170892</v>
      </c>
      <c r="AD26" s="40">
        <f t="shared" si="11"/>
        <v>19535070.711763524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146"/>
      <c r="R27" s="28">
        <f t="shared" si="2"/>
        <v>1</v>
      </c>
      <c r="S27" s="33">
        <f t="shared" si="3"/>
        <v>1</v>
      </c>
      <c r="T27" s="146"/>
      <c r="U27" s="39">
        <f t="shared" si="4"/>
        <v>0.11935266947449183</v>
      </c>
      <c r="V27" s="33">
        <f t="shared" si="5"/>
        <v>2.6666666796377452E-3</v>
      </c>
      <c r="W27" s="146"/>
      <c r="X27" s="78">
        <f t="shared" si="13"/>
        <v>10100</v>
      </c>
      <c r="Y27" s="41">
        <f t="shared" si="7"/>
        <v>19344083.354908444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40397.467924415141</v>
      </c>
      <c r="AD27" s="40">
        <f t="shared" si="11"/>
        <v>19703080.529379997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146"/>
      <c r="R28" s="28">
        <f t="shared" si="2"/>
        <v>1</v>
      </c>
      <c r="S28" s="33">
        <f t="shared" si="3"/>
        <v>1</v>
      </c>
      <c r="T28" s="146"/>
      <c r="U28" s="39">
        <f t="shared" si="4"/>
        <v>0.11935333906272956</v>
      </c>
      <c r="V28" s="33">
        <f t="shared" si="5"/>
        <v>2.6666666800792432E-3</v>
      </c>
      <c r="W28" s="146"/>
      <c r="X28" s="78">
        <f t="shared" si="13"/>
        <v>10100</v>
      </c>
      <c r="Y28" s="41">
        <f t="shared" si="7"/>
        <v>19509522.593862236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40741.890409659383</v>
      </c>
      <c r="AD28" s="40">
        <f t="shared" si="11"/>
        <v>19871087.934929006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146"/>
      <c r="R29" s="28">
        <f t="shared" si="2"/>
        <v>1</v>
      </c>
      <c r="S29" s="33">
        <f t="shared" si="3"/>
        <v>1</v>
      </c>
      <c r="T29" s="146"/>
      <c r="U29" s="39">
        <f t="shared" si="4"/>
        <v>0.1193540258925377</v>
      </c>
      <c r="V29" s="33">
        <f t="shared" si="5"/>
        <v>2.6666666805319175E-3</v>
      </c>
      <c r="W29" s="146"/>
      <c r="X29" s="78">
        <f t="shared" si="13"/>
        <v>10100</v>
      </c>
      <c r="Y29" s="41">
        <f t="shared" si="7"/>
        <v>19674966.523216363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41086.31289490364</v>
      </c>
      <c r="AD29" s="40">
        <f t="shared" si="11"/>
        <v>20039093.046647482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146"/>
      <c r="R30" s="28">
        <f t="shared" si="2"/>
        <v>1</v>
      </c>
      <c r="S30" s="33">
        <f t="shared" si="3"/>
        <v>1</v>
      </c>
      <c r="T30" s="146"/>
      <c r="U30" s="39">
        <f t="shared" si="4"/>
        <v>0.119354730257381</v>
      </c>
      <c r="V30" s="33">
        <f t="shared" si="5"/>
        <v>2.6666666809959539E-3</v>
      </c>
      <c r="W30" s="146"/>
      <c r="X30" s="78">
        <f t="shared" si="13"/>
        <v>10100</v>
      </c>
      <c r="Y30" s="41">
        <f t="shared" si="7"/>
        <v>19840415.263228834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41430.735380147889</v>
      </c>
      <c r="AD30" s="40">
        <f t="shared" si="11"/>
        <v>20207095.984793432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146"/>
      <c r="R31" s="28">
        <f t="shared" si="2"/>
        <v>1</v>
      </c>
      <c r="S31" s="33">
        <f t="shared" si="3"/>
        <v>1</v>
      </c>
      <c r="T31" s="146"/>
      <c r="U31" s="39">
        <f t="shared" si="4"/>
        <v>0.11935545245320071</v>
      </c>
      <c r="V31" s="33">
        <f t="shared" si="5"/>
        <v>2.6666666814715422E-3</v>
      </c>
      <c r="W31" s="146"/>
      <c r="X31" s="78">
        <f t="shared" si="13"/>
        <v>10100</v>
      </c>
      <c r="Y31" s="41">
        <f t="shared" si="7"/>
        <v>20005868.936195835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41775.157865392139</v>
      </c>
      <c r="AD31" s="40">
        <f t="shared" si="11"/>
        <v>20375096.871663053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146"/>
      <c r="R32" s="28">
        <f t="shared" si="2"/>
        <v>1</v>
      </c>
      <c r="S32" s="33">
        <f t="shared" si="3"/>
        <v>1</v>
      </c>
      <c r="T32" s="146"/>
      <c r="U32" s="39">
        <f t="shared" si="4"/>
        <v>0.11935619277841458</v>
      </c>
      <c r="V32" s="33">
        <f t="shared" si="5"/>
        <v>2.666666681958872E-3</v>
      </c>
      <c r="W32" s="146"/>
      <c r="X32" s="78">
        <f t="shared" si="13"/>
        <v>10100</v>
      </c>
      <c r="Y32" s="41">
        <f t="shared" si="7"/>
        <v>20171327.666468903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42119.580350636388</v>
      </c>
      <c r="AD32" s="40">
        <f t="shared" si="11"/>
        <v>20543095.831607867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146"/>
      <c r="R33" s="28">
        <f t="shared" si="2"/>
        <v>1</v>
      </c>
      <c r="S33" s="33">
        <f t="shared" si="3"/>
        <v>1</v>
      </c>
      <c r="T33" s="146"/>
      <c r="U33" s="39">
        <f t="shared" si="4"/>
        <v>0.11935695153391687</v>
      </c>
      <c r="V33" s="33">
        <f t="shared" si="5"/>
        <v>2.666666682458135E-3</v>
      </c>
      <c r="W33" s="146"/>
      <c r="X33" s="78">
        <f t="shared" si="13"/>
        <v>10100</v>
      </c>
      <c r="Y33" s="41">
        <f t="shared" si="7"/>
        <v>20336791.580472015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42464.002835880638</v>
      </c>
      <c r="AD33" s="40">
        <f t="shared" si="11"/>
        <v>20711092.991051856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146"/>
      <c r="R34" s="28">
        <f t="shared" si="2"/>
        <v>1</v>
      </c>
      <c r="S34" s="33">
        <f t="shared" si="3"/>
        <v>1</v>
      </c>
      <c r="T34" s="146"/>
      <c r="U34" s="39">
        <f t="shared" si="4"/>
        <v>0.1193577290230783</v>
      </c>
      <c r="V34" s="33">
        <f t="shared" si="5"/>
        <v>2.6666666829695236E-3</v>
      </c>
      <c r="W34" s="146"/>
      <c r="X34" s="78">
        <f t="shared" si="13"/>
        <v>10100</v>
      </c>
      <c r="Y34" s="41">
        <f t="shared" si="7"/>
        <v>20502260.806718733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42808.425321124887</v>
      </c>
      <c r="AD34" s="40">
        <f t="shared" si="11"/>
        <v>20879088.478508584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146"/>
      <c r="R35" s="28">
        <f t="shared" si="2"/>
        <v>1</v>
      </c>
      <c r="S35" s="33">
        <f t="shared" si="3"/>
        <v>1</v>
      </c>
      <c r="T35" s="146"/>
      <c r="U35" s="39">
        <f t="shared" si="4"/>
        <v>0.11935852555174611</v>
      </c>
      <c r="V35" s="33">
        <f t="shared" si="5"/>
        <v>2.6666666834932341E-3</v>
      </c>
      <c r="W35" s="146"/>
      <c r="X35" s="78">
        <f t="shared" si="13"/>
        <v>10100</v>
      </c>
      <c r="Y35" s="41">
        <f t="shared" si="7"/>
        <v>20667735.475829329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43152.847806369136</v>
      </c>
      <c r="AD35" s="40">
        <f t="shared" si="11"/>
        <v>21047082.424598325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146"/>
      <c r="R36" s="28">
        <f t="shared" si="2"/>
        <v>1</v>
      </c>
      <c r="S36" s="33">
        <f t="shared" si="3"/>
        <v>1</v>
      </c>
      <c r="T36" s="146"/>
      <c r="U36" s="39">
        <f t="shared" si="4"/>
        <v>0.11935934142824405</v>
      </c>
      <c r="V36" s="33">
        <f t="shared" si="5"/>
        <v>2.6666666840294622E-3</v>
      </c>
      <c r="W36" s="146"/>
      <c r="X36" s="78">
        <f t="shared" si="13"/>
        <v>10100</v>
      </c>
      <c r="Y36" s="41">
        <f t="shared" si="7"/>
        <v>20833215.720547918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43497.270291613393</v>
      </c>
      <c r="AD36" s="40">
        <f t="shared" si="11"/>
        <v>21215074.962065186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146"/>
      <c r="R37" s="28">
        <f t="shared" si="2"/>
        <v>1</v>
      </c>
      <c r="S37" s="33">
        <f t="shared" si="3"/>
        <v>1</v>
      </c>
      <c r="T37" s="146"/>
      <c r="U37" s="39">
        <f t="shared" si="4"/>
        <v>0.11936017696337231</v>
      </c>
      <c r="V37" s="33">
        <f t="shared" si="5"/>
        <v>2.6666666845784051E-3</v>
      </c>
      <c r="W37" s="146"/>
      <c r="X37" s="78">
        <f t="shared" si="13"/>
        <v>10100</v>
      </c>
      <c r="Y37" s="41">
        <f t="shared" si="7"/>
        <v>20998701.675759565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43841.692776857642</v>
      </c>
      <c r="AD37" s="40">
        <f t="shared" si="11"/>
        <v>21383066.225794245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146"/>
      <c r="R38" s="28">
        <f t="shared" si="2"/>
        <v>1</v>
      </c>
      <c r="S38" s="33">
        <f t="shared" si="3"/>
        <v>1</v>
      </c>
      <c r="T38" s="146"/>
      <c r="U38" s="39">
        <f t="shared" si="4"/>
        <v>0.11936103247040766</v>
      </c>
      <c r="V38" s="33">
        <f t="shared" si="5"/>
        <v>2.6666666851402634E-3</v>
      </c>
      <c r="W38" s="146"/>
      <c r="X38" s="78">
        <f t="shared" si="13"/>
        <v>10100</v>
      </c>
      <c r="Y38" s="41">
        <f t="shared" si="7"/>
        <v>21164193.478507448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44186.115262101892</v>
      </c>
      <c r="AD38" s="40">
        <f t="shared" si="11"/>
        <v>21551056.352828667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146"/>
      <c r="R39" s="28">
        <f t="shared" si="2"/>
        <v>1</v>
      </c>
      <c r="S39" s="33">
        <f t="shared" si="3"/>
        <v>1</v>
      </c>
      <c r="T39" s="146"/>
      <c r="U39" s="39">
        <f t="shared" si="4"/>
        <v>0.11936190826510329</v>
      </c>
      <c r="V39" s="33">
        <f t="shared" si="5"/>
        <v>2.6666666857152366E-3</v>
      </c>
      <c r="W39" s="146"/>
      <c r="X39" s="78">
        <f t="shared" si="13"/>
        <v>10100</v>
      </c>
      <c r="Y39" s="41">
        <f t="shared" si="7"/>
        <v>21329691.268009942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44530.537747346134</v>
      </c>
      <c r="AD39" s="40">
        <f t="shared" si="11"/>
        <v>21719045.482386831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146"/>
      <c r="R40" s="28">
        <f t="shared" si="2"/>
        <v>1</v>
      </c>
      <c r="S40" s="33">
        <f t="shared" si="3"/>
        <v>1</v>
      </c>
      <c r="T40" s="146"/>
      <c r="U40" s="39">
        <f t="shared" si="4"/>
        <v>0.11936280466568891</v>
      </c>
      <c r="V40" s="33">
        <f t="shared" si="5"/>
        <v>2.6666666863035286E-3</v>
      </c>
      <c r="W40" s="146"/>
      <c r="X40" s="78">
        <f t="shared" si="13"/>
        <v>10100</v>
      </c>
      <c r="Y40" s="41">
        <f t="shared" si="7"/>
        <v>21495195.185677782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44874.960232590383</v>
      </c>
      <c r="AD40" s="40">
        <f t="shared" si="11"/>
        <v>21887033.755879473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146"/>
      <c r="R41" s="28">
        <f t="shared" si="2"/>
        <v>1</v>
      </c>
      <c r="S41" s="33">
        <f t="shared" si="3"/>
        <v>1</v>
      </c>
      <c r="T41" s="146"/>
      <c r="U41" s="39">
        <f t="shared" si="4"/>
        <v>0.11936372199287076</v>
      </c>
      <c r="V41" s="33">
        <f t="shared" si="5"/>
        <v>2.6666666869053436E-3</v>
      </c>
      <c r="W41" s="146"/>
      <c r="X41" s="78">
        <f t="shared" si="13"/>
        <v>10100</v>
      </c>
      <c r="Y41" s="41">
        <f t="shared" si="7"/>
        <v>21660705.375131194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45219.382717834633</v>
      </c>
      <c r="AD41" s="40">
        <f t="shared" si="11"/>
        <v>22055021.316926818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146"/>
      <c r="R42" s="28">
        <f t="shared" si="2"/>
        <v>1</v>
      </c>
      <c r="S42" s="33">
        <f t="shared" si="3"/>
        <v>1</v>
      </c>
      <c r="T42" s="146"/>
      <c r="U42" s="39">
        <f t="shared" si="4"/>
        <v>0.11936466056983151</v>
      </c>
      <c r="V42" s="33">
        <f t="shared" si="5"/>
        <v>2.6666666875208864E-3</v>
      </c>
      <c r="W42" s="146"/>
      <c r="X42" s="78">
        <f t="shared" si="13"/>
        <v>10100</v>
      </c>
      <c r="Y42" s="41">
        <f t="shared" si="7"/>
        <v>21826221.982216977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45563.805203078882</v>
      </c>
      <c r="AD42" s="40">
        <f t="shared" si="11"/>
        <v>22223008.311375674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146"/>
      <c r="R43" s="28">
        <f t="shared" si="2"/>
        <v>1</v>
      </c>
      <c r="S43" s="33">
        <f t="shared" si="3"/>
        <v>1</v>
      </c>
      <c r="T43" s="146"/>
      <c r="U43" s="39">
        <f t="shared" si="4"/>
        <v>0.11936562072223041</v>
      </c>
      <c r="V43" s="33">
        <f t="shared" si="5"/>
        <v>2.6666666881503642E-3</v>
      </c>
      <c r="W43" s="146"/>
      <c r="X43" s="78">
        <f t="shared" si="13"/>
        <v>10100</v>
      </c>
      <c r="Y43" s="41">
        <f t="shared" si="7"/>
        <v>21991745.155025687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45908.227688323132</v>
      </c>
      <c r="AD43" s="40">
        <f t="shared" si="11"/>
        <v>22390994.887316585</v>
      </c>
      <c r="AE43" s="12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146"/>
      <c r="R44" s="28">
        <f t="shared" si="2"/>
        <v>1</v>
      </c>
      <c r="S44" s="33">
        <f t="shared" si="3"/>
        <v>1</v>
      </c>
      <c r="T44" s="146"/>
      <c r="U44" s="39">
        <f t="shared" si="4"/>
        <v>0.11936660277820312</v>
      </c>
      <c r="V44" s="33">
        <f t="shared" si="5"/>
        <v>2.6666666887939865E-3</v>
      </c>
      <c r="W44" s="146"/>
      <c r="X44" s="78">
        <f t="shared" si="13"/>
        <v>10100</v>
      </c>
      <c r="Y44" s="41">
        <f t="shared" si="7"/>
        <v>22157275.043908723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46252.650173567374</v>
      </c>
      <c r="AD44" s="40">
        <f t="shared" si="11"/>
        <v>22558981.195100956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146"/>
      <c r="R45" s="28">
        <f t="shared" si="2"/>
        <v>1</v>
      </c>
      <c r="S45" s="33">
        <f t="shared" si="3"/>
        <v>1</v>
      </c>
      <c r="T45" s="146"/>
      <c r="U45" s="39">
        <f t="shared" si="4"/>
        <v>0.11936760706836183</v>
      </c>
      <c r="V45" s="33">
        <f t="shared" si="5"/>
        <v>2.6666666894519628E-3</v>
      </c>
      <c r="W45" s="146"/>
      <c r="X45" s="78">
        <f t="shared" si="13"/>
        <v>10100</v>
      </c>
      <c r="Y45" s="41">
        <f t="shared" si="7"/>
        <v>22322811.801495474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46597.072658811623</v>
      </c>
      <c r="AD45" s="40">
        <f t="shared" si="11"/>
        <v>22726967.38735817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146"/>
      <c r="R46" s="28">
        <f t="shared" si="2"/>
        <v>1</v>
      </c>
      <c r="S46" s="33">
        <f t="shared" si="3"/>
        <v>1</v>
      </c>
      <c r="T46" s="146"/>
      <c r="U46" s="39">
        <f t="shared" si="4"/>
        <v>0.11936863392579526</v>
      </c>
      <c r="V46" s="33">
        <f t="shared" si="5"/>
        <v>2.6666666901245055E-3</v>
      </c>
      <c r="W46" s="146"/>
      <c r="X46" s="78">
        <f t="shared" si="13"/>
        <v>10100</v>
      </c>
      <c r="Y46" s="41">
        <f t="shared" si="7"/>
        <v>22488355.582710456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46941.495144055865</v>
      </c>
      <c r="AD46" s="40">
        <f t="shared" si="11"/>
        <v>22894953.619012751</v>
      </c>
      <c r="AE46" s="125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146"/>
      <c r="R47" s="28">
        <f t="shared" si="2"/>
        <v>1</v>
      </c>
      <c r="S47" s="33">
        <f t="shared" si="3"/>
        <v>1</v>
      </c>
      <c r="T47" s="146"/>
      <c r="U47" s="39">
        <f t="shared" si="4"/>
        <v>0.11936968368606858</v>
      </c>
      <c r="V47" s="33">
        <f t="shared" si="5"/>
        <v>2.6666666908118277E-3</v>
      </c>
      <c r="W47" s="146"/>
      <c r="X47" s="78">
        <f t="shared" si="13"/>
        <v>10100</v>
      </c>
      <c r="Y47" s="41">
        <f t="shared" si="7"/>
        <v>22653906.544790417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47285.917629300129</v>
      </c>
      <c r="AD47" s="40">
        <f t="shared" ref="AD47:AD54" si="14">SUM(X47:AB47)</f>
        <v>23062940.047301441</v>
      </c>
      <c r="AE47" s="125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146"/>
      <c r="R48" s="28">
        <f t="shared" si="2"/>
        <v>1</v>
      </c>
      <c r="S48" s="33">
        <f t="shared" si="3"/>
        <v>1</v>
      </c>
      <c r="T48" s="146"/>
      <c r="U48" s="39">
        <f t="shared" si="4"/>
        <v>0.11937075668722347</v>
      </c>
      <c r="V48" s="33">
        <f t="shared" si="5"/>
        <v>2.666666691514144E-3</v>
      </c>
      <c r="W48" s="146"/>
      <c r="X48" s="78">
        <f t="shared" si="13"/>
        <v>10100</v>
      </c>
      <c r="Y48" s="41">
        <f t="shared" si="7"/>
        <v>22819464.847301453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47630.340114544379</v>
      </c>
      <c r="AD48" s="40">
        <f t="shared" si="14"/>
        <v>23231183.027622245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146"/>
      <c r="R49" s="28">
        <f t="shared" si="2"/>
        <v>1</v>
      </c>
      <c r="S49" s="33">
        <f t="shared" si="3"/>
        <v>1</v>
      </c>
      <c r="T49" s="146"/>
      <c r="U49" s="39">
        <f t="shared" si="4"/>
        <v>0.11937185326977812</v>
      </c>
      <c r="V49" s="33">
        <f t="shared" si="5"/>
        <v>2.666666692231672E-3</v>
      </c>
      <c r="W49" s="146"/>
      <c r="X49" s="78">
        <f t="shared" si="13"/>
        <v>10100</v>
      </c>
      <c r="Y49" s="41">
        <f t="shared" si="7"/>
        <v>22985030.652156215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47974.762599788621</v>
      </c>
      <c r="AD49" s="40">
        <f t="shared" si="14"/>
        <v>23399657.590760849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146"/>
      <c r="R50" s="28">
        <f t="shared" si="2"/>
        <v>1</v>
      </c>
      <c r="S50" s="33">
        <f t="shared" si="3"/>
        <v>1</v>
      </c>
      <c r="T50" s="146"/>
      <c r="U50" s="39">
        <f t="shared" si="4"/>
        <v>0.11937297377672719</v>
      </c>
      <c r="V50" s="33">
        <f t="shared" si="5"/>
        <v>2.6666666929646291E-3</v>
      </c>
      <c r="W50" s="146"/>
      <c r="X50" s="78">
        <f t="shared" si="13"/>
        <v>10100</v>
      </c>
      <c r="Y50" s="41">
        <f t="shared" si="7"/>
        <v>23150604.123630919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48319.185085032885</v>
      </c>
      <c r="AD50" s="40">
        <f t="shared" si="14"/>
        <v>23568139.820519391</v>
      </c>
      <c r="AE50" s="125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146"/>
      <c r="R51" s="28">
        <f t="shared" si="2"/>
        <v>1</v>
      </c>
      <c r="S51" s="33">
        <f t="shared" si="3"/>
        <v>1</v>
      </c>
      <c r="T51" s="146"/>
      <c r="U51" s="39">
        <f t="shared" si="4"/>
        <v>0.11937411855354187</v>
      </c>
      <c r="V51" s="33">
        <f t="shared" si="5"/>
        <v>2.6666666937132347E-3</v>
      </c>
      <c r="W51" s="146"/>
      <c r="X51" s="78">
        <f t="shared" si="13"/>
        <v>10100</v>
      </c>
      <c r="Y51" s="41">
        <f t="shared" si="7"/>
        <v>23316185.428382568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48663.60757027712</v>
      </c>
      <c r="AD51" s="40">
        <f t="shared" si="14"/>
        <v>23736629.88355488</v>
      </c>
      <c r="AE51" s="125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146"/>
      <c r="R52" s="28">
        <f t="shared" si="2"/>
        <v>1</v>
      </c>
      <c r="S52" s="33">
        <f t="shared" si="3"/>
        <v>1</v>
      </c>
      <c r="T52" s="146"/>
      <c r="U52" s="39">
        <f t="shared" si="4"/>
        <v>0.11937528794816979</v>
      </c>
      <c r="V52" s="33">
        <f t="shared" si="5"/>
        <v>2.66666669447771E-3</v>
      </c>
      <c r="W52" s="146"/>
      <c r="X52" s="78">
        <f t="shared" si="13"/>
        <v>10100</v>
      </c>
      <c r="Y52" s="41">
        <f t="shared" si="7"/>
        <v>23481774.735466026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49008.030055521369</v>
      </c>
      <c r="AD52" s="40">
        <f t="shared" si="14"/>
        <v>23905127.94892218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146"/>
      <c r="R53" s="28">
        <f t="shared" si="2"/>
        <v>1</v>
      </c>
      <c r="S53" s="33">
        <f t="shared" si="3"/>
        <v>1</v>
      </c>
      <c r="T53" s="146"/>
      <c r="U53" s="39">
        <f t="shared" si="4"/>
        <v>0.11937648231103513</v>
      </c>
      <c r="V53" s="33">
        <f t="shared" si="5"/>
        <v>2.6666666952582787E-3</v>
      </c>
      <c r="W53" s="146"/>
      <c r="X53" s="78">
        <f t="shared" si="13"/>
        <v>10100</v>
      </c>
      <c r="Y53" s="41">
        <f t="shared" si="7"/>
        <v>23647372.216351192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49352.452540765618</v>
      </c>
      <c r="AD53" s="40">
        <f t="shared" si="14"/>
        <v>24073634.188091185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147"/>
      <c r="R54" s="28">
        <f t="shared" si="2"/>
        <v>1</v>
      </c>
      <c r="S54" s="33">
        <f t="shared" si="3"/>
        <v>1</v>
      </c>
      <c r="T54" s="147"/>
      <c r="U54" s="39">
        <f t="shared" si="4"/>
        <v>0.11937770199503857</v>
      </c>
      <c r="V54" s="33">
        <f t="shared" si="5"/>
        <v>2.6666666960551634E-3</v>
      </c>
      <c r="W54" s="147"/>
      <c r="X54" s="78">
        <f t="shared" si="13"/>
        <v>10100</v>
      </c>
      <c r="Y54" s="41">
        <f t="shared" si="7"/>
        <v>23812978.04494008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49696.875026009868</v>
      </c>
      <c r="AD54" s="40">
        <f t="shared" si="14"/>
        <v>24242148.774963912</v>
      </c>
      <c r="AE54" s="125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942588800.14693117</v>
      </c>
      <c r="AE55" s="125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924096470.84733856</v>
      </c>
      <c r="Z56" s="66">
        <f>SUM(Z9:Z54)</f>
        <v>14044751.041665444</v>
      </c>
      <c r="AA56" s="66">
        <f>SUM(AA9:AA54)</f>
        <v>584649.27895867429</v>
      </c>
      <c r="AB56" s="71">
        <f>SUM(AB9:AB54)</f>
        <v>1929578.9789686559</v>
      </c>
      <c r="AD56" s="67">
        <f>X56+Y56+Z56+AA56+AB56</f>
        <v>942588800.14693129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84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83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0.11934304673354408</v>
      </c>
      <c r="V9" s="33">
        <f>($AI$7/$AG$12)*(1+0.15*(P9/$AG$10)^4)+$AH$32</f>
        <v>2.6666666728939921E-3</v>
      </c>
      <c r="W9" s="146"/>
      <c r="X9" s="78">
        <f>($AG$7*$AG$8*S9*$AG$24+$AG$15*$AG$16*R9*$AG$24)</f>
        <v>3600</v>
      </c>
      <c r="Y9" s="41">
        <f>(O9*U9*$AG$30+P9*V9*$AG$29)*365</f>
        <v>16283823.088208461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33953.62519879319</v>
      </c>
      <c r="AD9" s="40">
        <f>SUM(X9:AB9)</f>
        <v>16585904.578024765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G10+(I10)</f>
        <v>1251.86142</v>
      </c>
      <c r="Q10" s="146"/>
      <c r="R10" s="28">
        <f t="shared" ref="R10:R54" si="2">IF(O10&lt;$AG$18,1,2)</f>
        <v>1</v>
      </c>
      <c r="S10" s="33">
        <f t="shared" ref="S10:S54" si="3">IF(P10&lt;$AG$10,1,2)</f>
        <v>1</v>
      </c>
      <c r="T10" s="14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14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34470.258926659546</v>
      </c>
      <c r="AD10" s="40">
        <f t="shared" ref="AD10:AD46" si="11">SUM(X10:AB10)</f>
        <v>16838499.540094759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1270.5343412999998</v>
      </c>
      <c r="Q11" s="146"/>
      <c r="R11" s="28">
        <f t="shared" si="2"/>
        <v>1</v>
      </c>
      <c r="S11" s="33">
        <f t="shared" si="3"/>
        <v>1</v>
      </c>
      <c r="T11" s="146"/>
      <c r="U11" s="39">
        <f t="shared" si="4"/>
        <v>0.11934428526006929</v>
      </c>
      <c r="V11" s="33">
        <f t="shared" si="5"/>
        <v>2.6666666736833086E-3</v>
      </c>
      <c r="W11" s="146"/>
      <c r="X11" s="78">
        <f t="shared" si="6"/>
        <v>3600</v>
      </c>
      <c r="Y11" s="41">
        <f t="shared" si="7"/>
        <v>16779946.888364717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34986.892654525924</v>
      </c>
      <c r="AD11" s="40">
        <f t="shared" si="11"/>
        <v>17091099.080523521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>F12</f>
        <v>12383.69</v>
      </c>
      <c r="P12" s="35">
        <f t="shared" si="1"/>
        <v>1289.2072625999999</v>
      </c>
      <c r="Q12" s="146"/>
      <c r="R12" s="28">
        <f t="shared" si="2"/>
        <v>1</v>
      </c>
      <c r="S12" s="33">
        <f t="shared" si="3"/>
        <v>1</v>
      </c>
      <c r="T12" s="146"/>
      <c r="U12" s="39">
        <f t="shared" si="4"/>
        <v>0.11934494715785231</v>
      </c>
      <c r="V12" s="33">
        <f t="shared" si="5"/>
        <v>2.666666674104983E-3</v>
      </c>
      <c r="W12" s="146"/>
      <c r="X12" s="78">
        <f t="shared" si="6"/>
        <v>3600</v>
      </c>
      <c r="Y12" s="41">
        <f t="shared" si="7"/>
        <v>17028018.717267245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35503.526382392301</v>
      </c>
      <c r="AD12" s="40">
        <f t="shared" si="11"/>
        <v>17343702.79808782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0"/>
        <v>12564.035</v>
      </c>
      <c r="P13" s="35">
        <f t="shared" si="1"/>
        <v>1307.8801838999998</v>
      </c>
      <c r="Q13" s="146"/>
      <c r="R13" s="28">
        <f t="shared" si="2"/>
        <v>1</v>
      </c>
      <c r="S13" s="33">
        <f t="shared" si="3"/>
        <v>1</v>
      </c>
      <c r="T13" s="146"/>
      <c r="U13" s="39">
        <f t="shared" si="4"/>
        <v>0.11934563861396749</v>
      </c>
      <c r="V13" s="33">
        <f t="shared" si="5"/>
        <v>2.6666666745453842E-3</v>
      </c>
      <c r="W13" s="146"/>
      <c r="X13" s="78">
        <f>($AG$7*$AG$8*S13*$AG$24+$AG$15*$AG$16*R13*$AG$24)</f>
        <v>3600</v>
      </c>
      <c r="Y13" s="41">
        <f t="shared" si="7"/>
        <v>17276097.565384652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36020.160110258679</v>
      </c>
      <c r="AD13" s="40">
        <f t="shared" si="11"/>
        <v>17596299.885282177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0"/>
        <v>12744.38</v>
      </c>
      <c r="P14" s="35">
        <f t="shared" si="1"/>
        <v>1326.5531051999999</v>
      </c>
      <c r="Q14" s="146"/>
      <c r="R14" s="28">
        <f t="shared" si="2"/>
        <v>1</v>
      </c>
      <c r="S14" s="33">
        <f t="shared" si="3"/>
        <v>1</v>
      </c>
      <c r="T14" s="146"/>
      <c r="U14" s="39">
        <f t="shared" si="4"/>
        <v>0.11934636049557536</v>
      </c>
      <c r="V14" s="33">
        <f t="shared" si="5"/>
        <v>2.6666666750050578E-3</v>
      </c>
      <c r="W14" s="146"/>
      <c r="X14" s="78">
        <f>($AG$7*$AG$8*S14*$AG$24+$AG$15*$AG$16*R14*$AG$24)+AG26</f>
        <v>1511350</v>
      </c>
      <c r="Y14" s="41">
        <f t="shared" si="7"/>
        <v>17524183.743847191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36536.793838125057</v>
      </c>
      <c r="AD14" s="40">
        <f t="shared" si="11"/>
        <v>19356309.588257462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0"/>
        <v>12924.725</v>
      </c>
      <c r="P15" s="35">
        <f t="shared" si="1"/>
        <v>1345.2260265</v>
      </c>
      <c r="Q15" s="146"/>
      <c r="R15" s="28">
        <f t="shared" si="2"/>
        <v>1</v>
      </c>
      <c r="S15" s="33">
        <f t="shared" si="3"/>
        <v>1</v>
      </c>
      <c r="T15" s="146"/>
      <c r="U15" s="39">
        <f t="shared" si="4"/>
        <v>0.11934711368237363</v>
      </c>
      <c r="V15" s="33">
        <f t="shared" si="5"/>
        <v>2.6666666754845583E-3</v>
      </c>
      <c r="W15" s="146"/>
      <c r="X15" s="78">
        <f>($AJ$11*$AG$8*S15*$AG$25+$AJ$9*$AG$8*S15*$AG$24+$AG$15*$AG$16*R15*$AG$24)</f>
        <v>10100</v>
      </c>
      <c r="Y15" s="41">
        <f t="shared" si="7"/>
        <v>17772277.572846208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37053.42756599142</v>
      </c>
      <c r="AD15" s="40">
        <f t="shared" si="11"/>
        <v>18107316.465422921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0"/>
        <v>13105.07</v>
      </c>
      <c r="P16" s="35">
        <f t="shared" si="1"/>
        <v>1363.8989477999999</v>
      </c>
      <c r="Q16" s="146"/>
      <c r="R16" s="28">
        <f t="shared" si="2"/>
        <v>1</v>
      </c>
      <c r="S16" s="33">
        <f t="shared" si="3"/>
        <v>1</v>
      </c>
      <c r="T16" s="146"/>
      <c r="U16" s="39">
        <f t="shared" si="4"/>
        <v>0.11934789906659735</v>
      </c>
      <c r="V16" s="33">
        <f t="shared" si="5"/>
        <v>2.6666666759844471E-3</v>
      </c>
      <c r="W16" s="146"/>
      <c r="X16" s="78">
        <f t="shared" ref="X16:X54" si="13">($AJ$11*$AG$8*S16*$AG$25+$AJ$9*$AG$8*S16*$AG$24+$AG$15*$AG$16*R16*$AG$24)</f>
        <v>10100</v>
      </c>
      <c r="Y16" s="41">
        <f t="shared" si="7"/>
        <v>18020379.381764211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37570.061293857798</v>
      </c>
      <c r="AD16" s="40">
        <f t="shared" si="11"/>
        <v>18359570.846161067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>F17</f>
        <v>13285.415000000001</v>
      </c>
      <c r="P17" s="35">
        <f t="shared" si="1"/>
        <v>1382.5718691</v>
      </c>
      <c r="Q17" s="146"/>
      <c r="R17" s="28">
        <f t="shared" si="2"/>
        <v>1</v>
      </c>
      <c r="S17" s="33">
        <f t="shared" si="3"/>
        <v>1</v>
      </c>
      <c r="T17" s="146"/>
      <c r="U17" s="39">
        <f t="shared" si="4"/>
        <v>0.11934871755301878</v>
      </c>
      <c r="V17" s="33">
        <f t="shared" si="5"/>
        <v>2.6666666765052948E-3</v>
      </c>
      <c r="W17" s="146"/>
      <c r="X17" s="78">
        <f t="shared" si="13"/>
        <v>10100</v>
      </c>
      <c r="Y17" s="41">
        <f t="shared" si="7"/>
        <v>18268489.509304926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38086.695021724176</v>
      </c>
      <c r="AD17" s="40">
        <f t="shared" si="11"/>
        <v>18611823.069175616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0"/>
        <v>13465.76</v>
      </c>
      <c r="P18" s="35">
        <f t="shared" si="1"/>
        <v>1401.2447903999998</v>
      </c>
      <c r="Q18" s="146"/>
      <c r="R18" s="28">
        <f t="shared" si="2"/>
        <v>1</v>
      </c>
      <c r="S18" s="33">
        <f t="shared" si="3"/>
        <v>1</v>
      </c>
      <c r="T18" s="146"/>
      <c r="U18" s="39">
        <f t="shared" si="4"/>
        <v>0.11934957005894746</v>
      </c>
      <c r="V18" s="33">
        <f t="shared" si="5"/>
        <v>2.6666666770476799E-3</v>
      </c>
      <c r="W18" s="146"/>
      <c r="X18" s="78">
        <f t="shared" si="13"/>
        <v>10100</v>
      </c>
      <c r="Y18" s="41">
        <f t="shared" si="7"/>
        <v>18516608.303623382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38603.328749590546</v>
      </c>
      <c r="AD18" s="40">
        <f t="shared" si="11"/>
        <v>18864073.48262161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0"/>
        <v>13646.105</v>
      </c>
      <c r="P19" s="35">
        <f t="shared" si="1"/>
        <v>1419.9177116999999</v>
      </c>
      <c r="Q19" s="146"/>
      <c r="R19" s="28">
        <f t="shared" si="2"/>
        <v>1</v>
      </c>
      <c r="S19" s="33">
        <f t="shared" si="3"/>
        <v>1</v>
      </c>
      <c r="T19" s="146"/>
      <c r="U19" s="39">
        <f t="shared" si="4"/>
        <v>0.11935045751423019</v>
      </c>
      <c r="V19" s="33">
        <f t="shared" si="5"/>
        <v>2.6666666776121867E-3</v>
      </c>
      <c r="W19" s="146"/>
      <c r="X19" s="78">
        <f t="shared" si="13"/>
        <v>10100</v>
      </c>
      <c r="Y19" s="41">
        <f t="shared" si="7"/>
        <v>18764736.122455955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39119.962477456924</v>
      </c>
      <c r="AD19" s="40">
        <f t="shared" si="11"/>
        <v>19116322.444235418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0"/>
        <v>13826.45</v>
      </c>
      <c r="P20" s="35">
        <f t="shared" si="1"/>
        <v>1438.590633</v>
      </c>
      <c r="Q20" s="146"/>
      <c r="R20" s="28">
        <f t="shared" si="2"/>
        <v>1</v>
      </c>
      <c r="S20" s="33">
        <f t="shared" si="3"/>
        <v>1</v>
      </c>
      <c r="T20" s="146"/>
      <c r="U20" s="39">
        <f t="shared" si="4"/>
        <v>0.11935138086125104</v>
      </c>
      <c r="V20" s="33">
        <f t="shared" si="5"/>
        <v>2.6666666781994092E-3</v>
      </c>
      <c r="W20" s="146"/>
      <c r="X20" s="78">
        <f t="shared" si="13"/>
        <v>10100</v>
      </c>
      <c r="Y20" s="41">
        <f t="shared" si="7"/>
        <v>19012873.333250437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39636.596205323302</v>
      </c>
      <c r="AD20" s="40">
        <f t="shared" si="11"/>
        <v>19368570.321464837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0"/>
        <v>14006.795</v>
      </c>
      <c r="P21" s="35">
        <f t="shared" si="1"/>
        <v>1457.2635542999999</v>
      </c>
      <c r="Q21" s="146"/>
      <c r="R21" s="28">
        <f t="shared" si="2"/>
        <v>1</v>
      </c>
      <c r="S21" s="33">
        <f t="shared" si="3"/>
        <v>1</v>
      </c>
      <c r="T21" s="146"/>
      <c r="U21" s="39">
        <f t="shared" si="4"/>
        <v>0.1193523410549313</v>
      </c>
      <c r="V21" s="33">
        <f t="shared" si="5"/>
        <v>2.6666666788099495E-3</v>
      </c>
      <c r="W21" s="146"/>
      <c r="X21" s="78">
        <f t="shared" si="13"/>
        <v>10100</v>
      </c>
      <c r="Y21" s="41">
        <f t="shared" si="7"/>
        <v>19261020.313296098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40153.229933189672</v>
      </c>
      <c r="AD21" s="40">
        <f t="shared" si="11"/>
        <v>19620817.491599131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0"/>
        <v>14187.14</v>
      </c>
      <c r="P22" s="35">
        <f t="shared" si="1"/>
        <v>1475.9364755999998</v>
      </c>
      <c r="Q22" s="146"/>
      <c r="R22" s="28">
        <f t="shared" si="2"/>
        <v>1</v>
      </c>
      <c r="S22" s="33">
        <f t="shared" si="3"/>
        <v>1</v>
      </c>
      <c r="T22" s="146"/>
      <c r="U22" s="39">
        <f t="shared" si="4"/>
        <v>0.11935333906272956</v>
      </c>
      <c r="V22" s="33">
        <f t="shared" si="5"/>
        <v>2.6666666794444159E-3</v>
      </c>
      <c r="W22" s="146"/>
      <c r="X22" s="78">
        <f t="shared" si="13"/>
        <v>10100</v>
      </c>
      <c r="Y22" s="41">
        <f t="shared" si="7"/>
        <v>19509177.449853759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40669.863661056035</v>
      </c>
      <c r="AD22" s="40">
        <f t="shared" si="11"/>
        <v>19873064.341899119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1494.6093968999999</v>
      </c>
      <c r="Q23" s="146"/>
      <c r="R23" s="28">
        <f t="shared" si="2"/>
        <v>1</v>
      </c>
      <c r="S23" s="33">
        <f t="shared" si="3"/>
        <v>1</v>
      </c>
      <c r="T23" s="146"/>
      <c r="U23" s="39">
        <f t="shared" si="4"/>
        <v>0.11935437586464166</v>
      </c>
      <c r="V23" s="33">
        <f t="shared" si="5"/>
        <v>2.6666666801034257E-3</v>
      </c>
      <c r="W23" s="146"/>
      <c r="X23" s="78">
        <f t="shared" si="13"/>
        <v>10100</v>
      </c>
      <c r="Y23" s="41">
        <f t="shared" si="7"/>
        <v>19757345.140285857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41186.49738892242</v>
      </c>
      <c r="AD23" s="40">
        <f t="shared" si="11"/>
        <v>20125311.269727249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0"/>
        <v>14547.83</v>
      </c>
      <c r="P24" s="35">
        <f t="shared" si="1"/>
        <v>1513.2823182</v>
      </c>
      <c r="Q24" s="146"/>
      <c r="R24" s="28">
        <f t="shared" si="2"/>
        <v>1</v>
      </c>
      <c r="S24" s="33">
        <f t="shared" si="3"/>
        <v>1</v>
      </c>
      <c r="T24" s="146"/>
      <c r="U24" s="39">
        <f t="shared" si="4"/>
        <v>0.11935545245320071</v>
      </c>
      <c r="V24" s="33">
        <f t="shared" si="5"/>
        <v>2.6666666807876041E-3</v>
      </c>
      <c r="W24" s="146"/>
      <c r="X24" s="78">
        <f t="shared" si="13"/>
        <v>10100</v>
      </c>
      <c r="Y24" s="41">
        <f t="shared" si="7"/>
        <v>20005523.792186476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41703.131116788783</v>
      </c>
      <c r="AD24" s="40">
        <f t="shared" si="11"/>
        <v>20377558.682677593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1531.9552394999998</v>
      </c>
      <c r="Q25" s="146"/>
      <c r="R25" s="28">
        <f t="shared" si="2"/>
        <v>1</v>
      </c>
      <c r="S25" s="33">
        <f t="shared" si="3"/>
        <v>1</v>
      </c>
      <c r="T25" s="146"/>
      <c r="U25" s="39">
        <f t="shared" si="4"/>
        <v>0.11935656983347705</v>
      </c>
      <c r="V25" s="33">
        <f t="shared" si="5"/>
        <v>2.6666666814975835E-3</v>
      </c>
      <c r="W25" s="146"/>
      <c r="X25" s="78">
        <f t="shared" si="13"/>
        <v>10100</v>
      </c>
      <c r="Y25" s="41">
        <f t="shared" si="7"/>
        <v>20253713.823511451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42219.764844655161</v>
      </c>
      <c r="AD25" s="40">
        <f t="shared" si="11"/>
        <v>20629806.998705994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0"/>
        <v>14908.52</v>
      </c>
      <c r="P26" s="35">
        <f t="shared" si="1"/>
        <v>1550.6281607999999</v>
      </c>
      <c r="Q26" s="146"/>
      <c r="R26" s="28">
        <f t="shared" si="2"/>
        <v>1</v>
      </c>
      <c r="S26" s="33">
        <f t="shared" si="3"/>
        <v>1</v>
      </c>
      <c r="T26" s="146"/>
      <c r="U26" s="39">
        <f t="shared" si="4"/>
        <v>0.1193577290230783</v>
      </c>
      <c r="V26" s="33">
        <f t="shared" si="5"/>
        <v>2.6666666822340048E-3</v>
      </c>
      <c r="W26" s="146"/>
      <c r="X26" s="78">
        <f t="shared" si="13"/>
        <v>10100</v>
      </c>
      <c r="Y26" s="41">
        <f t="shared" si="7"/>
        <v>20501915.662708424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42736.398572521539</v>
      </c>
      <c r="AD26" s="40">
        <f t="shared" si="11"/>
        <v>20882056.646260094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0"/>
        <v>15088.865</v>
      </c>
      <c r="P27" s="35">
        <f t="shared" si="1"/>
        <v>1569.3010820999998</v>
      </c>
      <c r="Q27" s="146"/>
      <c r="R27" s="28">
        <f t="shared" si="2"/>
        <v>1</v>
      </c>
      <c r="S27" s="33">
        <f t="shared" si="3"/>
        <v>1</v>
      </c>
      <c r="T27" s="146"/>
      <c r="U27" s="39">
        <f t="shared" si="4"/>
        <v>0.11935893105214934</v>
      </c>
      <c r="V27" s="33">
        <f t="shared" si="5"/>
        <v>2.6666666829975169E-3</v>
      </c>
      <c r="W27" s="146"/>
      <c r="X27" s="78">
        <f t="shared" si="13"/>
        <v>10100</v>
      </c>
      <c r="Y27" s="41">
        <f t="shared" si="7"/>
        <v>20750129.748846874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43253.032300387902</v>
      </c>
      <c r="AD27" s="40">
        <f t="shared" si="11"/>
        <v>21134308.06440936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0"/>
        <v>15269.21</v>
      </c>
      <c r="P28" s="35">
        <f t="shared" si="1"/>
        <v>1587.9740033999999</v>
      </c>
      <c r="Q28" s="146"/>
      <c r="R28" s="28">
        <f t="shared" si="2"/>
        <v>1</v>
      </c>
      <c r="S28" s="33">
        <f t="shared" si="3"/>
        <v>1</v>
      </c>
      <c r="T28" s="146"/>
      <c r="U28" s="39">
        <f t="shared" si="4"/>
        <v>0.11936017696337231</v>
      </c>
      <c r="V28" s="33">
        <f t="shared" si="5"/>
        <v>2.6666666837887754E-3</v>
      </c>
      <c r="W28" s="146"/>
      <c r="X28" s="78">
        <f t="shared" si="13"/>
        <v>10100</v>
      </c>
      <c r="Y28" s="41">
        <f t="shared" si="7"/>
        <v>20998356.531748232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43769.66602825428</v>
      </c>
      <c r="AD28" s="40">
        <f t="shared" si="11"/>
        <v>21386561.70297524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0"/>
        <v>15449.555</v>
      </c>
      <c r="P29" s="35">
        <f t="shared" si="1"/>
        <v>1606.6469247</v>
      </c>
      <c r="Q29" s="146"/>
      <c r="R29" s="28">
        <f t="shared" si="2"/>
        <v>1</v>
      </c>
      <c r="S29" s="33">
        <f t="shared" si="3"/>
        <v>1</v>
      </c>
      <c r="T29" s="146"/>
      <c r="U29" s="39">
        <f t="shared" si="4"/>
        <v>0.11936146781196662</v>
      </c>
      <c r="V29" s="33">
        <f t="shared" si="5"/>
        <v>2.6666666846084448E-3</v>
      </c>
      <c r="W29" s="146"/>
      <c r="X29" s="78">
        <f t="shared" si="13"/>
        <v>10100</v>
      </c>
      <c r="Y29" s="41">
        <f t="shared" si="7"/>
        <v>21246596.472115904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44286.29975612065</v>
      </c>
      <c r="AD29" s="40">
        <f t="shared" si="11"/>
        <v>21638818.022661135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0"/>
        <v>15629.9</v>
      </c>
      <c r="P30" s="35">
        <f t="shared" si="1"/>
        <v>1625.3198459999999</v>
      </c>
      <c r="Q30" s="146"/>
      <c r="R30" s="28">
        <f t="shared" si="2"/>
        <v>1</v>
      </c>
      <c r="S30" s="33">
        <f t="shared" si="3"/>
        <v>1</v>
      </c>
      <c r="T30" s="146"/>
      <c r="U30" s="39">
        <f t="shared" si="4"/>
        <v>0.11936280466568891</v>
      </c>
      <c r="V30" s="33">
        <f t="shared" si="5"/>
        <v>2.6666666854571978E-3</v>
      </c>
      <c r="W30" s="146"/>
      <c r="X30" s="78">
        <f t="shared" si="13"/>
        <v>10100</v>
      </c>
      <c r="Y30" s="41">
        <f t="shared" si="7"/>
        <v>21494850.041665349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44802.933483987028</v>
      </c>
      <c r="AD30" s="40">
        <f t="shared" si="11"/>
        <v>21891077.495182496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1643.9927672999997</v>
      </c>
      <c r="Q31" s="146"/>
      <c r="R31" s="28">
        <f t="shared" si="2"/>
        <v>1</v>
      </c>
      <c r="S31" s="33">
        <f t="shared" si="3"/>
        <v>1</v>
      </c>
      <c r="T31" s="146"/>
      <c r="U31" s="39">
        <f t="shared" si="4"/>
        <v>0.11936418860483311</v>
      </c>
      <c r="V31" s="33">
        <f t="shared" si="5"/>
        <v>2.6666666863357129E-3</v>
      </c>
      <c r="W31" s="146"/>
      <c r="X31" s="78">
        <f t="shared" si="13"/>
        <v>10100</v>
      </c>
      <c r="Y31" s="41">
        <f t="shared" si="7"/>
        <v>21743117.723254152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45319.567211853398</v>
      </c>
      <c r="AD31" s="40">
        <f t="shared" si="11"/>
        <v>22143340.603396915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0"/>
        <v>15990.59</v>
      </c>
      <c r="P32" s="35">
        <f t="shared" si="1"/>
        <v>1662.6656885999998</v>
      </c>
      <c r="Q32" s="146"/>
      <c r="R32" s="28">
        <f t="shared" si="2"/>
        <v>1</v>
      </c>
      <c r="S32" s="33">
        <f t="shared" si="3"/>
        <v>1</v>
      </c>
      <c r="T32" s="146"/>
      <c r="U32" s="39">
        <f t="shared" si="4"/>
        <v>0.11936562072223041</v>
      </c>
      <c r="V32" s="33">
        <f t="shared" si="5"/>
        <v>2.6666666872446794E-3</v>
      </c>
      <c r="W32" s="146"/>
      <c r="X32" s="78">
        <f t="shared" si="13"/>
        <v>10100</v>
      </c>
      <c r="Y32" s="41">
        <f t="shared" si="7"/>
        <v>21991400.011012077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45836.200939719783</v>
      </c>
      <c r="AD32" s="40">
        <f t="shared" si="11"/>
        <v>22395607.841434151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1681.3386098999999</v>
      </c>
      <c r="Q33" s="146"/>
      <c r="R33" s="28">
        <f t="shared" si="2"/>
        <v>1</v>
      </c>
      <c r="S33" s="33">
        <f t="shared" si="3"/>
        <v>1</v>
      </c>
      <c r="T33" s="146"/>
      <c r="U33" s="39">
        <f t="shared" si="4"/>
        <v>0.11936710212324922</v>
      </c>
      <c r="V33" s="33">
        <f t="shared" si="5"/>
        <v>2.6666666881847924E-3</v>
      </c>
      <c r="W33" s="146"/>
      <c r="X33" s="78">
        <f t="shared" si="13"/>
        <v>10100</v>
      </c>
      <c r="Y33" s="41">
        <f t="shared" si="7"/>
        <v>22239697.410471115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46352.834667586154</v>
      </c>
      <c r="AD33" s="40">
        <f t="shared" si="11"/>
        <v>22647879.714826204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1700.0115311999998</v>
      </c>
      <c r="Q34" s="146"/>
      <c r="R34" s="28">
        <f t="shared" si="2"/>
        <v>1</v>
      </c>
      <c r="S34" s="33">
        <f t="shared" si="3"/>
        <v>1</v>
      </c>
      <c r="T34" s="146"/>
      <c r="U34" s="39">
        <f t="shared" si="4"/>
        <v>0.11936863392579526</v>
      </c>
      <c r="V34" s="33">
        <f t="shared" si="5"/>
        <v>2.6666666891567554E-3</v>
      </c>
      <c r="W34" s="146"/>
      <c r="X34" s="78">
        <f t="shared" si="13"/>
        <v>10100</v>
      </c>
      <c r="Y34" s="41">
        <f t="shared" si="7"/>
        <v>22488010.438695591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46869.468395452524</v>
      </c>
      <c r="AD34" s="40">
        <f t="shared" si="11"/>
        <v>22900156.740637392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0"/>
        <v>16531.625</v>
      </c>
      <c r="P35" s="35">
        <f t="shared" si="1"/>
        <v>1718.6844524999999</v>
      </c>
      <c r="Q35" s="146"/>
      <c r="R35" s="28">
        <f t="shared" si="2"/>
        <v>1</v>
      </c>
      <c r="S35" s="33">
        <f t="shared" si="3"/>
        <v>1</v>
      </c>
      <c r="T35" s="146"/>
      <c r="U35" s="39">
        <f t="shared" si="4"/>
        <v>0.11937021726031148</v>
      </c>
      <c r="V35" s="33">
        <f t="shared" si="5"/>
        <v>2.6666666901612791E-3</v>
      </c>
      <c r="W35" s="146"/>
      <c r="X35" s="78">
        <f t="shared" si="13"/>
        <v>10100</v>
      </c>
      <c r="Y35" s="41">
        <f t="shared" si="7"/>
        <v>22736339.624412179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47386.102123318902</v>
      </c>
      <c r="AD35" s="40">
        <f t="shared" si="11"/>
        <v>23152439.447594386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0"/>
        <v>16711.97</v>
      </c>
      <c r="P36" s="35">
        <f t="shared" si="1"/>
        <v>1737.3573738</v>
      </c>
      <c r="Q36" s="146"/>
      <c r="R36" s="28">
        <f t="shared" si="2"/>
        <v>1</v>
      </c>
      <c r="S36" s="33">
        <f t="shared" si="3"/>
        <v>1</v>
      </c>
      <c r="T36" s="146"/>
      <c r="U36" s="39">
        <f t="shared" si="4"/>
        <v>0.11937185326977812</v>
      </c>
      <c r="V36" s="33">
        <f t="shared" si="5"/>
        <v>2.6666666911990843E-3</v>
      </c>
      <c r="W36" s="146"/>
      <c r="X36" s="78">
        <f t="shared" si="13"/>
        <v>10100</v>
      </c>
      <c r="Y36" s="41">
        <f t="shared" si="7"/>
        <v>22984685.508140005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47902.735851185265</v>
      </c>
      <c r="AD36" s="40">
        <f t="shared" si="11"/>
        <v>23404728.376216318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1756.0302950999996</v>
      </c>
      <c r="Q37" s="146"/>
      <c r="R37" s="28">
        <f t="shared" si="2"/>
        <v>1</v>
      </c>
      <c r="S37" s="33">
        <f t="shared" si="3"/>
        <v>1</v>
      </c>
      <c r="T37" s="146"/>
      <c r="U37" s="39">
        <f t="shared" si="4"/>
        <v>0.11937354310971264</v>
      </c>
      <c r="V37" s="33">
        <f t="shared" si="5"/>
        <v>2.6666666922708963E-3</v>
      </c>
      <c r="W37" s="146"/>
      <c r="X37" s="78">
        <f t="shared" si="13"/>
        <v>10100</v>
      </c>
      <c r="Y37" s="41">
        <f t="shared" si="7"/>
        <v>23233048.642320681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48419.369579051643</v>
      </c>
      <c r="AD37" s="40">
        <f t="shared" si="11"/>
        <v>23657024.078944799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0"/>
        <v>17072.66</v>
      </c>
      <c r="P38" s="35">
        <f t="shared" si="1"/>
        <v>1774.7032164</v>
      </c>
      <c r="Q38" s="146"/>
      <c r="R38" s="28">
        <f t="shared" si="2"/>
        <v>1</v>
      </c>
      <c r="S38" s="33">
        <f t="shared" si="3"/>
        <v>1</v>
      </c>
      <c r="T38" s="146"/>
      <c r="U38" s="39">
        <f t="shared" si="4"/>
        <v>0.11937528794816979</v>
      </c>
      <c r="V38" s="33">
        <f t="shared" si="5"/>
        <v>2.6666666933774512E-3</v>
      </c>
      <c r="W38" s="146"/>
      <c r="X38" s="78">
        <f t="shared" si="13"/>
        <v>10100</v>
      </c>
      <c r="Y38" s="41">
        <f t="shared" si="7"/>
        <v>23481429.591448389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48936.003306918021</v>
      </c>
      <c r="AD38" s="40">
        <f t="shared" si="11"/>
        <v>23909327.120274011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1793.3761377000001</v>
      </c>
      <c r="Q39" s="146"/>
      <c r="R39" s="28">
        <f t="shared" si="2"/>
        <v>1</v>
      </c>
      <c r="S39" s="33">
        <f t="shared" si="3"/>
        <v>1</v>
      </c>
      <c r="T39" s="146"/>
      <c r="U39" s="39">
        <f t="shared" si="4"/>
        <v>0.11937708896574156</v>
      </c>
      <c r="V39" s="33">
        <f t="shared" si="5"/>
        <v>2.6666666945194912E-3</v>
      </c>
      <c r="W39" s="146"/>
      <c r="X39" s="78">
        <f t="shared" si="13"/>
        <v>10100</v>
      </c>
      <c r="Y39" s="41">
        <f t="shared" si="7"/>
        <v>23729828.932199933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49452.637034784391</v>
      </c>
      <c r="AD39" s="40">
        <f t="shared" si="11"/>
        <v>24161638.07688076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1812.0490589999997</v>
      </c>
      <c r="Q40" s="146"/>
      <c r="R40" s="28">
        <f t="shared" si="2"/>
        <v>1</v>
      </c>
      <c r="S40" s="33">
        <f t="shared" si="3"/>
        <v>1</v>
      </c>
      <c r="T40" s="146"/>
      <c r="U40" s="39">
        <f t="shared" si="4"/>
        <v>0.11937894735555724</v>
      </c>
      <c r="V40" s="33">
        <f t="shared" si="5"/>
        <v>2.6666666956977675E-3</v>
      </c>
      <c r="W40" s="146"/>
      <c r="X40" s="78">
        <f t="shared" si="13"/>
        <v>10100</v>
      </c>
      <c r="Y40" s="41">
        <f t="shared" si="7"/>
        <v>23978247.253564801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49969.270762650769</v>
      </c>
      <c r="AD40" s="40">
        <f t="shared" si="11"/>
        <v>24413957.537754528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0"/>
        <v>17613.695</v>
      </c>
      <c r="P41" s="35">
        <f t="shared" si="1"/>
        <v>1830.7219802999998</v>
      </c>
      <c r="Q41" s="146"/>
      <c r="R41" s="28">
        <f t="shared" si="2"/>
        <v>1</v>
      </c>
      <c r="S41" s="33">
        <f t="shared" si="3"/>
        <v>1</v>
      </c>
      <c r="T41" s="146"/>
      <c r="U41" s="39">
        <f t="shared" si="4"/>
        <v>0.11938086432328331</v>
      </c>
      <c r="V41" s="33">
        <f t="shared" si="5"/>
        <v>2.666666696913038E-3</v>
      </c>
      <c r="W41" s="146"/>
      <c r="X41" s="78">
        <f t="shared" si="13"/>
        <v>10100</v>
      </c>
      <c r="Y41" s="41">
        <f t="shared" si="7"/>
        <v>24226685.156975254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50485.904490517139</v>
      </c>
      <c r="AD41" s="40">
        <f t="shared" si="11"/>
        <v>24666286.104327578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0"/>
        <v>17794.04</v>
      </c>
      <c r="P42" s="35">
        <f t="shared" si="1"/>
        <v>1849.3949015999999</v>
      </c>
      <c r="Q42" s="146"/>
      <c r="R42" s="28">
        <f t="shared" si="2"/>
        <v>1</v>
      </c>
      <c r="S42" s="33">
        <f t="shared" si="3"/>
        <v>1</v>
      </c>
      <c r="T42" s="146"/>
      <c r="U42" s="39">
        <f t="shared" si="4"/>
        <v>0.11938284108712358</v>
      </c>
      <c r="V42" s="33">
        <f t="shared" si="5"/>
        <v>2.6666666981660695E-3</v>
      </c>
      <c r="W42" s="146"/>
      <c r="X42" s="78">
        <f t="shared" si="13"/>
        <v>10100</v>
      </c>
      <c r="Y42" s="41">
        <f t="shared" si="7"/>
        <v>24475143.256436341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51002.538218383517</v>
      </c>
      <c r="AD42" s="40">
        <f t="shared" si="11"/>
        <v>24918624.390604965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1868.0678229</v>
      </c>
      <c r="Q43" s="146"/>
      <c r="R43" s="28">
        <f t="shared" si="2"/>
        <v>1</v>
      </c>
      <c r="S43" s="33">
        <f t="shared" si="3"/>
        <v>1</v>
      </c>
      <c r="T43" s="146"/>
      <c r="U43" s="39">
        <f t="shared" si="4"/>
        <v>0.11938487887781907</v>
      </c>
      <c r="V43" s="33">
        <f t="shared" si="5"/>
        <v>2.6666666994576357E-3</v>
      </c>
      <c r="W43" s="146"/>
      <c r="X43" s="78">
        <f t="shared" si="13"/>
        <v>10100</v>
      </c>
      <c r="Y43" s="41">
        <f t="shared" si="7"/>
        <v>24723622.178656023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51519.171946249895</v>
      </c>
      <c r="AD43" s="40">
        <f t="shared" si="11"/>
        <v>25170973.023294639</v>
      </c>
      <c r="AE43" s="12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0"/>
        <v>18154.73</v>
      </c>
      <c r="P44" s="35">
        <f t="shared" si="1"/>
        <v>1886.7407441999999</v>
      </c>
      <c r="Q44" s="146"/>
      <c r="R44" s="28">
        <f t="shared" si="2"/>
        <v>1</v>
      </c>
      <c r="S44" s="33">
        <f t="shared" si="3"/>
        <v>1</v>
      </c>
      <c r="T44" s="146"/>
      <c r="U44" s="39">
        <f t="shared" si="4"/>
        <v>0.11938697893864811</v>
      </c>
      <c r="V44" s="33">
        <f t="shared" si="5"/>
        <v>2.6666667007885199E-3</v>
      </c>
      <c r="W44" s="146"/>
      <c r="X44" s="78">
        <f t="shared" si="13"/>
        <v>10100</v>
      </c>
      <c r="Y44" s="41">
        <f t="shared" si="7"/>
        <v>24972122.563175172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52035.805674116265</v>
      </c>
      <c r="AD44" s="40">
        <f t="shared" si="11"/>
        <v>25423332.641937487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1905.4136655</v>
      </c>
      <c r="Q45" s="146"/>
      <c r="R45" s="28">
        <f t="shared" si="2"/>
        <v>1</v>
      </c>
      <c r="S45" s="33">
        <f t="shared" si="3"/>
        <v>1</v>
      </c>
      <c r="T45" s="146"/>
      <c r="U45" s="39">
        <f t="shared" si="4"/>
        <v>0.11938914252542623</v>
      </c>
      <c r="V45" s="33">
        <f t="shared" si="5"/>
        <v>2.6666667021595109E-3</v>
      </c>
      <c r="W45" s="146"/>
      <c r="X45" s="78">
        <f t="shared" si="13"/>
        <v>10100</v>
      </c>
      <c r="Y45" s="41">
        <f t="shared" si="7"/>
        <v>25220645.062497687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52552.439401982643</v>
      </c>
      <c r="AD45" s="40">
        <f t="shared" si="11"/>
        <v>25675703.899037391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1924.0865867999996</v>
      </c>
      <c r="Q46" s="146"/>
      <c r="R46" s="28">
        <f t="shared" si="2"/>
        <v>1</v>
      </c>
      <c r="S46" s="33">
        <f t="shared" si="3"/>
        <v>1</v>
      </c>
      <c r="T46" s="146"/>
      <c r="U46" s="39">
        <f t="shared" si="4"/>
        <v>0.11939137090650628</v>
      </c>
      <c r="V46" s="33">
        <f t="shared" si="5"/>
        <v>2.6666667035714058E-3</v>
      </c>
      <c r="W46" s="146"/>
      <c r="X46" s="78">
        <f t="shared" si="13"/>
        <v>10100</v>
      </c>
      <c r="Y46" s="41">
        <f t="shared" si="7"/>
        <v>25469190.342220541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53069.073129848999</v>
      </c>
      <c r="AD46" s="40">
        <f t="shared" si="11"/>
        <v>25928087.460191336</v>
      </c>
      <c r="AE46" s="125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1942.7595080999997</v>
      </c>
      <c r="Q47" s="146"/>
      <c r="R47" s="28">
        <f t="shared" si="2"/>
        <v>1</v>
      </c>
      <c r="S47" s="33">
        <f t="shared" si="3"/>
        <v>1</v>
      </c>
      <c r="T47" s="146"/>
      <c r="U47" s="39">
        <f t="shared" si="4"/>
        <v>0.11939366536277833</v>
      </c>
      <c r="V47" s="33">
        <f t="shared" si="5"/>
        <v>2.6666667050250126E-3</v>
      </c>
      <c r="W47" s="146"/>
      <c r="X47" s="78">
        <f t="shared" si="13"/>
        <v>10100</v>
      </c>
      <c r="Y47" s="41">
        <f t="shared" si="7"/>
        <v>25717759.081163842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53585.706857715384</v>
      </c>
      <c r="AD47" s="40">
        <f t="shared" ref="AD47:AD54" si="14">SUM(X47:AB47)</f>
        <v>26180484.004219428</v>
      </c>
      <c r="AE47" s="125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0"/>
        <v>18876.11</v>
      </c>
      <c r="P48" s="35">
        <f t="shared" si="1"/>
        <v>1961.4324293999998</v>
      </c>
      <c r="Q48" s="146"/>
      <c r="R48" s="28">
        <f t="shared" si="2"/>
        <v>1</v>
      </c>
      <c r="S48" s="33">
        <f t="shared" si="3"/>
        <v>1</v>
      </c>
      <c r="T48" s="146"/>
      <c r="U48" s="39">
        <f t="shared" si="4"/>
        <v>0.11939602718766971</v>
      </c>
      <c r="V48" s="33">
        <f t="shared" si="5"/>
        <v>2.6666667065211426E-3</v>
      </c>
      <c r="W48" s="146"/>
      <c r="X48" s="78">
        <f t="shared" si="13"/>
        <v>10100</v>
      </c>
      <c r="Y48" s="41">
        <f t="shared" si="7"/>
        <v>25966351.971500874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54102.340585581755</v>
      </c>
      <c r="AD48" s="40">
        <f t="shared" si="14"/>
        <v>26433185.692466028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0"/>
        <v>19056.455000000002</v>
      </c>
      <c r="P49" s="35">
        <f t="shared" si="1"/>
        <v>1980.1053507000001</v>
      </c>
      <c r="Q49" s="146"/>
      <c r="R49" s="28">
        <f t="shared" si="2"/>
        <v>1</v>
      </c>
      <c r="S49" s="33">
        <f t="shared" si="3"/>
        <v>1</v>
      </c>
      <c r="T49" s="146"/>
      <c r="U49" s="39">
        <f t="shared" si="4"/>
        <v>0.11939845768714505</v>
      </c>
      <c r="V49" s="33">
        <f t="shared" si="5"/>
        <v>2.6666667080606178E-3</v>
      </c>
      <c r="W49" s="146"/>
      <c r="X49" s="78">
        <f t="shared" si="13"/>
        <v>10100</v>
      </c>
      <c r="Y49" s="41">
        <f t="shared" si="7"/>
        <v>26214969.718888208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54618.97431344814</v>
      </c>
      <c r="AD49" s="40">
        <f t="shared" si="14"/>
        <v>26686166.577279124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0"/>
        <v>19236.8</v>
      </c>
      <c r="P50" s="35">
        <f t="shared" si="1"/>
        <v>1998.7782719999998</v>
      </c>
      <c r="Q50" s="146"/>
      <c r="R50" s="28">
        <f t="shared" si="2"/>
        <v>1</v>
      </c>
      <c r="S50" s="33">
        <f t="shared" si="3"/>
        <v>1</v>
      </c>
      <c r="T50" s="146"/>
      <c r="U50" s="39">
        <f t="shared" si="4"/>
        <v>0.1194009581797062</v>
      </c>
      <c r="V50" s="33">
        <f t="shared" si="5"/>
        <v>2.6666667096442685E-3</v>
      </c>
      <c r="W50" s="146"/>
      <c r="X50" s="78">
        <f t="shared" si="13"/>
        <v>10100</v>
      </c>
      <c r="Y50" s="41">
        <f t="shared" si="7"/>
        <v>26463613.042595733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55135.60804131451</v>
      </c>
      <c r="AD50" s="40">
        <f t="shared" si="14"/>
        <v>26939173.038412411</v>
      </c>
      <c r="AE50" s="125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0"/>
        <v>19417.145</v>
      </c>
      <c r="P51" s="35">
        <f t="shared" si="1"/>
        <v>2017.4511932999999</v>
      </c>
      <c r="Q51" s="146"/>
      <c r="R51" s="28">
        <f t="shared" si="2"/>
        <v>1</v>
      </c>
      <c r="S51" s="33">
        <f t="shared" si="3"/>
        <v>1</v>
      </c>
      <c r="T51" s="146"/>
      <c r="U51" s="39">
        <f t="shared" si="4"/>
        <v>0.11940352999639227</v>
      </c>
      <c r="V51" s="33">
        <f t="shared" si="5"/>
        <v>2.6666667112729301E-3</v>
      </c>
      <c r="W51" s="146"/>
      <c r="X51" s="78">
        <f t="shared" si="13"/>
        <v>10100</v>
      </c>
      <c r="Y51" s="41">
        <f t="shared" si="7"/>
        <v>26712282.675636724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55652.241769180888</v>
      </c>
      <c r="AD51" s="40">
        <f t="shared" si="14"/>
        <v>27192205.808879156</v>
      </c>
      <c r="AE51" s="125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0"/>
        <v>19597.489999999998</v>
      </c>
      <c r="P52" s="35">
        <f t="shared" si="1"/>
        <v>2036.1241145999998</v>
      </c>
      <c r="Q52" s="146"/>
      <c r="R52" s="28">
        <f t="shared" si="2"/>
        <v>1</v>
      </c>
      <c r="S52" s="33">
        <f t="shared" si="3"/>
        <v>1</v>
      </c>
      <c r="T52" s="146"/>
      <c r="U52" s="39">
        <f t="shared" si="4"/>
        <v>0.11940617448077966</v>
      </c>
      <c r="V52" s="33">
        <f t="shared" si="5"/>
        <v>2.6666667129474483E-3</v>
      </c>
      <c r="W52" s="146"/>
      <c r="X52" s="78">
        <f t="shared" si="13"/>
        <v>10100</v>
      </c>
      <c r="Y52" s="41">
        <f t="shared" si="7"/>
        <v>26960979.364897907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56168.875497047244</v>
      </c>
      <c r="AD52" s="40">
        <f t="shared" si="14"/>
        <v>27445265.635566104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0"/>
        <v>19777.834999999999</v>
      </c>
      <c r="P53" s="35">
        <f t="shared" si="1"/>
        <v>2054.7970359000001</v>
      </c>
      <c r="Q53" s="146"/>
      <c r="R53" s="28">
        <f t="shared" si="2"/>
        <v>1</v>
      </c>
      <c r="S53" s="33">
        <f t="shared" si="3"/>
        <v>1</v>
      </c>
      <c r="T53" s="146"/>
      <c r="U53" s="39">
        <f t="shared" si="4"/>
        <v>0.119408892988982</v>
      </c>
      <c r="V53" s="33">
        <f t="shared" si="5"/>
        <v>2.6666667146686761E-3</v>
      </c>
      <c r="W53" s="146"/>
      <c r="X53" s="78">
        <f t="shared" si="13"/>
        <v>10100</v>
      </c>
      <c r="Y53" s="41">
        <f t="shared" si="7"/>
        <v>27209703.871269535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56685.509224913621</v>
      </c>
      <c r="AD53" s="40">
        <f t="shared" si="14"/>
        <v>27698353.279363491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0"/>
        <v>19958.18</v>
      </c>
      <c r="P54" s="35">
        <f t="shared" si="1"/>
        <v>2073.4699572</v>
      </c>
      <c r="Q54" s="147"/>
      <c r="R54" s="28">
        <f t="shared" si="2"/>
        <v>1</v>
      </c>
      <c r="S54" s="33">
        <f t="shared" si="3"/>
        <v>1</v>
      </c>
      <c r="T54" s="147"/>
      <c r="U54" s="39">
        <f t="shared" si="4"/>
        <v>0.1194116868896502</v>
      </c>
      <c r="V54" s="33">
        <f t="shared" si="5"/>
        <v>2.6666667164374738E-3</v>
      </c>
      <c r="W54" s="147"/>
      <c r="X54" s="78">
        <f t="shared" si="13"/>
        <v>10100</v>
      </c>
      <c r="Y54" s="41">
        <f t="shared" si="7"/>
        <v>27458456.969775438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57202.142952779999</v>
      </c>
      <c r="AD54" s="40">
        <f t="shared" si="14"/>
        <v>27951469.515295155</v>
      </c>
      <c r="AE54" s="125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1025894283.4242833</v>
      </c>
      <c r="AE55" s="125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1005955275.3702222</v>
      </c>
      <c r="Z56" s="66">
        <f>SUM(Z9:Z54)</f>
        <v>15283321.323047368</v>
      </c>
      <c r="AA56" s="66">
        <f>SUM(AA9:AA54)</f>
        <v>625754.06352770538</v>
      </c>
      <c r="AB56" s="71">
        <f>SUM(AB9:AB54)</f>
        <v>2096582.6674861831</v>
      </c>
      <c r="AD56" s="67">
        <f>X56+Y56+Z56+AA56+AB56</f>
        <v>1025894283.4242835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C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86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85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0.11934304673354408</v>
      </c>
      <c r="V9" s="33">
        <f>($AI$7/$AG$12)*(1+0.15*(P9/$AG$10)^4)+$AH$32</f>
        <v>2.6666666730777834E-3</v>
      </c>
      <c r="W9" s="146"/>
      <c r="X9" s="78">
        <f>($AG$7*$AG$8*S9*$AG$24+$AG$15*$AG$16*R9*$AG$24)</f>
        <v>3600</v>
      </c>
      <c r="Y9" s="41">
        <f>(O9*U9*$AG$30+P9*V9*$AG$29)*365</f>
        <v>16283995.660210507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33989.63857309486</v>
      </c>
      <c r="AD9" s="40">
        <f>SUM(X9:AB9)</f>
        <v>16586152.583401114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G10+(J10)</f>
        <v>1260.86142</v>
      </c>
      <c r="Q10" s="146"/>
      <c r="R10" s="28">
        <f t="shared" ref="R10:R54" si="2">IF(O10&lt;$AG$18,1,2)</f>
        <v>1</v>
      </c>
      <c r="S10" s="33">
        <f t="shared" ref="S10:S54" si="3">IF(P10&lt;$AG$10,1,2)</f>
        <v>1</v>
      </c>
      <c r="T10" s="14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14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34506.272300961224</v>
      </c>
      <c r="AD10" s="40">
        <f t="shared" ref="AD10:AD46" si="11">SUM(X10:AB10)</f>
        <v>16838747.545471232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1279.5343412999998</v>
      </c>
      <c r="Q11" s="146"/>
      <c r="R11" s="28">
        <f t="shared" si="2"/>
        <v>1</v>
      </c>
      <c r="S11" s="33">
        <f t="shared" si="3"/>
        <v>1</v>
      </c>
      <c r="T11" s="146"/>
      <c r="U11" s="39">
        <f t="shared" si="4"/>
        <v>0.11934428526006929</v>
      </c>
      <c r="V11" s="33">
        <f t="shared" si="5"/>
        <v>2.6666666738842447E-3</v>
      </c>
      <c r="W11" s="146"/>
      <c r="X11" s="78">
        <f t="shared" si="6"/>
        <v>3600</v>
      </c>
      <c r="Y11" s="41">
        <f t="shared" si="7"/>
        <v>16780119.46036702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35022.906028827601</v>
      </c>
      <c r="AD11" s="40">
        <f t="shared" si="11"/>
        <v>17091347.085900124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>F12</f>
        <v>12383.69</v>
      </c>
      <c r="P12" s="35">
        <f t="shared" si="1"/>
        <v>1298.2072625999999</v>
      </c>
      <c r="Q12" s="146"/>
      <c r="R12" s="28">
        <f t="shared" si="2"/>
        <v>1</v>
      </c>
      <c r="S12" s="33">
        <f t="shared" si="3"/>
        <v>1</v>
      </c>
      <c r="T12" s="146"/>
      <c r="U12" s="39">
        <f t="shared" si="4"/>
        <v>0.11934494715785231</v>
      </c>
      <c r="V12" s="33">
        <f t="shared" si="5"/>
        <v>2.6666666743148768E-3</v>
      </c>
      <c r="W12" s="146"/>
      <c r="X12" s="78">
        <f t="shared" si="6"/>
        <v>3600</v>
      </c>
      <c r="Y12" s="41">
        <f t="shared" si="7"/>
        <v>17028191.289269686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35539.539756693979</v>
      </c>
      <c r="AD12" s="40">
        <f t="shared" si="11"/>
        <v>17343950.803464562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0"/>
        <v>12564.035</v>
      </c>
      <c r="P13" s="35">
        <f t="shared" si="1"/>
        <v>1316.8801838999998</v>
      </c>
      <c r="Q13" s="146"/>
      <c r="R13" s="28">
        <f t="shared" si="2"/>
        <v>1</v>
      </c>
      <c r="S13" s="33">
        <f t="shared" si="3"/>
        <v>1</v>
      </c>
      <c r="T13" s="146"/>
      <c r="U13" s="39">
        <f t="shared" si="4"/>
        <v>0.11934563861396749</v>
      </c>
      <c r="V13" s="33">
        <f t="shared" si="5"/>
        <v>2.6666666747644984E-3</v>
      </c>
      <c r="W13" s="146"/>
      <c r="X13" s="78">
        <f>($AG$7*$AG$8*S13*$AG$24+$AG$15*$AG$16*R13*$AG$24)</f>
        <v>3600</v>
      </c>
      <c r="Y13" s="41">
        <f t="shared" si="7"/>
        <v>17276270.137387235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36056.173484560357</v>
      </c>
      <c r="AD13" s="40">
        <f t="shared" si="11"/>
        <v>17596547.89065906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0"/>
        <v>12744.38</v>
      </c>
      <c r="P14" s="35">
        <f t="shared" si="1"/>
        <v>1335.5531051999999</v>
      </c>
      <c r="Q14" s="146"/>
      <c r="R14" s="28">
        <f t="shared" si="2"/>
        <v>1</v>
      </c>
      <c r="S14" s="33">
        <f t="shared" si="3"/>
        <v>1</v>
      </c>
      <c r="T14" s="146"/>
      <c r="U14" s="39">
        <f t="shared" si="4"/>
        <v>0.11934636049557536</v>
      </c>
      <c r="V14" s="33">
        <f t="shared" si="5"/>
        <v>2.6666666752336583E-3</v>
      </c>
      <c r="W14" s="146"/>
      <c r="X14" s="78">
        <f>($AG$7*$AG$8*S14*$AG$24+$AG$15*$AG$16*R14*$AG$24)+AG26</f>
        <v>1511350</v>
      </c>
      <c r="Y14" s="41">
        <f t="shared" si="7"/>
        <v>17524356.315849926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36572.807212426727</v>
      </c>
      <c r="AD14" s="40">
        <f t="shared" si="11"/>
        <v>19356557.593634501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0"/>
        <v>12924.725</v>
      </c>
      <c r="P15" s="35">
        <f t="shared" si="1"/>
        <v>1354.2260265</v>
      </c>
      <c r="Q15" s="146"/>
      <c r="R15" s="28">
        <f t="shared" si="2"/>
        <v>1</v>
      </c>
      <c r="S15" s="33">
        <f t="shared" si="3"/>
        <v>1</v>
      </c>
      <c r="T15" s="146"/>
      <c r="U15" s="39">
        <f t="shared" si="4"/>
        <v>0.11934711368237363</v>
      </c>
      <c r="V15" s="33">
        <f t="shared" si="5"/>
        <v>2.666666675722915E-3</v>
      </c>
      <c r="W15" s="146"/>
      <c r="X15" s="78">
        <f>($AJ$11*$AG$8*S15*$AG$25+$AJ$9*$AG$8*S15*$AG$24+$AG$15*$AG$16*R15*$AG$24)</f>
        <v>10100</v>
      </c>
      <c r="Y15" s="41">
        <f t="shared" si="7"/>
        <v>17772450.144849103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37089.440940293098</v>
      </c>
      <c r="AD15" s="40">
        <f t="shared" si="11"/>
        <v>18107564.470800117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0"/>
        <v>13105.07</v>
      </c>
      <c r="P16" s="35">
        <f t="shared" si="1"/>
        <v>1372.8989477999999</v>
      </c>
      <c r="Q16" s="146"/>
      <c r="R16" s="28">
        <f t="shared" si="2"/>
        <v>1</v>
      </c>
      <c r="S16" s="33">
        <f t="shared" si="3"/>
        <v>1</v>
      </c>
      <c r="T16" s="146"/>
      <c r="U16" s="39">
        <f t="shared" si="4"/>
        <v>0.11934789906659735</v>
      </c>
      <c r="V16" s="33">
        <f t="shared" si="5"/>
        <v>2.6666666762328343E-3</v>
      </c>
      <c r="W16" s="146"/>
      <c r="X16" s="78">
        <f t="shared" ref="X16:X54" si="13">($AJ$11*$AG$8*S16*$AG$25+$AJ$9*$AG$8*S16*$AG$24+$AG$15*$AG$16*R16*$AG$24)</f>
        <v>10100</v>
      </c>
      <c r="Y16" s="41">
        <f t="shared" si="7"/>
        <v>18020551.953767266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37606.074668159476</v>
      </c>
      <c r="AD16" s="40">
        <f t="shared" si="11"/>
        <v>18359818.85153842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>F17</f>
        <v>13285.415000000001</v>
      </c>
      <c r="P17" s="35">
        <f t="shared" si="1"/>
        <v>1391.5718691</v>
      </c>
      <c r="Q17" s="146"/>
      <c r="R17" s="28">
        <f t="shared" si="2"/>
        <v>1</v>
      </c>
      <c r="S17" s="33">
        <f t="shared" si="3"/>
        <v>1</v>
      </c>
      <c r="T17" s="146"/>
      <c r="U17" s="39">
        <f t="shared" si="4"/>
        <v>0.11934871755301878</v>
      </c>
      <c r="V17" s="33">
        <f t="shared" si="5"/>
        <v>2.6666666767639897E-3</v>
      </c>
      <c r="W17" s="146"/>
      <c r="X17" s="78">
        <f t="shared" si="13"/>
        <v>10100</v>
      </c>
      <c r="Y17" s="41">
        <f t="shared" si="7"/>
        <v>18268662.081308149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38122.708396025846</v>
      </c>
      <c r="AD17" s="40">
        <f t="shared" si="11"/>
        <v>18612071.074553143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0"/>
        <v>13465.76</v>
      </c>
      <c r="P18" s="35">
        <f t="shared" si="1"/>
        <v>1410.2447903999998</v>
      </c>
      <c r="Q18" s="146"/>
      <c r="R18" s="28">
        <f t="shared" si="2"/>
        <v>1</v>
      </c>
      <c r="S18" s="33">
        <f t="shared" si="3"/>
        <v>1</v>
      </c>
      <c r="T18" s="146"/>
      <c r="U18" s="39">
        <f t="shared" si="4"/>
        <v>0.11934957005894746</v>
      </c>
      <c r="V18" s="33">
        <f t="shared" si="5"/>
        <v>2.6666666773169632E-3</v>
      </c>
      <c r="W18" s="146"/>
      <c r="X18" s="78">
        <f t="shared" si="13"/>
        <v>10100</v>
      </c>
      <c r="Y18" s="41">
        <f t="shared" si="7"/>
        <v>18516780.875626784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38639.342123892224</v>
      </c>
      <c r="AD18" s="40">
        <f t="shared" si="11"/>
        <v>18864321.487999313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0"/>
        <v>13646.105</v>
      </c>
      <c r="P19" s="35">
        <f t="shared" si="1"/>
        <v>1428.9177116999999</v>
      </c>
      <c r="Q19" s="146"/>
      <c r="R19" s="28">
        <f t="shared" si="2"/>
        <v>1</v>
      </c>
      <c r="S19" s="33">
        <f t="shared" si="3"/>
        <v>1</v>
      </c>
      <c r="T19" s="146"/>
      <c r="U19" s="39">
        <f t="shared" si="4"/>
        <v>0.11935045751423019</v>
      </c>
      <c r="V19" s="33">
        <f t="shared" si="5"/>
        <v>2.6666666778923441E-3</v>
      </c>
      <c r="W19" s="146"/>
      <c r="X19" s="78">
        <f t="shared" si="13"/>
        <v>10100</v>
      </c>
      <c r="Y19" s="41">
        <f t="shared" si="7"/>
        <v>18764908.694459539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39155.975851758594</v>
      </c>
      <c r="AD19" s="40">
        <f t="shared" si="11"/>
        <v>19116570.449613307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0"/>
        <v>13826.45</v>
      </c>
      <c r="P20" s="35">
        <f t="shared" si="1"/>
        <v>1447.590633</v>
      </c>
      <c r="Q20" s="146"/>
      <c r="R20" s="28">
        <f t="shared" si="2"/>
        <v>1</v>
      </c>
      <c r="S20" s="33">
        <f t="shared" si="3"/>
        <v>1</v>
      </c>
      <c r="T20" s="146"/>
      <c r="U20" s="39">
        <f t="shared" si="4"/>
        <v>0.11935138086125104</v>
      </c>
      <c r="V20" s="33">
        <f t="shared" si="5"/>
        <v>2.66666667849073E-3</v>
      </c>
      <c r="W20" s="146"/>
      <c r="X20" s="78">
        <f t="shared" si="13"/>
        <v>10100</v>
      </c>
      <c r="Y20" s="41">
        <f t="shared" si="7"/>
        <v>19013045.905254215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39672.609579624979</v>
      </c>
      <c r="AD20" s="40">
        <f t="shared" si="11"/>
        <v>19368818.326842919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0"/>
        <v>14006.795</v>
      </c>
      <c r="P21" s="35">
        <f t="shared" si="1"/>
        <v>1466.2635542999999</v>
      </c>
      <c r="Q21" s="146"/>
      <c r="R21" s="28">
        <f t="shared" si="2"/>
        <v>1</v>
      </c>
      <c r="S21" s="33">
        <f t="shared" si="3"/>
        <v>1</v>
      </c>
      <c r="T21" s="146"/>
      <c r="U21" s="39">
        <f t="shared" si="4"/>
        <v>0.1193523410549313</v>
      </c>
      <c r="V21" s="33">
        <f t="shared" si="5"/>
        <v>2.6666666791127255E-3</v>
      </c>
      <c r="W21" s="146"/>
      <c r="X21" s="78">
        <f t="shared" si="13"/>
        <v>10100</v>
      </c>
      <c r="Y21" s="41">
        <f t="shared" si="7"/>
        <v>19261192.885300077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40189.24330749135</v>
      </c>
      <c r="AD21" s="40">
        <f t="shared" si="11"/>
        <v>19621065.496977407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0"/>
        <v>14187.14</v>
      </c>
      <c r="P22" s="35">
        <f t="shared" si="1"/>
        <v>1484.9364755999998</v>
      </c>
      <c r="Q22" s="146"/>
      <c r="R22" s="28">
        <f t="shared" si="2"/>
        <v>1</v>
      </c>
      <c r="S22" s="33">
        <f t="shared" si="3"/>
        <v>1</v>
      </c>
      <c r="T22" s="146"/>
      <c r="U22" s="39">
        <f t="shared" si="4"/>
        <v>0.11935333906272956</v>
      </c>
      <c r="V22" s="33">
        <f t="shared" si="5"/>
        <v>2.6666666797589443E-3</v>
      </c>
      <c r="W22" s="146"/>
      <c r="X22" s="78">
        <f t="shared" si="13"/>
        <v>10100</v>
      </c>
      <c r="Y22" s="41">
        <f t="shared" si="7"/>
        <v>19509350.021857947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40705.877035357706</v>
      </c>
      <c r="AD22" s="40">
        <f t="shared" si="11"/>
        <v>19873312.347277611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1503.6093968999999</v>
      </c>
      <c r="Q23" s="146"/>
      <c r="R23" s="28">
        <f t="shared" si="2"/>
        <v>1</v>
      </c>
      <c r="S23" s="33">
        <f t="shared" si="3"/>
        <v>1</v>
      </c>
      <c r="T23" s="146"/>
      <c r="U23" s="39">
        <f t="shared" si="4"/>
        <v>0.11935437586464166</v>
      </c>
      <c r="V23" s="33">
        <f t="shared" si="5"/>
        <v>2.666666680430006E-3</v>
      </c>
      <c r="W23" s="146"/>
      <c r="X23" s="78">
        <f t="shared" si="13"/>
        <v>10100</v>
      </c>
      <c r="Y23" s="41">
        <f t="shared" si="7"/>
        <v>19757517.712290257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41222.510763224098</v>
      </c>
      <c r="AD23" s="40">
        <f t="shared" si="11"/>
        <v>20125559.275105949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0"/>
        <v>14547.83</v>
      </c>
      <c r="P24" s="35">
        <f t="shared" si="1"/>
        <v>1522.2823182</v>
      </c>
      <c r="Q24" s="146"/>
      <c r="R24" s="28">
        <f t="shared" si="2"/>
        <v>1</v>
      </c>
      <c r="S24" s="33">
        <f t="shared" si="3"/>
        <v>1</v>
      </c>
      <c r="T24" s="146"/>
      <c r="U24" s="39">
        <f t="shared" si="4"/>
        <v>0.11935545245320071</v>
      </c>
      <c r="V24" s="33">
        <f t="shared" si="5"/>
        <v>2.6666666811265404E-3</v>
      </c>
      <c r="W24" s="146"/>
      <c r="X24" s="78">
        <f t="shared" si="13"/>
        <v>10100</v>
      </c>
      <c r="Y24" s="41">
        <f t="shared" si="7"/>
        <v>20005696.3641911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41739.144491090461</v>
      </c>
      <c r="AD24" s="40">
        <f t="shared" si="11"/>
        <v>20377806.688056521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1540.9552394999998</v>
      </c>
      <c r="Q25" s="146"/>
      <c r="R25" s="28">
        <f t="shared" si="2"/>
        <v>1</v>
      </c>
      <c r="S25" s="33">
        <f t="shared" si="3"/>
        <v>1</v>
      </c>
      <c r="T25" s="146"/>
      <c r="U25" s="39">
        <f t="shared" si="4"/>
        <v>0.11935656983347705</v>
      </c>
      <c r="V25" s="33">
        <f t="shared" si="5"/>
        <v>2.6666666818491841E-3</v>
      </c>
      <c r="W25" s="146"/>
      <c r="X25" s="78">
        <f t="shared" si="13"/>
        <v>10100</v>
      </c>
      <c r="Y25" s="41">
        <f t="shared" si="7"/>
        <v>20253886.395516306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42255.778218956839</v>
      </c>
      <c r="AD25" s="40">
        <f t="shared" si="11"/>
        <v>20630055.004085153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0"/>
        <v>14908.52</v>
      </c>
      <c r="P26" s="35">
        <f t="shared" si="1"/>
        <v>1559.6281607999999</v>
      </c>
      <c r="Q26" s="146"/>
      <c r="R26" s="28">
        <f t="shared" si="2"/>
        <v>1</v>
      </c>
      <c r="S26" s="33">
        <f t="shared" si="3"/>
        <v>1</v>
      </c>
      <c r="T26" s="146"/>
      <c r="U26" s="39">
        <f t="shared" si="4"/>
        <v>0.1193577290230783</v>
      </c>
      <c r="V26" s="33">
        <f t="shared" si="5"/>
        <v>2.6666666825985812E-3</v>
      </c>
      <c r="W26" s="146"/>
      <c r="X26" s="78">
        <f t="shared" si="13"/>
        <v>10100</v>
      </c>
      <c r="Y26" s="41">
        <f t="shared" si="7"/>
        <v>20502088.234713521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42772.411946823217</v>
      </c>
      <c r="AD26" s="40">
        <f t="shared" si="11"/>
        <v>20882304.651639488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0"/>
        <v>15088.865</v>
      </c>
      <c r="P27" s="35">
        <f t="shared" si="1"/>
        <v>1578.3010820999998</v>
      </c>
      <c r="Q27" s="146"/>
      <c r="R27" s="28">
        <f t="shared" si="2"/>
        <v>1</v>
      </c>
      <c r="S27" s="33">
        <f t="shared" si="3"/>
        <v>1</v>
      </c>
      <c r="T27" s="146"/>
      <c r="U27" s="39">
        <f t="shared" si="4"/>
        <v>0.11935893105214934</v>
      </c>
      <c r="V27" s="33">
        <f t="shared" si="5"/>
        <v>2.6666666833753839E-3</v>
      </c>
      <c r="W27" s="146"/>
      <c r="X27" s="78">
        <f t="shared" si="13"/>
        <v>10100</v>
      </c>
      <c r="Y27" s="41">
        <f t="shared" si="7"/>
        <v>20750302.32085222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43289.04567468958</v>
      </c>
      <c r="AD27" s="40">
        <f t="shared" si="11"/>
        <v>21134556.069789011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0"/>
        <v>15269.21</v>
      </c>
      <c r="P28" s="35">
        <f t="shared" si="1"/>
        <v>1596.9740033999999</v>
      </c>
      <c r="Q28" s="146"/>
      <c r="R28" s="28">
        <f t="shared" si="2"/>
        <v>1</v>
      </c>
      <c r="S28" s="33">
        <f t="shared" si="3"/>
        <v>1</v>
      </c>
      <c r="T28" s="146"/>
      <c r="U28" s="39">
        <f t="shared" si="4"/>
        <v>0.11936017696337231</v>
      </c>
      <c r="V28" s="33">
        <f t="shared" si="5"/>
        <v>2.6666666841802531E-3</v>
      </c>
      <c r="W28" s="146"/>
      <c r="X28" s="78">
        <f t="shared" si="13"/>
        <v>10100</v>
      </c>
      <c r="Y28" s="41">
        <f t="shared" si="7"/>
        <v>20998529.103753835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43805.679402555965</v>
      </c>
      <c r="AD28" s="40">
        <f t="shared" si="11"/>
        <v>21386809.708355144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0"/>
        <v>15449.555</v>
      </c>
      <c r="P29" s="35">
        <f t="shared" si="1"/>
        <v>1615.6469247</v>
      </c>
      <c r="Q29" s="146"/>
      <c r="R29" s="28">
        <f t="shared" si="2"/>
        <v>1</v>
      </c>
      <c r="S29" s="33">
        <f t="shared" si="3"/>
        <v>1</v>
      </c>
      <c r="T29" s="146"/>
      <c r="U29" s="39">
        <f t="shared" si="4"/>
        <v>0.11936146781196662</v>
      </c>
      <c r="V29" s="33">
        <f t="shared" si="5"/>
        <v>2.6666666850138554E-3</v>
      </c>
      <c r="W29" s="146"/>
      <c r="X29" s="78">
        <f t="shared" si="13"/>
        <v>10100</v>
      </c>
      <c r="Y29" s="41">
        <f t="shared" si="7"/>
        <v>21246769.044121776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44322.313130422328</v>
      </c>
      <c r="AD29" s="40">
        <f t="shared" si="11"/>
        <v>21639066.028041307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0"/>
        <v>15629.9</v>
      </c>
      <c r="P30" s="35">
        <f t="shared" si="1"/>
        <v>1634.3198459999999</v>
      </c>
      <c r="Q30" s="146"/>
      <c r="R30" s="28">
        <f t="shared" si="2"/>
        <v>1</v>
      </c>
      <c r="S30" s="33">
        <f t="shared" si="3"/>
        <v>1</v>
      </c>
      <c r="T30" s="146"/>
      <c r="U30" s="39">
        <f t="shared" si="4"/>
        <v>0.11936280466568891</v>
      </c>
      <c r="V30" s="33">
        <f t="shared" si="5"/>
        <v>2.6666666858768681E-3</v>
      </c>
      <c r="W30" s="146"/>
      <c r="X30" s="78">
        <f t="shared" si="13"/>
        <v>10100</v>
      </c>
      <c r="Y30" s="41">
        <f t="shared" si="7"/>
        <v>21495022.613671497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44838.946858288706</v>
      </c>
      <c r="AD30" s="40">
        <f t="shared" si="11"/>
        <v>21891325.500562944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1652.9927672999997</v>
      </c>
      <c r="Q31" s="146"/>
      <c r="R31" s="28">
        <f t="shared" si="2"/>
        <v>1</v>
      </c>
      <c r="S31" s="33">
        <f t="shared" si="3"/>
        <v>1</v>
      </c>
      <c r="T31" s="146"/>
      <c r="U31" s="39">
        <f t="shared" si="4"/>
        <v>0.11936418860483311</v>
      </c>
      <c r="V31" s="33">
        <f t="shared" si="5"/>
        <v>2.6666666867699741E-3</v>
      </c>
      <c r="W31" s="146"/>
      <c r="X31" s="78">
        <f t="shared" si="13"/>
        <v>10100</v>
      </c>
      <c r="Y31" s="41">
        <f t="shared" si="7"/>
        <v>21743290.295260586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45355.580586155083</v>
      </c>
      <c r="AD31" s="40">
        <f t="shared" si="11"/>
        <v>22143588.608777646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0"/>
        <v>15990.59</v>
      </c>
      <c r="P32" s="35">
        <f t="shared" si="1"/>
        <v>1671.6656885999998</v>
      </c>
      <c r="Q32" s="146"/>
      <c r="R32" s="28">
        <f t="shared" si="2"/>
        <v>1</v>
      </c>
      <c r="S32" s="33">
        <f t="shared" si="3"/>
        <v>1</v>
      </c>
      <c r="T32" s="146"/>
      <c r="U32" s="39">
        <f t="shared" si="4"/>
        <v>0.11936562072223041</v>
      </c>
      <c r="V32" s="33">
        <f t="shared" si="5"/>
        <v>2.6666666876938648E-3</v>
      </c>
      <c r="W32" s="146"/>
      <c r="X32" s="78">
        <f t="shared" si="13"/>
        <v>10100</v>
      </c>
      <c r="Y32" s="41">
        <f t="shared" si="7"/>
        <v>21991572.583018806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45872.214314021461</v>
      </c>
      <c r="AD32" s="40">
        <f t="shared" si="11"/>
        <v>22395855.846815184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1690.3386098999999</v>
      </c>
      <c r="Q33" s="146"/>
      <c r="R33" s="28">
        <f t="shared" si="2"/>
        <v>1</v>
      </c>
      <c r="S33" s="33">
        <f t="shared" si="3"/>
        <v>1</v>
      </c>
      <c r="T33" s="146"/>
      <c r="U33" s="39">
        <f t="shared" si="4"/>
        <v>0.11936710212324922</v>
      </c>
      <c r="V33" s="33">
        <f t="shared" si="5"/>
        <v>2.6666666886492408E-3</v>
      </c>
      <c r="W33" s="146"/>
      <c r="X33" s="78">
        <f t="shared" si="13"/>
        <v>10100</v>
      </c>
      <c r="Y33" s="41">
        <f t="shared" si="7"/>
        <v>22239869.982478153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46388.848041887824</v>
      </c>
      <c r="AD33" s="40">
        <f t="shared" si="11"/>
        <v>22648127.720207546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1709.0115311999998</v>
      </c>
      <c r="Q34" s="146"/>
      <c r="R34" s="28">
        <f t="shared" si="2"/>
        <v>1</v>
      </c>
      <c r="S34" s="33">
        <f t="shared" si="3"/>
        <v>1</v>
      </c>
      <c r="T34" s="146"/>
      <c r="U34" s="39">
        <f t="shared" si="4"/>
        <v>0.11936863392579526</v>
      </c>
      <c r="V34" s="33">
        <f t="shared" si="5"/>
        <v>2.666666689636808E-3</v>
      </c>
      <c r="W34" s="146"/>
      <c r="X34" s="78">
        <f t="shared" si="13"/>
        <v>10100</v>
      </c>
      <c r="Y34" s="41">
        <f t="shared" si="7"/>
        <v>22488183.010702945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46905.481769754195</v>
      </c>
      <c r="AD34" s="40">
        <f t="shared" si="11"/>
        <v>22900404.746019047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0"/>
        <v>16531.625</v>
      </c>
      <c r="P35" s="35">
        <f t="shared" si="1"/>
        <v>1727.6844524999999</v>
      </c>
      <c r="Q35" s="146"/>
      <c r="R35" s="28">
        <f t="shared" si="2"/>
        <v>1</v>
      </c>
      <c r="S35" s="33">
        <f t="shared" si="3"/>
        <v>1</v>
      </c>
      <c r="T35" s="146"/>
      <c r="U35" s="39">
        <f t="shared" si="4"/>
        <v>0.11937021726031148</v>
      </c>
      <c r="V35" s="33">
        <f t="shared" si="5"/>
        <v>2.6666666906572825E-3</v>
      </c>
      <c r="W35" s="146"/>
      <c r="X35" s="78">
        <f t="shared" si="13"/>
        <v>10100</v>
      </c>
      <c r="Y35" s="41">
        <f t="shared" si="7"/>
        <v>22736512.196419861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47422.11549762058</v>
      </c>
      <c r="AD35" s="40">
        <f t="shared" si="11"/>
        <v>23152687.452976368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0"/>
        <v>16711.97</v>
      </c>
      <c r="P36" s="35">
        <f t="shared" si="1"/>
        <v>1746.3573738</v>
      </c>
      <c r="Q36" s="146"/>
      <c r="R36" s="28">
        <f t="shared" si="2"/>
        <v>1</v>
      </c>
      <c r="S36" s="33">
        <f t="shared" si="3"/>
        <v>1</v>
      </c>
      <c r="T36" s="146"/>
      <c r="U36" s="39">
        <f t="shared" si="4"/>
        <v>0.11937185326977812</v>
      </c>
      <c r="V36" s="33">
        <f t="shared" si="5"/>
        <v>2.6666666917113868E-3</v>
      </c>
      <c r="W36" s="146"/>
      <c r="X36" s="78">
        <f t="shared" si="13"/>
        <v>10100</v>
      </c>
      <c r="Y36" s="41">
        <f t="shared" si="7"/>
        <v>22984858.080148026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47938.74922548695</v>
      </c>
      <c r="AD36" s="40">
        <f t="shared" si="11"/>
        <v>23404976.38159864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1765.0302950999996</v>
      </c>
      <c r="Q37" s="146"/>
      <c r="R37" s="28">
        <f t="shared" si="2"/>
        <v>1</v>
      </c>
      <c r="S37" s="33">
        <f t="shared" si="3"/>
        <v>1</v>
      </c>
      <c r="T37" s="146"/>
      <c r="U37" s="39">
        <f t="shared" si="4"/>
        <v>0.11937354310971264</v>
      </c>
      <c r="V37" s="33">
        <f t="shared" si="5"/>
        <v>2.6666666927998525E-3</v>
      </c>
      <c r="W37" s="146"/>
      <c r="X37" s="78">
        <f t="shared" si="13"/>
        <v>10100</v>
      </c>
      <c r="Y37" s="41">
        <f t="shared" si="7"/>
        <v>23233221.214329053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48455.382953353321</v>
      </c>
      <c r="AD37" s="40">
        <f t="shared" si="11"/>
        <v>23657272.084327474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0"/>
        <v>17072.66</v>
      </c>
      <c r="P38" s="35">
        <f t="shared" si="1"/>
        <v>1783.7032164</v>
      </c>
      <c r="Q38" s="146"/>
      <c r="R38" s="28">
        <f t="shared" si="2"/>
        <v>1</v>
      </c>
      <c r="S38" s="33">
        <f t="shared" si="3"/>
        <v>1</v>
      </c>
      <c r="T38" s="146"/>
      <c r="U38" s="39">
        <f t="shared" si="4"/>
        <v>0.11937528794816979</v>
      </c>
      <c r="V38" s="33">
        <f t="shared" si="5"/>
        <v>2.6666666939234168E-3</v>
      </c>
      <c r="W38" s="146"/>
      <c r="X38" s="78">
        <f t="shared" si="13"/>
        <v>10100</v>
      </c>
      <c r="Y38" s="41">
        <f t="shared" si="7"/>
        <v>23481602.163457118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48972.016681219699</v>
      </c>
      <c r="AD38" s="40">
        <f t="shared" si="11"/>
        <v>23909575.125657044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1802.3761377000001</v>
      </c>
      <c r="Q39" s="146"/>
      <c r="R39" s="28">
        <f t="shared" si="2"/>
        <v>1</v>
      </c>
      <c r="S39" s="33">
        <f t="shared" si="3"/>
        <v>1</v>
      </c>
      <c r="T39" s="146"/>
      <c r="U39" s="39">
        <f t="shared" si="4"/>
        <v>0.11937708896574156</v>
      </c>
      <c r="V39" s="33">
        <f t="shared" si="5"/>
        <v>2.6666666950828284E-3</v>
      </c>
      <c r="W39" s="146"/>
      <c r="X39" s="78">
        <f t="shared" si="13"/>
        <v>10100</v>
      </c>
      <c r="Y39" s="41">
        <f t="shared" si="7"/>
        <v>23730001.504209034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49488.650409086076</v>
      </c>
      <c r="AD39" s="40">
        <f t="shared" si="11"/>
        <v>24161886.082264163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1821.0490589999997</v>
      </c>
      <c r="Q40" s="146"/>
      <c r="R40" s="28">
        <f t="shared" si="2"/>
        <v>1</v>
      </c>
      <c r="S40" s="33">
        <f t="shared" si="3"/>
        <v>1</v>
      </c>
      <c r="T40" s="146"/>
      <c r="U40" s="39">
        <f t="shared" si="4"/>
        <v>0.11937894735555724</v>
      </c>
      <c r="V40" s="33">
        <f t="shared" si="5"/>
        <v>2.66666669627884E-3</v>
      </c>
      <c r="W40" s="146"/>
      <c r="X40" s="78">
        <f t="shared" si="13"/>
        <v>10100</v>
      </c>
      <c r="Y40" s="41">
        <f t="shared" si="7"/>
        <v>23978419.82557429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50005.284136952439</v>
      </c>
      <c r="AD40" s="40">
        <f t="shared" si="11"/>
        <v>24414205.543138318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0"/>
        <v>17613.695</v>
      </c>
      <c r="P41" s="35">
        <f t="shared" si="1"/>
        <v>1839.7219802999998</v>
      </c>
      <c r="Q41" s="146"/>
      <c r="R41" s="28">
        <f t="shared" si="2"/>
        <v>1</v>
      </c>
      <c r="S41" s="33">
        <f t="shared" si="3"/>
        <v>1</v>
      </c>
      <c r="T41" s="146"/>
      <c r="U41" s="39">
        <f t="shared" si="4"/>
        <v>0.11938086432328331</v>
      </c>
      <c r="V41" s="33">
        <f t="shared" si="5"/>
        <v>2.6666666975122145E-3</v>
      </c>
      <c r="W41" s="146"/>
      <c r="X41" s="78">
        <f t="shared" si="13"/>
        <v>10100</v>
      </c>
      <c r="Y41" s="41">
        <f t="shared" si="7"/>
        <v>24226857.728985138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50521.91786481881</v>
      </c>
      <c r="AD41" s="40">
        <f t="shared" si="11"/>
        <v>24666534.109711766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0"/>
        <v>17794.04</v>
      </c>
      <c r="P42" s="35">
        <f t="shared" si="1"/>
        <v>1858.3949015999999</v>
      </c>
      <c r="Q42" s="146"/>
      <c r="R42" s="28">
        <f t="shared" si="2"/>
        <v>1</v>
      </c>
      <c r="S42" s="33">
        <f t="shared" si="3"/>
        <v>1</v>
      </c>
      <c r="T42" s="146"/>
      <c r="U42" s="39">
        <f t="shared" si="4"/>
        <v>0.11938284108712358</v>
      </c>
      <c r="V42" s="33">
        <f t="shared" si="5"/>
        <v>2.6666666987837217E-3</v>
      </c>
      <c r="W42" s="146"/>
      <c r="X42" s="78">
        <f t="shared" si="13"/>
        <v>10100</v>
      </c>
      <c r="Y42" s="41">
        <f t="shared" si="7"/>
        <v>24475315.828446634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51038.551592685202</v>
      </c>
      <c r="AD42" s="40">
        <f t="shared" si="11"/>
        <v>24918872.39598956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1877.0678229</v>
      </c>
      <c r="Q43" s="146"/>
      <c r="R43" s="28">
        <f t="shared" si="2"/>
        <v>1</v>
      </c>
      <c r="S43" s="33">
        <f t="shared" si="3"/>
        <v>1</v>
      </c>
      <c r="T43" s="146"/>
      <c r="U43" s="39">
        <f t="shared" si="4"/>
        <v>0.11938487887781907</v>
      </c>
      <c r="V43" s="33">
        <f t="shared" si="5"/>
        <v>2.6666667000941409E-3</v>
      </c>
      <c r="W43" s="146"/>
      <c r="X43" s="78">
        <f t="shared" si="13"/>
        <v>10100</v>
      </c>
      <c r="Y43" s="41">
        <f t="shared" si="7"/>
        <v>24723794.750666738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51555.185320551565</v>
      </c>
      <c r="AD43" s="40">
        <f t="shared" si="11"/>
        <v>25171221.028679658</v>
      </c>
      <c r="AE43" s="12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0"/>
        <v>18154.73</v>
      </c>
      <c r="P44" s="35">
        <f t="shared" si="1"/>
        <v>1895.7407441999999</v>
      </c>
      <c r="Q44" s="146"/>
      <c r="R44" s="28">
        <f t="shared" si="2"/>
        <v>1</v>
      </c>
      <c r="S44" s="33">
        <f t="shared" si="3"/>
        <v>1</v>
      </c>
      <c r="T44" s="146"/>
      <c r="U44" s="39">
        <f t="shared" si="4"/>
        <v>0.11938697893864811</v>
      </c>
      <c r="V44" s="33">
        <f t="shared" si="5"/>
        <v>2.6666667014442558E-3</v>
      </c>
      <c r="W44" s="146"/>
      <c r="X44" s="78">
        <f t="shared" si="13"/>
        <v>10100</v>
      </c>
      <c r="Y44" s="41">
        <f t="shared" si="7"/>
        <v>24972295.135186315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52071.819048417936</v>
      </c>
      <c r="AD44" s="40">
        <f t="shared" si="11"/>
        <v>25423580.64732293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1914.4136655</v>
      </c>
      <c r="Q45" s="146"/>
      <c r="R45" s="28">
        <f t="shared" si="2"/>
        <v>1</v>
      </c>
      <c r="S45" s="33">
        <f t="shared" si="3"/>
        <v>1</v>
      </c>
      <c r="T45" s="146"/>
      <c r="U45" s="39">
        <f t="shared" si="4"/>
        <v>0.11938914252542623</v>
      </c>
      <c r="V45" s="33">
        <f t="shared" si="5"/>
        <v>2.6666667028348622E-3</v>
      </c>
      <c r="W45" s="146"/>
      <c r="X45" s="78">
        <f t="shared" si="13"/>
        <v>10100</v>
      </c>
      <c r="Y45" s="41">
        <f t="shared" si="7"/>
        <v>25220817.634509284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52588.452776284314</v>
      </c>
      <c r="AD45" s="40">
        <f t="shared" si="11"/>
        <v>25675951.904423289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1933.0865867999996</v>
      </c>
      <c r="Q46" s="146"/>
      <c r="R46" s="28">
        <f t="shared" si="2"/>
        <v>1</v>
      </c>
      <c r="S46" s="33">
        <f t="shared" si="3"/>
        <v>1</v>
      </c>
      <c r="T46" s="146"/>
      <c r="U46" s="39">
        <f t="shared" si="4"/>
        <v>0.11939137090650628</v>
      </c>
      <c r="V46" s="33">
        <f t="shared" si="5"/>
        <v>2.6666667042667602E-3</v>
      </c>
      <c r="W46" s="146"/>
      <c r="X46" s="78">
        <f t="shared" si="13"/>
        <v>10100</v>
      </c>
      <c r="Y46" s="41">
        <f t="shared" si="7"/>
        <v>25469362.9142326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53105.086504150684</v>
      </c>
      <c r="AD46" s="40">
        <f t="shared" si="11"/>
        <v>25928335.465577699</v>
      </c>
      <c r="AE46" s="125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1951.7595080999997</v>
      </c>
      <c r="Q47" s="146"/>
      <c r="R47" s="28">
        <f t="shared" si="2"/>
        <v>1</v>
      </c>
      <c r="S47" s="33">
        <f t="shared" si="3"/>
        <v>1</v>
      </c>
      <c r="T47" s="146"/>
      <c r="U47" s="39">
        <f t="shared" si="4"/>
        <v>0.11939366536277833</v>
      </c>
      <c r="V47" s="33">
        <f t="shared" si="5"/>
        <v>2.6666667057407604E-3</v>
      </c>
      <c r="W47" s="146"/>
      <c r="X47" s="78">
        <f t="shared" si="13"/>
        <v>10100</v>
      </c>
      <c r="Y47" s="41">
        <f t="shared" si="7"/>
        <v>25717931.653176367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53621.720232017062</v>
      </c>
      <c r="AD47" s="40">
        <f t="shared" ref="AD47:AD54" si="14">SUM(X47:AB47)</f>
        <v>26180732.009606253</v>
      </c>
      <c r="AE47" s="125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0"/>
        <v>18876.11</v>
      </c>
      <c r="P48" s="35">
        <f t="shared" si="1"/>
        <v>1970.4324293999998</v>
      </c>
      <c r="Q48" s="146"/>
      <c r="R48" s="28">
        <f t="shared" si="2"/>
        <v>1</v>
      </c>
      <c r="S48" s="33">
        <f t="shared" si="3"/>
        <v>1</v>
      </c>
      <c r="T48" s="146"/>
      <c r="U48" s="39">
        <f t="shared" si="4"/>
        <v>0.11939602718766971</v>
      </c>
      <c r="V48" s="33">
        <f t="shared" si="5"/>
        <v>2.6666667072576793E-3</v>
      </c>
      <c r="W48" s="146"/>
      <c r="X48" s="78">
        <f t="shared" si="13"/>
        <v>10100</v>
      </c>
      <c r="Y48" s="41">
        <f t="shared" si="7"/>
        <v>25966524.54351389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54138.353959883425</v>
      </c>
      <c r="AD48" s="40">
        <f t="shared" si="14"/>
        <v>26433433.697853349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0"/>
        <v>19056.455000000002</v>
      </c>
      <c r="P49" s="35">
        <f t="shared" si="1"/>
        <v>1989.1053507000001</v>
      </c>
      <c r="Q49" s="146"/>
      <c r="R49" s="28">
        <f t="shared" si="2"/>
        <v>1</v>
      </c>
      <c r="S49" s="33">
        <f t="shared" si="3"/>
        <v>1</v>
      </c>
      <c r="T49" s="146"/>
      <c r="U49" s="39">
        <f t="shared" si="4"/>
        <v>0.11939845768714505</v>
      </c>
      <c r="V49" s="33">
        <f t="shared" si="5"/>
        <v>2.666666708818342E-3</v>
      </c>
      <c r="W49" s="146"/>
      <c r="X49" s="78">
        <f t="shared" si="13"/>
        <v>10100</v>
      </c>
      <c r="Y49" s="41">
        <f t="shared" si="7"/>
        <v>26215142.290901721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54654.987687749817</v>
      </c>
      <c r="AD49" s="40">
        <f t="shared" si="14"/>
        <v>26686414.582666937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0"/>
        <v>19236.8</v>
      </c>
      <c r="P50" s="35">
        <f t="shared" si="1"/>
        <v>2007.7782719999998</v>
      </c>
      <c r="Q50" s="146"/>
      <c r="R50" s="28">
        <f t="shared" si="2"/>
        <v>1</v>
      </c>
      <c r="S50" s="33">
        <f t="shared" si="3"/>
        <v>1</v>
      </c>
      <c r="T50" s="146"/>
      <c r="U50" s="39">
        <f t="shared" si="4"/>
        <v>0.1194009581797062</v>
      </c>
      <c r="V50" s="33">
        <f t="shared" si="5"/>
        <v>2.6666667104235818E-3</v>
      </c>
      <c r="W50" s="146"/>
      <c r="X50" s="78">
        <f t="shared" si="13"/>
        <v>10100</v>
      </c>
      <c r="Y50" s="41">
        <f t="shared" si="7"/>
        <v>26463785.614609763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55171.62141561618</v>
      </c>
      <c r="AD50" s="40">
        <f t="shared" si="14"/>
        <v>26939421.043800738</v>
      </c>
      <c r="AE50" s="125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0"/>
        <v>19417.145</v>
      </c>
      <c r="P51" s="35">
        <f t="shared" si="1"/>
        <v>2026.4511932999999</v>
      </c>
      <c r="Q51" s="146"/>
      <c r="R51" s="28">
        <f t="shared" si="2"/>
        <v>1</v>
      </c>
      <c r="S51" s="33">
        <f t="shared" si="3"/>
        <v>1</v>
      </c>
      <c r="T51" s="146"/>
      <c r="U51" s="39">
        <f t="shared" si="4"/>
        <v>0.11940352999639227</v>
      </c>
      <c r="V51" s="33">
        <f t="shared" si="5"/>
        <v>2.6666667120742401E-3</v>
      </c>
      <c r="W51" s="146"/>
      <c r="X51" s="78">
        <f t="shared" si="13"/>
        <v>10100</v>
      </c>
      <c r="Y51" s="41">
        <f t="shared" si="7"/>
        <v>26712455.247651286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55688.255143482565</v>
      </c>
      <c r="AD51" s="40">
        <f t="shared" si="14"/>
        <v>27192453.814268023</v>
      </c>
      <c r="AE51" s="125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0"/>
        <v>19597.489999999998</v>
      </c>
      <c r="P52" s="35">
        <f t="shared" si="1"/>
        <v>2045.1241145999998</v>
      </c>
      <c r="Q52" s="146"/>
      <c r="R52" s="28">
        <f t="shared" si="2"/>
        <v>1</v>
      </c>
      <c r="S52" s="33">
        <f t="shared" si="3"/>
        <v>1</v>
      </c>
      <c r="T52" s="146"/>
      <c r="U52" s="39">
        <f t="shared" si="4"/>
        <v>0.11940617448077966</v>
      </c>
      <c r="V52" s="33">
        <f t="shared" si="5"/>
        <v>2.666666713771164E-3</v>
      </c>
      <c r="W52" s="146"/>
      <c r="X52" s="78">
        <f t="shared" si="13"/>
        <v>10100</v>
      </c>
      <c r="Y52" s="41">
        <f t="shared" si="7"/>
        <v>26961151.936913013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56204.888871348921</v>
      </c>
      <c r="AD52" s="40">
        <f t="shared" si="14"/>
        <v>27445513.640955511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0"/>
        <v>19777.834999999999</v>
      </c>
      <c r="P53" s="35">
        <f t="shared" si="1"/>
        <v>2063.7970359000001</v>
      </c>
      <c r="Q53" s="146"/>
      <c r="R53" s="28">
        <f t="shared" si="2"/>
        <v>1</v>
      </c>
      <c r="S53" s="33">
        <f t="shared" si="3"/>
        <v>1</v>
      </c>
      <c r="T53" s="146"/>
      <c r="U53" s="39">
        <f t="shared" si="4"/>
        <v>0.119408892988982</v>
      </c>
      <c r="V53" s="33">
        <f t="shared" si="5"/>
        <v>2.666666715515212E-3</v>
      </c>
      <c r="W53" s="146"/>
      <c r="X53" s="78">
        <f t="shared" si="13"/>
        <v>10100</v>
      </c>
      <c r="Y53" s="41">
        <f t="shared" si="7"/>
        <v>27209876.443285208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56721.522599215299</v>
      </c>
      <c r="AD53" s="40">
        <f t="shared" si="14"/>
        <v>27698601.284753468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0"/>
        <v>19958.18</v>
      </c>
      <c r="P54" s="35">
        <f t="shared" si="1"/>
        <v>2082.4699572</v>
      </c>
      <c r="Q54" s="147"/>
      <c r="R54" s="28">
        <f t="shared" si="2"/>
        <v>1</v>
      </c>
      <c r="S54" s="33">
        <f t="shared" si="3"/>
        <v>1</v>
      </c>
      <c r="T54" s="147"/>
      <c r="U54" s="39">
        <f t="shared" si="4"/>
        <v>0.1194116868896502</v>
      </c>
      <c r="V54" s="33">
        <f t="shared" si="5"/>
        <v>2.6666667173072473E-3</v>
      </c>
      <c r="W54" s="147"/>
      <c r="X54" s="78">
        <f t="shared" si="13"/>
        <v>10100</v>
      </c>
      <c r="Y54" s="41">
        <f t="shared" si="7"/>
        <v>27458629.541791685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57238.156327081677</v>
      </c>
      <c r="AD54" s="40">
        <f t="shared" si="14"/>
        <v>27951717.520685703</v>
      </c>
      <c r="AE54" s="125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1025905691.6718444</v>
      </c>
      <c r="AE55" s="125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1005963213.6825657</v>
      </c>
      <c r="Z56" s="66">
        <f>SUM(Z9:Z54)</f>
        <v>15285134.643047366</v>
      </c>
      <c r="AA56" s="66">
        <f>SUM(AA9:AA54)</f>
        <v>625754.06352770538</v>
      </c>
      <c r="AB56" s="71">
        <f>SUM(AB9:AB54)</f>
        <v>2098239.2827040604</v>
      </c>
      <c r="AD56" s="67">
        <f>X56+Y56+Z56+AA56+AB56</f>
        <v>1025905691.6718448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opLeftCell="E27" workbookViewId="0">
      <selection activeCell="P55" sqref="P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4.886718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88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87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0.11934304673354408</v>
      </c>
      <c r="V9" s="33">
        <f>($AI$7/$AG$12)*(1+0.15*(P9/$AG$10)^4)+$AH$32</f>
        <v>2.6666666732656145E-3</v>
      </c>
      <c r="W9" s="146"/>
      <c r="X9" s="78">
        <f>($AG$7*$AG$8*S9*$AG$24+$AG$15*$AG$16*R9*$AG$24)</f>
        <v>3600</v>
      </c>
      <c r="Y9" s="41">
        <f>(O9*U9*$AG$30+P9*V9*$AG$29)*365</f>
        <v>16284168.232212611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34025.651947396538</v>
      </c>
      <c r="AD9" s="40">
        <f>SUM(X9:AB9)</f>
        <v>16586400.588777518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146"/>
      <c r="R10" s="28">
        <f t="shared" ref="R10:R54" si="2">IF(O10&lt;$AG$18,1,2)</f>
        <v>1</v>
      </c>
      <c r="S10" s="33">
        <f t="shared" ref="S10:S54" si="3">IF(P10&lt;$AG$10,1,2)</f>
        <v>1</v>
      </c>
      <c r="T10" s="14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14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3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34542.285675262901</v>
      </c>
      <c r="AD10" s="40">
        <f t="shared" ref="AD10:AD46" si="11">SUM(X10:AB10)</f>
        <v>16838995.550847761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146"/>
      <c r="R11" s="28">
        <f t="shared" si="2"/>
        <v>1</v>
      </c>
      <c r="S11" s="33">
        <f t="shared" si="3"/>
        <v>1</v>
      </c>
      <c r="T11" s="146"/>
      <c r="U11" s="39">
        <f t="shared" si="4"/>
        <v>0.11934428526006929</v>
      </c>
      <c r="V11" s="33">
        <f t="shared" si="5"/>
        <v>2.6666666740894655E-3</v>
      </c>
      <c r="W11" s="146"/>
      <c r="X11" s="78">
        <f t="shared" si="6"/>
        <v>3600</v>
      </c>
      <c r="Y11" s="41">
        <f t="shared" si="7"/>
        <v>16780292.03236939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35058.919403129279</v>
      </c>
      <c r="AD11" s="40">
        <f t="shared" si="11"/>
        <v>17091595.091276795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>F12</f>
        <v>12383.69</v>
      </c>
      <c r="P12" s="35">
        <f t="shared" si="1"/>
        <v>1307.2072625999999</v>
      </c>
      <c r="Q12" s="146"/>
      <c r="R12" s="28">
        <f t="shared" si="2"/>
        <v>1</v>
      </c>
      <c r="S12" s="33">
        <f t="shared" si="3"/>
        <v>1</v>
      </c>
      <c r="T12" s="146"/>
      <c r="U12" s="39">
        <f t="shared" si="4"/>
        <v>0.11934494715785231</v>
      </c>
      <c r="V12" s="33">
        <f t="shared" si="5"/>
        <v>2.6666666745291819E-3</v>
      </c>
      <c r="W12" s="146"/>
      <c r="X12" s="78">
        <f t="shared" si="6"/>
        <v>3600</v>
      </c>
      <c r="Y12" s="41">
        <f t="shared" si="7"/>
        <v>17028363.861272193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35575.553130995657</v>
      </c>
      <c r="AD12" s="40">
        <f t="shared" si="11"/>
        <v>17344198.80884137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146"/>
      <c r="R13" s="28">
        <f t="shared" si="2"/>
        <v>1</v>
      </c>
      <c r="S13" s="33">
        <f t="shared" si="3"/>
        <v>1</v>
      </c>
      <c r="T13" s="146"/>
      <c r="U13" s="39">
        <f t="shared" si="4"/>
        <v>0.11934563861396749</v>
      </c>
      <c r="V13" s="33">
        <f t="shared" si="5"/>
        <v>2.6666666749881511E-3</v>
      </c>
      <c r="W13" s="146"/>
      <c r="X13" s="78">
        <f>($AG$7*$AG$8*S13*$AG$24+$AG$15*$AG$16*R13*$AG$24)</f>
        <v>3600</v>
      </c>
      <c r="Y13" s="41">
        <f t="shared" si="7"/>
        <v>17276442.709389891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36092.186858862035</v>
      </c>
      <c r="AD13" s="40">
        <f t="shared" si="11"/>
        <v>17596795.896036021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146"/>
      <c r="R14" s="28">
        <f t="shared" si="2"/>
        <v>1</v>
      </c>
      <c r="S14" s="33">
        <f t="shared" si="3"/>
        <v>1</v>
      </c>
      <c r="T14" s="146"/>
      <c r="U14" s="39">
        <f t="shared" si="4"/>
        <v>0.11934636049557536</v>
      </c>
      <c r="V14" s="33">
        <f t="shared" si="5"/>
        <v>2.6666666754669274E-3</v>
      </c>
      <c r="W14" s="146"/>
      <c r="X14" s="78">
        <f>($AG$7*$AG$8*S14*$AG$24+$AG$15*$AG$16*R14*$AG$24)+AG26</f>
        <v>1511350</v>
      </c>
      <c r="Y14" s="41">
        <f t="shared" si="7"/>
        <v>17524528.887852736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36608.820586728405</v>
      </c>
      <c r="AD14" s="40">
        <f t="shared" si="11"/>
        <v>19356805.599011611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146"/>
      <c r="R15" s="28">
        <f t="shared" si="2"/>
        <v>1</v>
      </c>
      <c r="S15" s="33">
        <f t="shared" si="3"/>
        <v>1</v>
      </c>
      <c r="T15" s="146"/>
      <c r="U15" s="39">
        <f t="shared" si="4"/>
        <v>0.11934711368237363</v>
      </c>
      <c r="V15" s="33">
        <f t="shared" si="5"/>
        <v>2.6666666759660716E-3</v>
      </c>
      <c r="W15" s="146"/>
      <c r="X15" s="78">
        <f>($AJ$11*$AG$8*S15*$AG$25+$AJ$9*$AG$8*S15*$AG$24+$AG$15*$AG$16*R15*$AG$24)</f>
        <v>10100</v>
      </c>
      <c r="Y15" s="41">
        <f t="shared" si="7"/>
        <v>17772622.716852073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37125.454314594775</v>
      </c>
      <c r="AD15" s="40">
        <f t="shared" si="11"/>
        <v>18107812.476177387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146"/>
      <c r="R16" s="28">
        <f t="shared" si="2"/>
        <v>1</v>
      </c>
      <c r="S16" s="33">
        <f t="shared" si="3"/>
        <v>1</v>
      </c>
      <c r="T16" s="146"/>
      <c r="U16" s="39">
        <f t="shared" si="4"/>
        <v>0.11934789906659735</v>
      </c>
      <c r="V16" s="33">
        <f t="shared" si="5"/>
        <v>2.6666666764861547E-3</v>
      </c>
      <c r="W16" s="146"/>
      <c r="X16" s="78">
        <f t="shared" ref="X16:X54" si="13">($AJ$11*$AG$8*S16*$AG$25+$AJ$9*$AG$8*S16*$AG$24+$AG$15*$AG$16*R16*$AG$24)</f>
        <v>10100</v>
      </c>
      <c r="Y16" s="41">
        <f t="shared" si="7"/>
        <v>18020724.5257704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37642.088042461153</v>
      </c>
      <c r="AD16" s="40">
        <f t="shared" si="11"/>
        <v>18360066.856915858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7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>F17</f>
        <v>13285.415000000001</v>
      </c>
      <c r="P17" s="35">
        <f t="shared" si="1"/>
        <v>1400.5718691</v>
      </c>
      <c r="Q17" s="146"/>
      <c r="R17" s="28">
        <f t="shared" si="2"/>
        <v>1</v>
      </c>
      <c r="S17" s="33">
        <f t="shared" si="3"/>
        <v>1</v>
      </c>
      <c r="T17" s="146"/>
      <c r="U17" s="39">
        <f t="shared" si="4"/>
        <v>0.11934871755301878</v>
      </c>
      <c r="V17" s="33">
        <f t="shared" si="5"/>
        <v>2.6666666770277527E-3</v>
      </c>
      <c r="W17" s="146"/>
      <c r="X17" s="78">
        <f t="shared" si="13"/>
        <v>10100</v>
      </c>
      <c r="Y17" s="41">
        <f t="shared" si="7"/>
        <v>18268834.653311461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38158.721770327524</v>
      </c>
      <c r="AD17" s="40">
        <f t="shared" si="11"/>
        <v>18612319.079930756</v>
      </c>
      <c r="AE17" s="125"/>
      <c r="AF17" s="99" t="s">
        <v>16</v>
      </c>
      <c r="AG17" s="15"/>
      <c r="AH17" s="102"/>
      <c r="AI17" s="25"/>
      <c r="AJ17" s="48"/>
    </row>
    <row r="18" spans="1:37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146"/>
      <c r="R18" s="28">
        <f t="shared" si="2"/>
        <v>1</v>
      </c>
      <c r="S18" s="33">
        <f t="shared" si="3"/>
        <v>1</v>
      </c>
      <c r="T18" s="146"/>
      <c r="U18" s="39">
        <f t="shared" si="4"/>
        <v>0.11934957005894746</v>
      </c>
      <c r="V18" s="33">
        <f t="shared" si="5"/>
        <v>2.6666666775914524E-3</v>
      </c>
      <c r="W18" s="146"/>
      <c r="X18" s="78">
        <f t="shared" si="13"/>
        <v>10100</v>
      </c>
      <c r="Y18" s="41">
        <f t="shared" si="7"/>
        <v>18516953.447630275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38675.355498193901</v>
      </c>
      <c r="AD18" s="40">
        <f t="shared" si="11"/>
        <v>18864569.493377108</v>
      </c>
      <c r="AE18" s="125"/>
      <c r="AF18" s="100"/>
      <c r="AG18" s="16">
        <v>30000</v>
      </c>
      <c r="AH18" s="102"/>
      <c r="AI18" s="25"/>
      <c r="AJ18" s="48"/>
    </row>
    <row r="19" spans="1:37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146"/>
      <c r="R19" s="28">
        <f t="shared" si="2"/>
        <v>1</v>
      </c>
      <c r="S19" s="33">
        <f t="shared" si="3"/>
        <v>1</v>
      </c>
      <c r="T19" s="146"/>
      <c r="U19" s="39">
        <f t="shared" si="4"/>
        <v>0.11935045751423019</v>
      </c>
      <c r="V19" s="33">
        <f t="shared" si="5"/>
        <v>2.6666666781778462E-3</v>
      </c>
      <c r="W19" s="146"/>
      <c r="X19" s="78">
        <f t="shared" si="13"/>
        <v>10100</v>
      </c>
      <c r="Y19" s="41">
        <f t="shared" si="7"/>
        <v>18765081.266463216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39191.989226060272</v>
      </c>
      <c r="AD19" s="40">
        <f t="shared" si="11"/>
        <v>19116818.454991285</v>
      </c>
      <c r="AE19" s="125"/>
      <c r="AF19" s="101"/>
      <c r="AG19" s="15"/>
      <c r="AH19" s="102"/>
      <c r="AI19" s="25"/>
      <c r="AJ19" s="48"/>
    </row>
    <row r="20" spans="1:37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146"/>
      <c r="R20" s="28">
        <f t="shared" si="2"/>
        <v>1</v>
      </c>
      <c r="S20" s="33">
        <f t="shared" si="3"/>
        <v>1</v>
      </c>
      <c r="T20" s="146"/>
      <c r="U20" s="39">
        <f t="shared" si="4"/>
        <v>0.11935138086125104</v>
      </c>
      <c r="V20" s="33">
        <f t="shared" si="5"/>
        <v>2.6666666787875356E-3</v>
      </c>
      <c r="W20" s="146"/>
      <c r="X20" s="78">
        <f t="shared" si="13"/>
        <v>10100</v>
      </c>
      <c r="Y20" s="41">
        <f t="shared" si="7"/>
        <v>19013218.47725809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39708.62295392665</v>
      </c>
      <c r="AD20" s="40">
        <f t="shared" si="11"/>
        <v>19369066.332221091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7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146"/>
      <c r="R21" s="28">
        <f t="shared" si="2"/>
        <v>1</v>
      </c>
      <c r="S21" s="33">
        <f t="shared" si="3"/>
        <v>1</v>
      </c>
      <c r="T21" s="146"/>
      <c r="U21" s="39">
        <f t="shared" si="4"/>
        <v>0.1193523410549313</v>
      </c>
      <c r="V21" s="33">
        <f t="shared" si="5"/>
        <v>2.666666679421129E-3</v>
      </c>
      <c r="W21" s="146"/>
      <c r="X21" s="78">
        <f t="shared" si="13"/>
        <v>10100</v>
      </c>
      <c r="Y21" s="41">
        <f t="shared" si="7"/>
        <v>19261365.457304154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40225.25668179302</v>
      </c>
      <c r="AD21" s="40">
        <f t="shared" si="11"/>
        <v>19621313.502355788</v>
      </c>
      <c r="AE21" s="125"/>
    </row>
    <row r="22" spans="1:37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146"/>
      <c r="R22" s="28">
        <f t="shared" si="2"/>
        <v>1</v>
      </c>
      <c r="S22" s="33">
        <f t="shared" si="3"/>
        <v>1</v>
      </c>
      <c r="T22" s="146"/>
      <c r="U22" s="39">
        <f t="shared" si="4"/>
        <v>0.11935333906272956</v>
      </c>
      <c r="V22" s="33">
        <f t="shared" si="5"/>
        <v>2.6666666800792432E-3</v>
      </c>
      <c r="W22" s="146"/>
      <c r="X22" s="78">
        <f t="shared" si="13"/>
        <v>10100</v>
      </c>
      <c r="Y22" s="41">
        <f t="shared" si="7"/>
        <v>19509522.593862236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40741.890409659383</v>
      </c>
      <c r="AD22" s="40">
        <f t="shared" si="11"/>
        <v>19873560.352656201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7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146"/>
      <c r="R23" s="28">
        <f t="shared" si="2"/>
        <v>1</v>
      </c>
      <c r="S23" s="33">
        <f t="shared" si="3"/>
        <v>1</v>
      </c>
      <c r="T23" s="146"/>
      <c r="U23" s="39">
        <f t="shared" si="4"/>
        <v>0.11935437586464166</v>
      </c>
      <c r="V23" s="33">
        <f t="shared" si="5"/>
        <v>2.6666666807625039E-3</v>
      </c>
      <c r="W23" s="146"/>
      <c r="X23" s="78">
        <f t="shared" si="13"/>
        <v>10100</v>
      </c>
      <c r="Y23" s="41">
        <f t="shared" si="7"/>
        <v>19757690.284294765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41258.524137525768</v>
      </c>
      <c r="AD23" s="40">
        <f t="shared" si="11"/>
        <v>20125807.280484762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7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146"/>
      <c r="R24" s="28">
        <f t="shared" si="2"/>
        <v>1</v>
      </c>
      <c r="S24" s="33">
        <f t="shared" si="3"/>
        <v>1</v>
      </c>
      <c r="T24" s="146"/>
      <c r="U24" s="39">
        <f t="shared" si="4"/>
        <v>0.11935545245320071</v>
      </c>
      <c r="V24" s="33">
        <f t="shared" si="5"/>
        <v>2.6666666814715422E-3</v>
      </c>
      <c r="W24" s="146"/>
      <c r="X24" s="78">
        <f t="shared" si="13"/>
        <v>10100</v>
      </c>
      <c r="Y24" s="41">
        <f t="shared" si="7"/>
        <v>20005868.936195835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41775.157865392139</v>
      </c>
      <c r="AD24" s="40">
        <f t="shared" si="11"/>
        <v>20378054.693435557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7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146"/>
      <c r="R25" s="28">
        <f t="shared" si="2"/>
        <v>1</v>
      </c>
      <c r="S25" s="33">
        <f t="shared" si="3"/>
        <v>1</v>
      </c>
      <c r="T25" s="146"/>
      <c r="U25" s="39">
        <f t="shared" si="4"/>
        <v>0.11935656983347705</v>
      </c>
      <c r="V25" s="33">
        <f t="shared" si="5"/>
        <v>2.6666666822069995E-3</v>
      </c>
      <c r="W25" s="146"/>
      <c r="X25" s="78">
        <f t="shared" si="13"/>
        <v>10100</v>
      </c>
      <c r="Y25" s="41">
        <f t="shared" si="7"/>
        <v>20254058.96752128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42291.791593258517</v>
      </c>
      <c r="AD25" s="40">
        <f t="shared" si="11"/>
        <v>20630303.009464424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7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146"/>
      <c r="R26" s="28">
        <f t="shared" si="2"/>
        <v>1</v>
      </c>
      <c r="S26" s="33">
        <f t="shared" si="3"/>
        <v>1</v>
      </c>
      <c r="T26" s="146"/>
      <c r="U26" s="39">
        <f t="shared" si="4"/>
        <v>0.1193577290230783</v>
      </c>
      <c r="V26" s="33">
        <f t="shared" si="5"/>
        <v>2.6666666829695236E-3</v>
      </c>
      <c r="W26" s="146"/>
      <c r="X26" s="78">
        <f t="shared" si="13"/>
        <v>10100</v>
      </c>
      <c r="Y26" s="41">
        <f t="shared" si="7"/>
        <v>20502260.806718733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42808.425321124887</v>
      </c>
      <c r="AD26" s="40">
        <f t="shared" si="11"/>
        <v>20882552.657019004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7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146"/>
      <c r="R27" s="28">
        <f t="shared" si="2"/>
        <v>1</v>
      </c>
      <c r="S27" s="33">
        <f t="shared" si="3"/>
        <v>1</v>
      </c>
      <c r="T27" s="146"/>
      <c r="U27" s="39">
        <f t="shared" si="4"/>
        <v>0.11935893105214934</v>
      </c>
      <c r="V27" s="33">
        <f t="shared" si="5"/>
        <v>2.6666666837597709E-3</v>
      </c>
      <c r="W27" s="146"/>
      <c r="X27" s="78">
        <f t="shared" si="13"/>
        <v>10100</v>
      </c>
      <c r="Y27" s="41">
        <f t="shared" si="7"/>
        <v>20750474.892857689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43325.059048991257</v>
      </c>
      <c r="AD27" s="40">
        <f t="shared" si="11"/>
        <v>21134804.075168781</v>
      </c>
      <c r="AE27" s="125"/>
    </row>
    <row r="28" spans="1:37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146"/>
      <c r="R28" s="28">
        <f t="shared" si="2"/>
        <v>1</v>
      </c>
      <c r="S28" s="33">
        <f t="shared" si="3"/>
        <v>1</v>
      </c>
      <c r="T28" s="146"/>
      <c r="U28" s="39">
        <f t="shared" si="4"/>
        <v>0.11936017696337231</v>
      </c>
      <c r="V28" s="33">
        <f t="shared" si="5"/>
        <v>2.6666666845784051E-3</v>
      </c>
      <c r="W28" s="146"/>
      <c r="X28" s="78">
        <f t="shared" si="13"/>
        <v>10100</v>
      </c>
      <c r="Y28" s="41">
        <f t="shared" si="7"/>
        <v>20998701.675759565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43841.692776857642</v>
      </c>
      <c r="AD28" s="40">
        <f t="shared" si="11"/>
        <v>21387057.713735178</v>
      </c>
      <c r="AE28" s="125"/>
      <c r="AF28" s="54" t="s">
        <v>26</v>
      </c>
      <c r="AG28" s="45"/>
      <c r="AH28" s="45"/>
      <c r="AI28" s="58"/>
      <c r="AJ28" s="49"/>
      <c r="AK28" s="25"/>
    </row>
    <row r="29" spans="1:37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146"/>
      <c r="R29" s="28">
        <f t="shared" si="2"/>
        <v>1</v>
      </c>
      <c r="S29" s="33">
        <f t="shared" si="3"/>
        <v>1</v>
      </c>
      <c r="T29" s="146"/>
      <c r="U29" s="39">
        <f t="shared" si="4"/>
        <v>0.11936146781196662</v>
      </c>
      <c r="V29" s="33">
        <f t="shared" si="5"/>
        <v>2.6666666854260981E-3</v>
      </c>
      <c r="W29" s="146"/>
      <c r="X29" s="78">
        <f t="shared" si="13"/>
        <v>10100</v>
      </c>
      <c r="Y29" s="41">
        <f t="shared" si="7"/>
        <v>21246941.616127778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44358.326504724006</v>
      </c>
      <c r="AD29" s="40">
        <f t="shared" si="11"/>
        <v>21639314.03342161</v>
      </c>
      <c r="AE29" s="125"/>
      <c r="AF29" s="55" t="s">
        <v>23</v>
      </c>
      <c r="AG29" s="26">
        <v>19.7</v>
      </c>
      <c r="AH29" s="25" t="s">
        <v>21</v>
      </c>
      <c r="AI29" s="48"/>
      <c r="AJ29" s="49"/>
    </row>
    <row r="30" spans="1:37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146"/>
      <c r="R30" s="28">
        <f t="shared" si="2"/>
        <v>1</v>
      </c>
      <c r="S30" s="33">
        <f t="shared" si="3"/>
        <v>1</v>
      </c>
      <c r="T30" s="146"/>
      <c r="U30" s="39">
        <f t="shared" si="4"/>
        <v>0.11936280466568891</v>
      </c>
      <c r="V30" s="33">
        <f t="shared" si="5"/>
        <v>2.6666666863035286E-3</v>
      </c>
      <c r="W30" s="146"/>
      <c r="X30" s="78">
        <f t="shared" si="13"/>
        <v>10100</v>
      </c>
      <c r="Y30" s="41">
        <f t="shared" si="7"/>
        <v>21495195.185677782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44874.960232590383</v>
      </c>
      <c r="AD30" s="40">
        <f t="shared" si="11"/>
        <v>21891573.505943529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7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146"/>
      <c r="R31" s="28">
        <f t="shared" si="2"/>
        <v>1</v>
      </c>
      <c r="S31" s="33">
        <f t="shared" si="3"/>
        <v>1</v>
      </c>
      <c r="T31" s="146"/>
      <c r="U31" s="39">
        <f t="shared" si="4"/>
        <v>0.11936418860483311</v>
      </c>
      <c r="V31" s="33">
        <f t="shared" si="5"/>
        <v>2.6666666872113861E-3</v>
      </c>
      <c r="W31" s="146"/>
      <c r="X31" s="78">
        <f t="shared" si="13"/>
        <v>10100</v>
      </c>
      <c r="Y31" s="41">
        <f t="shared" si="7"/>
        <v>21743462.867267162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45391.593960456754</v>
      </c>
      <c r="AD31" s="40">
        <f t="shared" si="11"/>
        <v>22143836.614158526</v>
      </c>
      <c r="AE31" s="125"/>
      <c r="AF31" s="60" t="s">
        <v>43</v>
      </c>
      <c r="AG31" s="26" t="s">
        <v>89</v>
      </c>
      <c r="AH31" s="25"/>
      <c r="AI31" s="48"/>
    </row>
    <row r="32" spans="1:37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146"/>
      <c r="R32" s="28">
        <f t="shared" si="2"/>
        <v>1</v>
      </c>
      <c r="S32" s="33">
        <f t="shared" si="3"/>
        <v>1</v>
      </c>
      <c r="T32" s="146"/>
      <c r="U32" s="39">
        <f t="shared" si="4"/>
        <v>0.11936562072223041</v>
      </c>
      <c r="V32" s="33">
        <f t="shared" si="5"/>
        <v>2.6666666881503642E-3</v>
      </c>
      <c r="W32" s="146"/>
      <c r="X32" s="78">
        <f t="shared" si="13"/>
        <v>10100</v>
      </c>
      <c r="Y32" s="41">
        <f t="shared" si="7"/>
        <v>21991745.155025687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45908.227688323132</v>
      </c>
      <c r="AD32" s="40">
        <f t="shared" si="11"/>
        <v>22396103.852196366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7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146"/>
      <c r="R33" s="28">
        <f t="shared" si="2"/>
        <v>1</v>
      </c>
      <c r="S33" s="33">
        <f t="shared" si="3"/>
        <v>1</v>
      </c>
      <c r="T33" s="146"/>
      <c r="U33" s="39">
        <f t="shared" si="4"/>
        <v>0.11936710212324922</v>
      </c>
      <c r="V33" s="33">
        <f t="shared" si="5"/>
        <v>2.6666666891211671E-3</v>
      </c>
      <c r="W33" s="146"/>
      <c r="X33" s="78">
        <f t="shared" si="13"/>
        <v>10100</v>
      </c>
      <c r="Y33" s="41">
        <f t="shared" si="7"/>
        <v>22240042.554485343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46424.861416189502</v>
      </c>
      <c r="AD33" s="40">
        <f t="shared" si="11"/>
        <v>22648375.725589037</v>
      </c>
      <c r="AE33" s="125"/>
      <c r="AF33" s="81" t="s">
        <v>24</v>
      </c>
      <c r="AG33" s="38"/>
      <c r="AH33" s="57">
        <f>7/60</f>
        <v>0.11666666666666667</v>
      </c>
      <c r="AI33" s="53" t="s">
        <v>57</v>
      </c>
      <c r="AJ33" s="25"/>
      <c r="AK33" s="25"/>
    </row>
    <row r="34" spans="1:37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146"/>
      <c r="R34" s="28">
        <f t="shared" si="2"/>
        <v>1</v>
      </c>
      <c r="S34" s="33">
        <f t="shared" si="3"/>
        <v>1</v>
      </c>
      <c r="T34" s="146"/>
      <c r="U34" s="39">
        <f t="shared" si="4"/>
        <v>0.11936863392579526</v>
      </c>
      <c r="V34" s="33">
        <f t="shared" si="5"/>
        <v>2.6666666901245055E-3</v>
      </c>
      <c r="W34" s="146"/>
      <c r="X34" s="78">
        <f t="shared" si="13"/>
        <v>10100</v>
      </c>
      <c r="Y34" s="41">
        <f t="shared" si="7"/>
        <v>22488355.582710456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46941.495144055865</v>
      </c>
      <c r="AD34" s="40">
        <f t="shared" si="11"/>
        <v>22900652.751400858</v>
      </c>
      <c r="AE34" s="125"/>
      <c r="AJ34" s="25"/>
    </row>
    <row r="35" spans="1:37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146"/>
      <c r="R35" s="28">
        <f t="shared" si="2"/>
        <v>1</v>
      </c>
      <c r="S35" s="33">
        <f t="shared" si="3"/>
        <v>1</v>
      </c>
      <c r="T35" s="146"/>
      <c r="U35" s="39">
        <f t="shared" si="4"/>
        <v>0.11937021726031148</v>
      </c>
      <c r="V35" s="33">
        <f t="shared" si="5"/>
        <v>2.6666666911610978E-3</v>
      </c>
      <c r="W35" s="146"/>
      <c r="X35" s="78">
        <f t="shared" si="13"/>
        <v>10100</v>
      </c>
      <c r="Y35" s="41">
        <f t="shared" si="7"/>
        <v>22736684.768427707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47458.128871922258</v>
      </c>
      <c r="AD35" s="40">
        <f t="shared" si="11"/>
        <v>23152935.458358515</v>
      </c>
      <c r="AE35" s="125"/>
      <c r="AF35" s="54" t="s">
        <v>37</v>
      </c>
      <c r="AG35" s="45"/>
      <c r="AH35" s="58"/>
    </row>
    <row r="36" spans="1:37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146"/>
      <c r="R36" s="28">
        <f t="shared" si="2"/>
        <v>1</v>
      </c>
      <c r="S36" s="33">
        <f t="shared" si="3"/>
        <v>1</v>
      </c>
      <c r="T36" s="146"/>
      <c r="U36" s="39">
        <f t="shared" si="4"/>
        <v>0.11937185326977812</v>
      </c>
      <c r="V36" s="33">
        <f t="shared" si="5"/>
        <v>2.666666692231672E-3</v>
      </c>
      <c r="W36" s="146"/>
      <c r="X36" s="78">
        <f t="shared" si="13"/>
        <v>10100</v>
      </c>
      <c r="Y36" s="41">
        <f t="shared" si="7"/>
        <v>22985030.652156215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47974.762599788621</v>
      </c>
      <c r="AD36" s="40">
        <f t="shared" si="11"/>
        <v>23405224.386981133</v>
      </c>
      <c r="AE36" s="125"/>
      <c r="AF36" s="55" t="s">
        <v>23</v>
      </c>
      <c r="AG36" s="26">
        <v>0.15</v>
      </c>
      <c r="AH36" s="48" t="s">
        <v>38</v>
      </c>
    </row>
    <row r="37" spans="1:37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146"/>
      <c r="R37" s="28">
        <f t="shared" si="2"/>
        <v>1</v>
      </c>
      <c r="S37" s="33">
        <f t="shared" si="3"/>
        <v>1</v>
      </c>
      <c r="T37" s="146"/>
      <c r="U37" s="39">
        <f t="shared" si="4"/>
        <v>0.11937354310971264</v>
      </c>
      <c r="V37" s="33">
        <f t="shared" si="5"/>
        <v>2.6666666933369623E-3</v>
      </c>
      <c r="W37" s="146"/>
      <c r="X37" s="78">
        <f t="shared" si="13"/>
        <v>10100</v>
      </c>
      <c r="Y37" s="41">
        <f t="shared" si="7"/>
        <v>23233393.786337595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48491.396327654991</v>
      </c>
      <c r="AD37" s="40">
        <f t="shared" si="11"/>
        <v>23657520.089710321</v>
      </c>
      <c r="AE37" s="125"/>
      <c r="AF37" s="56" t="s">
        <v>24</v>
      </c>
      <c r="AG37" s="57">
        <v>0.7</v>
      </c>
      <c r="AH37" s="53" t="s">
        <v>38</v>
      </c>
      <c r="AJ37" s="25"/>
      <c r="AK37" s="25"/>
    </row>
    <row r="38" spans="1:37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146"/>
      <c r="R38" s="28">
        <f t="shared" si="2"/>
        <v>1</v>
      </c>
      <c r="S38" s="33">
        <f t="shared" si="3"/>
        <v>1</v>
      </c>
      <c r="T38" s="146"/>
      <c r="U38" s="39">
        <f t="shared" si="4"/>
        <v>0.11937528794816979</v>
      </c>
      <c r="V38" s="33">
        <f t="shared" si="5"/>
        <v>2.66666669447771E-3</v>
      </c>
      <c r="W38" s="146"/>
      <c r="X38" s="78">
        <f t="shared" si="13"/>
        <v>10100</v>
      </c>
      <c r="Y38" s="41">
        <f t="shared" si="7"/>
        <v>23481774.735466026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49008.030055521369</v>
      </c>
      <c r="AD38" s="40">
        <f t="shared" si="11"/>
        <v>23909823.131040253</v>
      </c>
      <c r="AE38" s="125"/>
      <c r="AJ38" s="25"/>
    </row>
    <row r="39" spans="1:37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146"/>
      <c r="R39" s="28">
        <f t="shared" si="2"/>
        <v>1</v>
      </c>
      <c r="S39" s="33">
        <f t="shared" si="3"/>
        <v>1</v>
      </c>
      <c r="T39" s="146"/>
      <c r="U39" s="39">
        <f t="shared" si="4"/>
        <v>0.11937708896574156</v>
      </c>
      <c r="V39" s="33">
        <f t="shared" si="5"/>
        <v>2.6666666956546674E-3</v>
      </c>
      <c r="W39" s="146"/>
      <c r="X39" s="78">
        <f t="shared" si="13"/>
        <v>10100</v>
      </c>
      <c r="Y39" s="41">
        <f t="shared" si="7"/>
        <v>23730174.076218322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49524.663783387747</v>
      </c>
      <c r="AD39" s="40">
        <f t="shared" si="11"/>
        <v>24162134.087647751</v>
      </c>
      <c r="AE39" s="125"/>
      <c r="AF39" s="54" t="s">
        <v>25</v>
      </c>
      <c r="AG39" s="45"/>
      <c r="AH39" s="46" t="s">
        <v>41</v>
      </c>
    </row>
    <row r="40" spans="1:37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146"/>
      <c r="R40" s="28">
        <f t="shared" si="2"/>
        <v>1</v>
      </c>
      <c r="S40" s="33">
        <f t="shared" si="3"/>
        <v>1</v>
      </c>
      <c r="T40" s="146"/>
      <c r="U40" s="39">
        <f t="shared" si="4"/>
        <v>0.11937894735555724</v>
      </c>
      <c r="V40" s="33">
        <f t="shared" si="5"/>
        <v>2.6666666968685917E-3</v>
      </c>
      <c r="W40" s="146"/>
      <c r="X40" s="78">
        <f t="shared" si="13"/>
        <v>10100</v>
      </c>
      <c r="Y40" s="41">
        <f t="shared" si="7"/>
        <v>23978592.397583969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50041.297511254117</v>
      </c>
      <c r="AD40" s="40">
        <f t="shared" si="11"/>
        <v>24414453.548522297</v>
      </c>
      <c r="AE40" s="125"/>
      <c r="AF40" s="55" t="s">
        <v>39</v>
      </c>
      <c r="AG40" s="26">
        <v>3.4500000000000003E-2</v>
      </c>
      <c r="AH40" s="48" t="s">
        <v>38</v>
      </c>
    </row>
    <row r="41" spans="1:37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146"/>
      <c r="R41" s="28">
        <f t="shared" si="2"/>
        <v>1</v>
      </c>
      <c r="S41" s="33">
        <f t="shared" si="3"/>
        <v>1</v>
      </c>
      <c r="T41" s="146"/>
      <c r="U41" s="39">
        <f t="shared" si="4"/>
        <v>0.11938086432328331</v>
      </c>
      <c r="V41" s="33">
        <f t="shared" si="5"/>
        <v>2.6666666981202489E-3</v>
      </c>
      <c r="W41" s="146"/>
      <c r="X41" s="78">
        <f t="shared" si="13"/>
        <v>10100</v>
      </c>
      <c r="Y41" s="41">
        <f t="shared" si="7"/>
        <v>24227030.300995216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50557.931239120488</v>
      </c>
      <c r="AD41" s="40">
        <f t="shared" si="11"/>
        <v>24666782.115096144</v>
      </c>
      <c r="AE41" s="125"/>
      <c r="AF41" s="56" t="s">
        <v>40</v>
      </c>
      <c r="AG41" s="57">
        <v>1.49E-2</v>
      </c>
      <c r="AH41" s="53" t="s">
        <v>38</v>
      </c>
    </row>
    <row r="42" spans="1:37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146"/>
      <c r="R42" s="28">
        <f t="shared" si="2"/>
        <v>1</v>
      </c>
      <c r="S42" s="33">
        <f t="shared" si="3"/>
        <v>1</v>
      </c>
      <c r="T42" s="146"/>
      <c r="U42" s="39">
        <f t="shared" si="4"/>
        <v>0.11938284108712358</v>
      </c>
      <c r="V42" s="33">
        <f t="shared" si="5"/>
        <v>2.6666666994104131E-3</v>
      </c>
      <c r="W42" s="146"/>
      <c r="X42" s="78">
        <f t="shared" si="13"/>
        <v>10100</v>
      </c>
      <c r="Y42" s="41">
        <f t="shared" si="7"/>
        <v>24475488.400457125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51074.564966986873</v>
      </c>
      <c r="AD42" s="40">
        <f t="shared" si="11"/>
        <v>24919120.401374355</v>
      </c>
      <c r="AE42" s="125"/>
    </row>
    <row r="43" spans="1:37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146"/>
      <c r="R43" s="28">
        <f t="shared" si="2"/>
        <v>1</v>
      </c>
      <c r="S43" s="33">
        <f t="shared" si="3"/>
        <v>1</v>
      </c>
      <c r="T43" s="146"/>
      <c r="U43" s="39">
        <f t="shared" si="4"/>
        <v>0.11938487887781907</v>
      </c>
      <c r="V43" s="33">
        <f t="shared" si="5"/>
        <v>2.6666667007398666E-3</v>
      </c>
      <c r="W43" s="146"/>
      <c r="X43" s="78">
        <f t="shared" si="13"/>
        <v>10100</v>
      </c>
      <c r="Y43" s="41">
        <f t="shared" si="7"/>
        <v>24723967.322677657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51591.198694853243</v>
      </c>
      <c r="AD43" s="40">
        <f t="shared" si="11"/>
        <v>25171469.034064878</v>
      </c>
      <c r="AE43" s="125"/>
      <c r="AF43" s="44" t="s">
        <v>42</v>
      </c>
      <c r="AG43" s="45"/>
      <c r="AH43" s="46"/>
    </row>
    <row r="44" spans="1:37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146"/>
      <c r="R44" s="28">
        <f t="shared" si="2"/>
        <v>1</v>
      </c>
      <c r="S44" s="33">
        <f t="shared" si="3"/>
        <v>1</v>
      </c>
      <c r="T44" s="146"/>
      <c r="U44" s="39">
        <f t="shared" si="4"/>
        <v>0.11938697893864811</v>
      </c>
      <c r="V44" s="33">
        <f t="shared" si="5"/>
        <v>2.6666667021093978E-3</v>
      </c>
      <c r="W44" s="146"/>
      <c r="X44" s="78">
        <f t="shared" si="13"/>
        <v>10100</v>
      </c>
      <c r="Y44" s="41">
        <f t="shared" si="7"/>
        <v>24972467.707197677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52107.832422719621</v>
      </c>
      <c r="AD44" s="40">
        <f t="shared" si="11"/>
        <v>25423828.652708594</v>
      </c>
      <c r="AE44" s="125"/>
      <c r="AF44" s="90" t="s">
        <v>44</v>
      </c>
      <c r="AG44" s="91"/>
      <c r="AH44" s="92"/>
    </row>
    <row r="45" spans="1:37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146"/>
      <c r="R45" s="28">
        <f t="shared" si="2"/>
        <v>1</v>
      </c>
      <c r="S45" s="33">
        <f t="shared" si="3"/>
        <v>1</v>
      </c>
      <c r="T45" s="146"/>
      <c r="U45" s="39">
        <f t="shared" si="4"/>
        <v>0.11938914252542623</v>
      </c>
      <c r="V45" s="33">
        <f t="shared" si="5"/>
        <v>2.6666667035198056E-3</v>
      </c>
      <c r="W45" s="146"/>
      <c r="X45" s="78">
        <f t="shared" si="13"/>
        <v>10100</v>
      </c>
      <c r="Y45" s="41">
        <f t="shared" si="7"/>
        <v>25220990.206521098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52624.466150585999</v>
      </c>
      <c r="AD45" s="40">
        <f t="shared" si="11"/>
        <v>25676199.909809403</v>
      </c>
      <c r="AE45" s="125"/>
      <c r="AF45" s="47" t="s">
        <v>48</v>
      </c>
      <c r="AG45" s="26">
        <v>15000</v>
      </c>
      <c r="AH45" s="48" t="s">
        <v>47</v>
      </c>
    </row>
    <row r="46" spans="1:37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146"/>
      <c r="R46" s="28">
        <f t="shared" si="2"/>
        <v>1</v>
      </c>
      <c r="S46" s="33">
        <f t="shared" si="3"/>
        <v>1</v>
      </c>
      <c r="T46" s="146"/>
      <c r="U46" s="39">
        <f t="shared" si="4"/>
        <v>0.11939137090650628</v>
      </c>
      <c r="V46" s="33">
        <f t="shared" si="5"/>
        <v>2.6666667049718945E-3</v>
      </c>
      <c r="W46" s="146"/>
      <c r="X46" s="78">
        <f t="shared" si="13"/>
        <v>10100</v>
      </c>
      <c r="Y46" s="41">
        <f t="shared" si="7"/>
        <v>25469535.486244876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53141.099878452354</v>
      </c>
      <c r="AD46" s="40">
        <f t="shared" si="11"/>
        <v>25928583.470964275</v>
      </c>
      <c r="AE46" s="125"/>
      <c r="AF46" s="49"/>
      <c r="AG46" s="50">
        <f>'[4]Risikoschätzung '!$P$22</f>
        <v>3.8183974898599521E-6</v>
      </c>
      <c r="AH46" s="48" t="s">
        <v>51</v>
      </c>
    </row>
    <row r="47" spans="1:37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146"/>
      <c r="R47" s="28">
        <f t="shared" si="2"/>
        <v>1</v>
      </c>
      <c r="S47" s="33">
        <f t="shared" si="3"/>
        <v>1</v>
      </c>
      <c r="T47" s="146"/>
      <c r="U47" s="39">
        <f t="shared" si="4"/>
        <v>0.11939366536277833</v>
      </c>
      <c r="V47" s="33">
        <f t="shared" si="5"/>
        <v>2.666666706466478E-3</v>
      </c>
      <c r="W47" s="146"/>
      <c r="X47" s="78">
        <f t="shared" si="13"/>
        <v>10100</v>
      </c>
      <c r="Y47" s="41">
        <f t="shared" si="7"/>
        <v>25718104.225189127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53657.733606318732</v>
      </c>
      <c r="AD47" s="40">
        <f t="shared" ref="AD47:AD54" si="14">SUM(X47:AB47)</f>
        <v>26180980.014993317</v>
      </c>
      <c r="AE47" s="125"/>
      <c r="AF47" s="49"/>
      <c r="AG47" s="50">
        <f>'[4]Risikoschätzung '!$P$26</f>
        <v>1.4614157752901537E-6</v>
      </c>
      <c r="AH47" s="48" t="s">
        <v>51</v>
      </c>
    </row>
    <row r="48" spans="1:37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146"/>
      <c r="R48" s="28">
        <f t="shared" si="2"/>
        <v>1</v>
      </c>
      <c r="S48" s="33">
        <f t="shared" si="3"/>
        <v>1</v>
      </c>
      <c r="T48" s="146"/>
      <c r="U48" s="39">
        <f t="shared" si="4"/>
        <v>0.11939602718766971</v>
      </c>
      <c r="V48" s="33">
        <f t="shared" si="5"/>
        <v>2.6666667080043772E-3</v>
      </c>
      <c r="W48" s="146"/>
      <c r="X48" s="78">
        <f t="shared" si="13"/>
        <v>10100</v>
      </c>
      <c r="Y48" s="41">
        <f t="shared" si="7"/>
        <v>25966697.115527146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54174.36733418511</v>
      </c>
      <c r="AD48" s="40">
        <f t="shared" si="14"/>
        <v>26433681.703240901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146"/>
      <c r="R49" s="28">
        <f t="shared" si="2"/>
        <v>1</v>
      </c>
      <c r="S49" s="33">
        <f t="shared" si="3"/>
        <v>1</v>
      </c>
      <c r="T49" s="146"/>
      <c r="U49" s="39">
        <f t="shared" si="4"/>
        <v>0.11939845768714505</v>
      </c>
      <c r="V49" s="33">
        <f t="shared" si="5"/>
        <v>2.6666667095864207E-3</v>
      </c>
      <c r="W49" s="146"/>
      <c r="X49" s="78">
        <f t="shared" si="13"/>
        <v>10100</v>
      </c>
      <c r="Y49" s="41">
        <f t="shared" si="7"/>
        <v>26215314.862915486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54691.001062051488</v>
      </c>
      <c r="AD49" s="40">
        <f t="shared" si="14"/>
        <v>26686662.588055003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146"/>
      <c r="R50" s="28">
        <f t="shared" si="2"/>
        <v>1</v>
      </c>
      <c r="S50" s="33">
        <f t="shared" si="3"/>
        <v>1</v>
      </c>
      <c r="T50" s="146"/>
      <c r="U50" s="39">
        <f t="shared" si="4"/>
        <v>0.1194009581797062</v>
      </c>
      <c r="V50" s="33">
        <f t="shared" si="5"/>
        <v>2.666666711213446E-3</v>
      </c>
      <c r="W50" s="146"/>
      <c r="X50" s="78">
        <f t="shared" si="13"/>
        <v>10100</v>
      </c>
      <c r="Y50" s="41">
        <f t="shared" si="7"/>
        <v>26463958.18662405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55207.634789917858</v>
      </c>
      <c r="AD50" s="40">
        <f t="shared" si="14"/>
        <v>26939669.049189329</v>
      </c>
      <c r="AE50" s="125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146"/>
      <c r="R51" s="28">
        <f t="shared" si="2"/>
        <v>1</v>
      </c>
      <c r="S51" s="33">
        <f t="shared" si="3"/>
        <v>1</v>
      </c>
      <c r="T51" s="146"/>
      <c r="U51" s="39">
        <f t="shared" si="4"/>
        <v>0.11940352999639227</v>
      </c>
      <c r="V51" s="33">
        <f t="shared" si="5"/>
        <v>2.6666667128862976E-3</v>
      </c>
      <c r="W51" s="146"/>
      <c r="X51" s="78">
        <f t="shared" si="13"/>
        <v>10100</v>
      </c>
      <c r="Y51" s="41">
        <f t="shared" si="7"/>
        <v>26712627.81966611</v>
      </c>
      <c r="Z51" s="41">
        <f t="shared" si="8"/>
        <v>405801.72002665396</v>
      </c>
      <c r="AA51" s="41">
        <f t="shared" si="9"/>
        <v>8448.0114466000014</v>
      </c>
      <c r="AB51" s="42">
        <f>365*((P51*$AI$7*($AG$53*$AG$54+$AG$49*$AG$50+$AG$45*$AG$46))+(O51*1.6*$AI$15*($AG$53*$AG$55+$AG$49*$AG$51+$AG$45*$AG$47)))</f>
        <v>55724.268517784236</v>
      </c>
      <c r="AD51" s="40">
        <f t="shared" si="14"/>
        <v>27192701.819657147</v>
      </c>
      <c r="AE51" s="125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146"/>
      <c r="R52" s="28">
        <f t="shared" si="2"/>
        <v>1</v>
      </c>
      <c r="S52" s="33">
        <f t="shared" si="3"/>
        <v>1</v>
      </c>
      <c r="T52" s="146"/>
      <c r="U52" s="39">
        <f t="shared" si="4"/>
        <v>0.11940617448077966</v>
      </c>
      <c r="V52" s="33">
        <f t="shared" si="5"/>
        <v>2.6666667146058266E-3</v>
      </c>
      <c r="W52" s="146"/>
      <c r="X52" s="78">
        <f t="shared" si="13"/>
        <v>10100</v>
      </c>
      <c r="Y52" s="41">
        <f t="shared" si="7"/>
        <v>26961324.508928392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56240.902245650592</v>
      </c>
      <c r="AD52" s="40">
        <f t="shared" si="14"/>
        <v>27445761.646345194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146"/>
      <c r="R53" s="28">
        <f t="shared" si="2"/>
        <v>1</v>
      </c>
      <c r="S53" s="33">
        <f t="shared" si="3"/>
        <v>1</v>
      </c>
      <c r="T53" s="146"/>
      <c r="U53" s="39">
        <f t="shared" si="4"/>
        <v>0.119408892988982</v>
      </c>
      <c r="V53" s="33">
        <f t="shared" si="5"/>
        <v>2.6666667163728949E-3</v>
      </c>
      <c r="W53" s="146"/>
      <c r="X53" s="78">
        <f t="shared" si="13"/>
        <v>10100</v>
      </c>
      <c r="Y53" s="41">
        <f t="shared" si="7"/>
        <v>27210049.015301153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56757.53597351697</v>
      </c>
      <c r="AD53" s="40">
        <f t="shared" si="14"/>
        <v>27698849.29014371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147"/>
      <c r="R54" s="28">
        <f t="shared" si="2"/>
        <v>1</v>
      </c>
      <c r="S54" s="33">
        <f t="shared" si="3"/>
        <v>1</v>
      </c>
      <c r="T54" s="147"/>
      <c r="U54" s="39">
        <f t="shared" si="4"/>
        <v>0.1194116868896502</v>
      </c>
      <c r="V54" s="33">
        <f t="shared" si="5"/>
        <v>2.666666718188371E-3</v>
      </c>
      <c r="W54" s="147"/>
      <c r="X54" s="78">
        <f t="shared" si="13"/>
        <v>10100</v>
      </c>
      <c r="Y54" s="41">
        <f t="shared" si="7"/>
        <v>27458802.113808215</v>
      </c>
      <c r="Z54" s="41">
        <f t="shared" si="8"/>
        <v>417105.83761253592</v>
      </c>
      <c r="AA54" s="41">
        <f>O54*$AI$15*($AG$41+$AG$40*(1-M54))*365</f>
        <v>8683.4049544000009</v>
      </c>
      <c r="AB54" s="42">
        <f t="shared" si="10"/>
        <v>57274.169701383347</v>
      </c>
      <c r="AD54" s="40">
        <f t="shared" si="14"/>
        <v>27951965.526076533</v>
      </c>
      <c r="AE54" s="125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1025917099.9194133</v>
      </c>
      <c r="AE55" s="125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1005971151.9949164</v>
      </c>
      <c r="Z56" s="66">
        <f>SUM(Z9:Z54)</f>
        <v>15286947.963047365</v>
      </c>
      <c r="AA56" s="66">
        <f>SUM(AA9:AA54)</f>
        <v>625754.06352770538</v>
      </c>
      <c r="AB56" s="71">
        <f>SUM(AB9:AB54)</f>
        <v>2099895.8979219371</v>
      </c>
      <c r="AD56" s="67">
        <f>X56+Y56+Z56+AA56+AB56</f>
        <v>1025917099.9194134</v>
      </c>
      <c r="AF56" s="95"/>
      <c r="AG56" s="96"/>
    </row>
    <row r="57" spans="1:34" ht="15" thickBot="1" x14ac:dyDescent="0.35">
      <c r="O57" s="83"/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2020-05-20T20:48:55Z</dcterms:modified>
</cp:coreProperties>
</file>