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yrano Golliez\Desktop\ETH\6. Semester\Bachelorarbeit\09-Excell\Zustand 1\"/>
    </mc:Choice>
  </mc:AlternateContent>
  <bookViews>
    <workbookView xWindow="1536" yWindow="1536" windowWidth="17136" windowHeight="7152" activeTab="8"/>
  </bookViews>
  <sheets>
    <sheet name="SB1-SU1" sheetId="12" r:id="rId1"/>
    <sheet name="SB1-SU2" sheetId="11" r:id="rId2"/>
    <sheet name="SB1-SU3" sheetId="10" r:id="rId3"/>
    <sheet name="SB2-SU1" sheetId="9" r:id="rId4"/>
    <sheet name="SB2-SU2" sheetId="8" r:id="rId5"/>
    <sheet name="SB2-SU3" sheetId="7" r:id="rId6"/>
    <sheet name="SB3-SU1" sheetId="6" r:id="rId7"/>
    <sheet name="SB3-SU2" sheetId="1" r:id="rId8"/>
    <sheet name="SB3-SU3" sheetId="5" r:id="rId9"/>
  </sheets>
  <externalReferences>
    <externalReference r:id="rId10"/>
    <externalReference r:id="rId11"/>
    <externalReference r:id="rId12"/>
  </externalReferenc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B10" i="5" l="1"/>
  <c r="AB11" i="5"/>
  <c r="AB12" i="5"/>
  <c r="AB13" i="5"/>
  <c r="AB14" i="5"/>
  <c r="AB15" i="5"/>
  <c r="AB16" i="5"/>
  <c r="AB17" i="5"/>
  <c r="AB18" i="5"/>
  <c r="AB19" i="5"/>
  <c r="AB20" i="5"/>
  <c r="AB21" i="5"/>
  <c r="AB22" i="5"/>
  <c r="AB23" i="5"/>
  <c r="AB24" i="5"/>
  <c r="AB25" i="5"/>
  <c r="AB26" i="5"/>
  <c r="AB27" i="5"/>
  <c r="AB28" i="5"/>
  <c r="AB29" i="5"/>
  <c r="AB30" i="5"/>
  <c r="AB31" i="5"/>
  <c r="AB32" i="5"/>
  <c r="AB33" i="5"/>
  <c r="AB34" i="5"/>
  <c r="AB35" i="5"/>
  <c r="AB36" i="5"/>
  <c r="AB37" i="5"/>
  <c r="AB38" i="5"/>
  <c r="AB39" i="5"/>
  <c r="AB40" i="5"/>
  <c r="AB41" i="5"/>
  <c r="AB42" i="5"/>
  <c r="AB43" i="5"/>
  <c r="AB44" i="5"/>
  <c r="AB45" i="5"/>
  <c r="AB46" i="5"/>
  <c r="AB47" i="5"/>
  <c r="AB48" i="5"/>
  <c r="AB49" i="5"/>
  <c r="AB50" i="5"/>
  <c r="AB51" i="5"/>
  <c r="AB52" i="5"/>
  <c r="AB53" i="5"/>
  <c r="AB54" i="5"/>
  <c r="AB9" i="5"/>
  <c r="AB10" i="1" l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9" i="1"/>
  <c r="AB10" i="6"/>
  <c r="AB11" i="6"/>
  <c r="AB12" i="6"/>
  <c r="AB13" i="6"/>
  <c r="AB14" i="6"/>
  <c r="AB15" i="6"/>
  <c r="AB16" i="6"/>
  <c r="AB17" i="6"/>
  <c r="AB18" i="6"/>
  <c r="AB19" i="6"/>
  <c r="AB20" i="6"/>
  <c r="AB21" i="6"/>
  <c r="AB22" i="6"/>
  <c r="AB23" i="6"/>
  <c r="AB24" i="6"/>
  <c r="AB25" i="6"/>
  <c r="AB26" i="6"/>
  <c r="AB27" i="6"/>
  <c r="AB28" i="6"/>
  <c r="AB29" i="6"/>
  <c r="AB30" i="6"/>
  <c r="AB31" i="6"/>
  <c r="AB32" i="6"/>
  <c r="AB33" i="6"/>
  <c r="AB34" i="6"/>
  <c r="AB35" i="6"/>
  <c r="AB36" i="6"/>
  <c r="AB37" i="6"/>
  <c r="AB38" i="6"/>
  <c r="AB39" i="6"/>
  <c r="AB40" i="6"/>
  <c r="AB41" i="6"/>
  <c r="AB42" i="6"/>
  <c r="AB43" i="6"/>
  <c r="AB44" i="6"/>
  <c r="AB45" i="6"/>
  <c r="AB46" i="6"/>
  <c r="AB47" i="6"/>
  <c r="AB48" i="6"/>
  <c r="AB49" i="6"/>
  <c r="AB50" i="6"/>
  <c r="AB51" i="6"/>
  <c r="AB52" i="6"/>
  <c r="AB53" i="6"/>
  <c r="AB54" i="6"/>
  <c r="AB9" i="6"/>
  <c r="AB10" i="7"/>
  <c r="AB11" i="7"/>
  <c r="AB12" i="7"/>
  <c r="AB13" i="7"/>
  <c r="AB14" i="7"/>
  <c r="AB15" i="7"/>
  <c r="AB16" i="7"/>
  <c r="AB17" i="7"/>
  <c r="AB18" i="7"/>
  <c r="AB19" i="7"/>
  <c r="AB20" i="7"/>
  <c r="AB21" i="7"/>
  <c r="AB22" i="7"/>
  <c r="AB23" i="7"/>
  <c r="AB24" i="7"/>
  <c r="AB25" i="7"/>
  <c r="AB26" i="7"/>
  <c r="AB27" i="7"/>
  <c r="AB28" i="7"/>
  <c r="AB29" i="7"/>
  <c r="AB30" i="7"/>
  <c r="AB31" i="7"/>
  <c r="AB32" i="7"/>
  <c r="AB33" i="7"/>
  <c r="AB34" i="7"/>
  <c r="AB35" i="7"/>
  <c r="AB36" i="7"/>
  <c r="AB37" i="7"/>
  <c r="AB38" i="7"/>
  <c r="AB39" i="7"/>
  <c r="AB40" i="7"/>
  <c r="AB41" i="7"/>
  <c r="AB42" i="7"/>
  <c r="AB43" i="7"/>
  <c r="AB44" i="7"/>
  <c r="AB45" i="7"/>
  <c r="AB46" i="7"/>
  <c r="AB47" i="7"/>
  <c r="AB48" i="7"/>
  <c r="AB49" i="7"/>
  <c r="AB50" i="7"/>
  <c r="AB51" i="7"/>
  <c r="AB52" i="7"/>
  <c r="AB53" i="7"/>
  <c r="AB54" i="7"/>
  <c r="AB9" i="7"/>
  <c r="AB10" i="8" l="1"/>
  <c r="AB11" i="8"/>
  <c r="AB12" i="8"/>
  <c r="AB13" i="8"/>
  <c r="AB14" i="8"/>
  <c r="AB15" i="8"/>
  <c r="AB16" i="8"/>
  <c r="AB17" i="8"/>
  <c r="AB18" i="8"/>
  <c r="AB19" i="8"/>
  <c r="AB20" i="8"/>
  <c r="AB21" i="8"/>
  <c r="AB22" i="8"/>
  <c r="AB23" i="8"/>
  <c r="AB24" i="8"/>
  <c r="AB25" i="8"/>
  <c r="AB26" i="8"/>
  <c r="AB27" i="8"/>
  <c r="AB28" i="8"/>
  <c r="AB29" i="8"/>
  <c r="AB30" i="8"/>
  <c r="AB31" i="8"/>
  <c r="AB32" i="8"/>
  <c r="AB33" i="8"/>
  <c r="AB34" i="8"/>
  <c r="AB35" i="8"/>
  <c r="AB36" i="8"/>
  <c r="AB37" i="8"/>
  <c r="AB38" i="8"/>
  <c r="AB39" i="8"/>
  <c r="AB40" i="8"/>
  <c r="AB41" i="8"/>
  <c r="AB42" i="8"/>
  <c r="AB43" i="8"/>
  <c r="AB44" i="8"/>
  <c r="AB45" i="8"/>
  <c r="AB46" i="8"/>
  <c r="AB47" i="8"/>
  <c r="AB48" i="8"/>
  <c r="AB49" i="8"/>
  <c r="AB50" i="8"/>
  <c r="AB51" i="8"/>
  <c r="AB52" i="8"/>
  <c r="AB53" i="8"/>
  <c r="AB54" i="8"/>
  <c r="AB9" i="8"/>
  <c r="AB10" i="9"/>
  <c r="AB11" i="9"/>
  <c r="AB12" i="9"/>
  <c r="AB13" i="9"/>
  <c r="AB14" i="9"/>
  <c r="AB15" i="9"/>
  <c r="AB16" i="9"/>
  <c r="AB17" i="9"/>
  <c r="AB18" i="9"/>
  <c r="AB19" i="9"/>
  <c r="AB20" i="9"/>
  <c r="AB21" i="9"/>
  <c r="AB22" i="9"/>
  <c r="AB23" i="9"/>
  <c r="AB24" i="9"/>
  <c r="AB25" i="9"/>
  <c r="AB26" i="9"/>
  <c r="AB27" i="9"/>
  <c r="AB28" i="9"/>
  <c r="AB29" i="9"/>
  <c r="AB30" i="9"/>
  <c r="AB31" i="9"/>
  <c r="AB32" i="9"/>
  <c r="AB33" i="9"/>
  <c r="AB34" i="9"/>
  <c r="AB35" i="9"/>
  <c r="AB36" i="9"/>
  <c r="AB37" i="9"/>
  <c r="AB38" i="9"/>
  <c r="AB39" i="9"/>
  <c r="AB40" i="9"/>
  <c r="AB41" i="9"/>
  <c r="AB42" i="9"/>
  <c r="AB43" i="9"/>
  <c r="AB44" i="9"/>
  <c r="AB45" i="9"/>
  <c r="AB46" i="9"/>
  <c r="AB47" i="9"/>
  <c r="AB48" i="9"/>
  <c r="AB49" i="9"/>
  <c r="AB50" i="9"/>
  <c r="AB51" i="9"/>
  <c r="AB52" i="9"/>
  <c r="AB53" i="9"/>
  <c r="AB54" i="9"/>
  <c r="AB9" i="9"/>
  <c r="AB10" i="10"/>
  <c r="AB11" i="10"/>
  <c r="AB12" i="10"/>
  <c r="AB13" i="10"/>
  <c r="AB14" i="10"/>
  <c r="AB15" i="10"/>
  <c r="AB16" i="10"/>
  <c r="AB17" i="10"/>
  <c r="AB18" i="10"/>
  <c r="AB19" i="10"/>
  <c r="AB20" i="10"/>
  <c r="AB21" i="10"/>
  <c r="AB22" i="10"/>
  <c r="AB23" i="10"/>
  <c r="AB24" i="10"/>
  <c r="AB25" i="10"/>
  <c r="AB26" i="10"/>
  <c r="AB27" i="10"/>
  <c r="AB28" i="10"/>
  <c r="AB29" i="10"/>
  <c r="AB30" i="10"/>
  <c r="AB31" i="10"/>
  <c r="AB32" i="10"/>
  <c r="AB33" i="10"/>
  <c r="AB34" i="10"/>
  <c r="AB35" i="10"/>
  <c r="AB36" i="10"/>
  <c r="AB37" i="10"/>
  <c r="AB38" i="10"/>
  <c r="AB39" i="10"/>
  <c r="AB40" i="10"/>
  <c r="AB41" i="10"/>
  <c r="AB42" i="10"/>
  <c r="AB43" i="10"/>
  <c r="AB44" i="10"/>
  <c r="AB45" i="10"/>
  <c r="AB46" i="10"/>
  <c r="AB47" i="10"/>
  <c r="AB48" i="10"/>
  <c r="AB49" i="10"/>
  <c r="AB50" i="10"/>
  <c r="AB51" i="10"/>
  <c r="AB52" i="10"/>
  <c r="AB53" i="10"/>
  <c r="AB54" i="10"/>
  <c r="AB9" i="10"/>
  <c r="AB10" i="11"/>
  <c r="AB11" i="11"/>
  <c r="AB12" i="11"/>
  <c r="AB13" i="11"/>
  <c r="AB14" i="11"/>
  <c r="AB15" i="11"/>
  <c r="AB16" i="11"/>
  <c r="AB17" i="11"/>
  <c r="AB18" i="11"/>
  <c r="AB19" i="11"/>
  <c r="AB20" i="11"/>
  <c r="AB21" i="11"/>
  <c r="AB22" i="11"/>
  <c r="AB23" i="11"/>
  <c r="AB24" i="11"/>
  <c r="AB25" i="11"/>
  <c r="AB26" i="11"/>
  <c r="AB27" i="11"/>
  <c r="AB28" i="11"/>
  <c r="AB29" i="11"/>
  <c r="AB30" i="11"/>
  <c r="AB31" i="11"/>
  <c r="AB32" i="11"/>
  <c r="AB33" i="11"/>
  <c r="AB34" i="11"/>
  <c r="AB35" i="11"/>
  <c r="AB36" i="11"/>
  <c r="AB37" i="11"/>
  <c r="AB38" i="11"/>
  <c r="AB39" i="11"/>
  <c r="AB40" i="11"/>
  <c r="AB41" i="11"/>
  <c r="AB42" i="11"/>
  <c r="AB43" i="11"/>
  <c r="AB44" i="11"/>
  <c r="AB45" i="11"/>
  <c r="AB46" i="11"/>
  <c r="AB47" i="11"/>
  <c r="AB48" i="11"/>
  <c r="AB49" i="11"/>
  <c r="AB50" i="11"/>
  <c r="AB51" i="11"/>
  <c r="AB52" i="11"/>
  <c r="AB53" i="11"/>
  <c r="AB54" i="11"/>
  <c r="AB9" i="11"/>
  <c r="AB10" i="12"/>
  <c r="AB11" i="12"/>
  <c r="AB12" i="12"/>
  <c r="AB13" i="12"/>
  <c r="AB14" i="12"/>
  <c r="AB15" i="12"/>
  <c r="AB16" i="12"/>
  <c r="AB17" i="12"/>
  <c r="AB18" i="12"/>
  <c r="AB19" i="12"/>
  <c r="AB20" i="12"/>
  <c r="AB21" i="12"/>
  <c r="AB22" i="12"/>
  <c r="AB23" i="12"/>
  <c r="AB24" i="12"/>
  <c r="AB25" i="12"/>
  <c r="AB26" i="12"/>
  <c r="AB27" i="12"/>
  <c r="AB28" i="12"/>
  <c r="AB29" i="12"/>
  <c r="AB30" i="12"/>
  <c r="AB31" i="12"/>
  <c r="AB32" i="12"/>
  <c r="AB33" i="12"/>
  <c r="AB34" i="12"/>
  <c r="AB35" i="12"/>
  <c r="AB36" i="12"/>
  <c r="AB37" i="12"/>
  <c r="AB38" i="12"/>
  <c r="AB39" i="12"/>
  <c r="AB40" i="12"/>
  <c r="AB41" i="12"/>
  <c r="AB42" i="12"/>
  <c r="AB43" i="12"/>
  <c r="AB44" i="12"/>
  <c r="AB45" i="12"/>
  <c r="AB46" i="12"/>
  <c r="AB47" i="12"/>
  <c r="AB48" i="12"/>
  <c r="AB49" i="12"/>
  <c r="AB50" i="12"/>
  <c r="AB51" i="12"/>
  <c r="AB52" i="12"/>
  <c r="AB53" i="12"/>
  <c r="AB54" i="12"/>
  <c r="AB9" i="12"/>
  <c r="D42" i="12" l="1"/>
  <c r="D11" i="12"/>
  <c r="B42" i="12"/>
  <c r="O42" i="12" s="1"/>
  <c r="B11" i="12"/>
  <c r="O11" i="12" s="1"/>
  <c r="D42" i="11"/>
  <c r="D11" i="11"/>
  <c r="B42" i="11"/>
  <c r="B11" i="11"/>
  <c r="O11" i="11" s="1"/>
  <c r="D42" i="10"/>
  <c r="D11" i="10"/>
  <c r="B42" i="10"/>
  <c r="O42" i="10" s="1"/>
  <c r="B11" i="10"/>
  <c r="O11" i="10" s="1"/>
  <c r="D42" i="9"/>
  <c r="D11" i="9"/>
  <c r="B42" i="9"/>
  <c r="B11" i="9"/>
  <c r="D42" i="8"/>
  <c r="D11" i="8"/>
  <c r="B42" i="8"/>
  <c r="B11" i="8"/>
  <c r="D42" i="7"/>
  <c r="D11" i="7"/>
  <c r="B42" i="7"/>
  <c r="B11" i="7"/>
  <c r="D42" i="6"/>
  <c r="D11" i="6"/>
  <c r="B42" i="6"/>
  <c r="B11" i="6"/>
  <c r="M14" i="6" s="1"/>
  <c r="D42" i="1"/>
  <c r="D11" i="1"/>
  <c r="B42" i="1"/>
  <c r="B11" i="1"/>
  <c r="D42" i="5"/>
  <c r="D11" i="5"/>
  <c r="B42" i="5"/>
  <c r="B11" i="5"/>
  <c r="C15" i="12"/>
  <c r="I15" i="12"/>
  <c r="B15" i="12"/>
  <c r="O15" i="12" s="1"/>
  <c r="C14" i="12"/>
  <c r="I14" i="12"/>
  <c r="B14" i="12"/>
  <c r="O14" i="12" s="1"/>
  <c r="R14" i="12" s="1"/>
  <c r="K10" i="12"/>
  <c r="K11" i="12"/>
  <c r="K12" i="12"/>
  <c r="K13" i="12"/>
  <c r="K14" i="12"/>
  <c r="K15" i="12"/>
  <c r="K16" i="12"/>
  <c r="K17" i="12"/>
  <c r="K18" i="12"/>
  <c r="K19" i="12"/>
  <c r="K20" i="12"/>
  <c r="K21" i="12"/>
  <c r="K22" i="12"/>
  <c r="K23" i="12"/>
  <c r="K24" i="12"/>
  <c r="K25" i="12"/>
  <c r="K26" i="12"/>
  <c r="K27" i="12"/>
  <c r="K28" i="12"/>
  <c r="K29" i="12"/>
  <c r="K30" i="12"/>
  <c r="K31" i="12"/>
  <c r="K32" i="12"/>
  <c r="K33" i="12"/>
  <c r="K34" i="12"/>
  <c r="K35" i="12"/>
  <c r="K36" i="12"/>
  <c r="K37" i="12"/>
  <c r="K38" i="12"/>
  <c r="K39" i="12"/>
  <c r="K40" i="12"/>
  <c r="K41" i="12"/>
  <c r="K42" i="12"/>
  <c r="K43" i="12"/>
  <c r="K44" i="12"/>
  <c r="K45" i="12"/>
  <c r="K46" i="12"/>
  <c r="K47" i="12"/>
  <c r="K48" i="12"/>
  <c r="K49" i="12"/>
  <c r="K50" i="12"/>
  <c r="K51" i="12"/>
  <c r="K52" i="12"/>
  <c r="K53" i="12"/>
  <c r="K54" i="12"/>
  <c r="K9" i="12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J34" i="12"/>
  <c r="J35" i="12"/>
  <c r="J36" i="12"/>
  <c r="J37" i="12"/>
  <c r="J38" i="12"/>
  <c r="J39" i="12"/>
  <c r="J40" i="12"/>
  <c r="J41" i="12"/>
  <c r="J42" i="12"/>
  <c r="J43" i="12"/>
  <c r="J44" i="12"/>
  <c r="J45" i="12"/>
  <c r="J46" i="12"/>
  <c r="J47" i="12"/>
  <c r="J48" i="12"/>
  <c r="J49" i="12"/>
  <c r="J50" i="12"/>
  <c r="J51" i="12"/>
  <c r="J52" i="12"/>
  <c r="J53" i="12"/>
  <c r="J54" i="12"/>
  <c r="J9" i="12"/>
  <c r="I10" i="12"/>
  <c r="I11" i="12"/>
  <c r="I12" i="12"/>
  <c r="I13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I45" i="12"/>
  <c r="I46" i="12"/>
  <c r="I47" i="12"/>
  <c r="I48" i="12"/>
  <c r="I49" i="12"/>
  <c r="I50" i="12"/>
  <c r="I51" i="12"/>
  <c r="I52" i="12"/>
  <c r="I53" i="12"/>
  <c r="I54" i="12"/>
  <c r="I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9" i="12"/>
  <c r="D10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9" i="12"/>
  <c r="C10" i="12"/>
  <c r="C11" i="12"/>
  <c r="C12" i="12"/>
  <c r="P12" i="12" s="1"/>
  <c r="C13" i="12"/>
  <c r="C16" i="12"/>
  <c r="C17" i="12"/>
  <c r="C18" i="12"/>
  <c r="P18" i="12" s="1"/>
  <c r="C19" i="12"/>
  <c r="C20" i="12"/>
  <c r="C21" i="12"/>
  <c r="C22" i="12"/>
  <c r="P22" i="12" s="1"/>
  <c r="V22" i="12" s="1"/>
  <c r="C23" i="12"/>
  <c r="C24" i="12"/>
  <c r="C25" i="12"/>
  <c r="C26" i="12"/>
  <c r="P26" i="12" s="1"/>
  <c r="V26" i="12" s="1"/>
  <c r="C27" i="12"/>
  <c r="C28" i="12"/>
  <c r="C29" i="12"/>
  <c r="C30" i="12"/>
  <c r="P30" i="12" s="1"/>
  <c r="C31" i="12"/>
  <c r="C32" i="12"/>
  <c r="C33" i="12"/>
  <c r="C34" i="12"/>
  <c r="P34" i="12" s="1"/>
  <c r="C35" i="12"/>
  <c r="C36" i="12"/>
  <c r="C37" i="12"/>
  <c r="C38" i="12"/>
  <c r="P38" i="12" s="1"/>
  <c r="C39" i="12"/>
  <c r="C40" i="12"/>
  <c r="C41" i="12"/>
  <c r="C42" i="12"/>
  <c r="P42" i="12" s="1"/>
  <c r="V42" i="12" s="1"/>
  <c r="C43" i="12"/>
  <c r="C44" i="12"/>
  <c r="C45" i="12"/>
  <c r="C46" i="12"/>
  <c r="P46" i="12" s="1"/>
  <c r="V46" i="12" s="1"/>
  <c r="C47" i="12"/>
  <c r="C48" i="12"/>
  <c r="C49" i="12"/>
  <c r="C50" i="12"/>
  <c r="P50" i="12" s="1"/>
  <c r="V50" i="12" s="1"/>
  <c r="C51" i="12"/>
  <c r="C52" i="12"/>
  <c r="C53" i="12"/>
  <c r="C54" i="12"/>
  <c r="P54" i="12" s="1"/>
  <c r="C9" i="12"/>
  <c r="B10" i="12"/>
  <c r="B12" i="12"/>
  <c r="B13" i="12"/>
  <c r="O13" i="12" s="1"/>
  <c r="B16" i="12"/>
  <c r="O16" i="12" s="1"/>
  <c r="B17" i="12"/>
  <c r="B18" i="12"/>
  <c r="B19" i="12"/>
  <c r="O19" i="12" s="1"/>
  <c r="B20" i="12"/>
  <c r="O20" i="12" s="1"/>
  <c r="B21" i="12"/>
  <c r="B22" i="12"/>
  <c r="B23" i="12"/>
  <c r="O23" i="12" s="1"/>
  <c r="B24" i="12"/>
  <c r="O24" i="12" s="1"/>
  <c r="B25" i="12"/>
  <c r="B26" i="12"/>
  <c r="B27" i="12"/>
  <c r="B28" i="12"/>
  <c r="O28" i="12" s="1"/>
  <c r="B29" i="12"/>
  <c r="B30" i="12"/>
  <c r="B31" i="12"/>
  <c r="B32" i="12"/>
  <c r="O32" i="12" s="1"/>
  <c r="B33" i="12"/>
  <c r="B34" i="12"/>
  <c r="B35" i="12"/>
  <c r="O35" i="12" s="1"/>
  <c r="B36" i="12"/>
  <c r="O36" i="12" s="1"/>
  <c r="B37" i="12"/>
  <c r="B38" i="12"/>
  <c r="B39" i="12"/>
  <c r="O39" i="12" s="1"/>
  <c r="R39" i="12" s="1"/>
  <c r="B40" i="12"/>
  <c r="O40" i="12" s="1"/>
  <c r="B41" i="12"/>
  <c r="B43" i="12"/>
  <c r="B44" i="12"/>
  <c r="O44" i="12" s="1"/>
  <c r="AA44" i="12" s="1"/>
  <c r="B45" i="12"/>
  <c r="O45" i="12" s="1"/>
  <c r="B46" i="12"/>
  <c r="B47" i="12"/>
  <c r="B48" i="12"/>
  <c r="O48" i="12" s="1"/>
  <c r="B49" i="12"/>
  <c r="O49" i="12" s="1"/>
  <c r="B50" i="12"/>
  <c r="B51" i="12"/>
  <c r="B52" i="12"/>
  <c r="O52" i="12" s="1"/>
  <c r="B53" i="12"/>
  <c r="O53" i="12" s="1"/>
  <c r="B54" i="12"/>
  <c r="B9" i="12"/>
  <c r="G14" i="5"/>
  <c r="K14" i="5"/>
  <c r="F14" i="5"/>
  <c r="O14" i="5" s="1"/>
  <c r="R14" i="5" s="1"/>
  <c r="G14" i="1"/>
  <c r="J14" i="1"/>
  <c r="F14" i="1"/>
  <c r="O14" i="1" s="1"/>
  <c r="G14" i="6"/>
  <c r="I14" i="6"/>
  <c r="F14" i="6"/>
  <c r="O14" i="6" s="1"/>
  <c r="R14" i="6" s="1"/>
  <c r="E14" i="7"/>
  <c r="K14" i="7"/>
  <c r="D14" i="7"/>
  <c r="O14" i="7" s="1"/>
  <c r="R14" i="7" s="1"/>
  <c r="E14" i="8"/>
  <c r="J14" i="8"/>
  <c r="D14" i="8"/>
  <c r="O14" i="8" s="1"/>
  <c r="R14" i="8" s="1"/>
  <c r="E14" i="9"/>
  <c r="I14" i="9"/>
  <c r="D14" i="9"/>
  <c r="O14" i="9" s="1"/>
  <c r="C14" i="10"/>
  <c r="K14" i="10"/>
  <c r="B14" i="10"/>
  <c r="O14" i="10" s="1"/>
  <c r="C14" i="11"/>
  <c r="J14" i="11"/>
  <c r="B14" i="11"/>
  <c r="O14" i="11" s="1"/>
  <c r="R14" i="11" s="1"/>
  <c r="F9" i="5"/>
  <c r="O9" i="5" s="1"/>
  <c r="U9" i="5" s="1"/>
  <c r="G10" i="5"/>
  <c r="K10" i="5"/>
  <c r="G11" i="5"/>
  <c r="K11" i="5"/>
  <c r="G12" i="5"/>
  <c r="K12" i="5"/>
  <c r="G13" i="5"/>
  <c r="P13" i="5" s="1"/>
  <c r="Z13" i="5" s="1"/>
  <c r="K13" i="5"/>
  <c r="G15" i="5"/>
  <c r="K15" i="5"/>
  <c r="G16" i="5"/>
  <c r="K16" i="5"/>
  <c r="G17" i="5"/>
  <c r="K17" i="5"/>
  <c r="P17" i="5" s="1"/>
  <c r="G18" i="5"/>
  <c r="K18" i="5"/>
  <c r="G19" i="5"/>
  <c r="K19" i="5"/>
  <c r="G20" i="5"/>
  <c r="K20" i="5"/>
  <c r="G21" i="5"/>
  <c r="K21" i="5"/>
  <c r="G22" i="5"/>
  <c r="K22" i="5"/>
  <c r="G23" i="5"/>
  <c r="K23" i="5"/>
  <c r="G24" i="5"/>
  <c r="K24" i="5"/>
  <c r="G25" i="5"/>
  <c r="K25" i="5"/>
  <c r="P25" i="5" s="1"/>
  <c r="G26" i="5"/>
  <c r="K26" i="5"/>
  <c r="G27" i="5"/>
  <c r="K27" i="5"/>
  <c r="G28" i="5"/>
  <c r="K28" i="5"/>
  <c r="G29" i="5"/>
  <c r="K29" i="5"/>
  <c r="G30" i="5"/>
  <c r="K30" i="5"/>
  <c r="G31" i="5"/>
  <c r="K31" i="5"/>
  <c r="G32" i="5"/>
  <c r="K32" i="5"/>
  <c r="G33" i="5"/>
  <c r="K33" i="5"/>
  <c r="P33" i="5" s="1"/>
  <c r="G34" i="5"/>
  <c r="K34" i="5"/>
  <c r="G35" i="5"/>
  <c r="K35" i="5"/>
  <c r="G36" i="5"/>
  <c r="P36" i="5" s="1"/>
  <c r="K36" i="5"/>
  <c r="G37" i="5"/>
  <c r="K37" i="5"/>
  <c r="G38" i="5"/>
  <c r="P38" i="5" s="1"/>
  <c r="Z38" i="5" s="1"/>
  <c r="K38" i="5"/>
  <c r="G39" i="5"/>
  <c r="K39" i="5"/>
  <c r="G40" i="5"/>
  <c r="K40" i="5"/>
  <c r="G41" i="5"/>
  <c r="K41" i="5"/>
  <c r="P41" i="5" s="1"/>
  <c r="G42" i="5"/>
  <c r="K42" i="5"/>
  <c r="G43" i="5"/>
  <c r="K43" i="5"/>
  <c r="G44" i="5"/>
  <c r="P44" i="5" s="1"/>
  <c r="V44" i="5" s="1"/>
  <c r="K44" i="5"/>
  <c r="G45" i="5"/>
  <c r="K45" i="5"/>
  <c r="G46" i="5"/>
  <c r="P46" i="5" s="1"/>
  <c r="K46" i="5"/>
  <c r="G47" i="5"/>
  <c r="K47" i="5"/>
  <c r="G48" i="5"/>
  <c r="K48" i="5"/>
  <c r="G49" i="5"/>
  <c r="K49" i="5"/>
  <c r="G50" i="5"/>
  <c r="P50" i="5" s="1"/>
  <c r="K50" i="5"/>
  <c r="G51" i="5"/>
  <c r="K51" i="5"/>
  <c r="G52" i="5"/>
  <c r="K52" i="5"/>
  <c r="G53" i="5"/>
  <c r="K53" i="5"/>
  <c r="G54" i="5"/>
  <c r="P54" i="5" s="1"/>
  <c r="S54" i="5" s="1"/>
  <c r="K54" i="5"/>
  <c r="G9" i="5"/>
  <c r="K9" i="5"/>
  <c r="F10" i="5"/>
  <c r="O10" i="5" s="1"/>
  <c r="F11" i="5"/>
  <c r="O11" i="5" s="1"/>
  <c r="F12" i="5"/>
  <c r="O12" i="5" s="1"/>
  <c r="F13" i="5"/>
  <c r="O13" i="5" s="1"/>
  <c r="F15" i="5"/>
  <c r="O15" i="5" s="1"/>
  <c r="F16" i="5"/>
  <c r="O16" i="5" s="1"/>
  <c r="F17" i="5"/>
  <c r="O17" i="5" s="1"/>
  <c r="F18" i="5"/>
  <c r="O18" i="5" s="1"/>
  <c r="F19" i="5"/>
  <c r="O19" i="5"/>
  <c r="F20" i="5"/>
  <c r="O20" i="5" s="1"/>
  <c r="F21" i="5"/>
  <c r="O21" i="5" s="1"/>
  <c r="F22" i="5"/>
  <c r="O22" i="5" s="1"/>
  <c r="F23" i="5"/>
  <c r="O23" i="5" s="1"/>
  <c r="F24" i="5"/>
  <c r="O24" i="5" s="1"/>
  <c r="F25" i="5"/>
  <c r="O25" i="5" s="1"/>
  <c r="F26" i="5"/>
  <c r="O26" i="5" s="1"/>
  <c r="F27" i="5"/>
  <c r="O27" i="5"/>
  <c r="R27" i="5" s="1"/>
  <c r="F28" i="5"/>
  <c r="O28" i="5" s="1"/>
  <c r="F29" i="5"/>
  <c r="O29" i="5" s="1"/>
  <c r="F30" i="5"/>
  <c r="O30" i="5" s="1"/>
  <c r="F31" i="5"/>
  <c r="O31" i="5" s="1"/>
  <c r="F32" i="5"/>
  <c r="O32" i="5" s="1"/>
  <c r="F33" i="5"/>
  <c r="O33" i="5" s="1"/>
  <c r="F34" i="5"/>
  <c r="O34" i="5" s="1"/>
  <c r="F35" i="5"/>
  <c r="O35" i="5" s="1"/>
  <c r="F36" i="5"/>
  <c r="O36" i="5" s="1"/>
  <c r="F37" i="5"/>
  <c r="O37" i="5" s="1"/>
  <c r="U37" i="5" s="1"/>
  <c r="F38" i="5"/>
  <c r="O38" i="5" s="1"/>
  <c r="F39" i="5"/>
  <c r="O39" i="5" s="1"/>
  <c r="F40" i="5"/>
  <c r="O40" i="5" s="1"/>
  <c r="F41" i="5"/>
  <c r="O41" i="5" s="1"/>
  <c r="F42" i="5"/>
  <c r="O42" i="5" s="1"/>
  <c r="F43" i="5"/>
  <c r="O43" i="5" s="1"/>
  <c r="F44" i="5"/>
  <c r="O44" i="5" s="1"/>
  <c r="F45" i="5"/>
  <c r="O45" i="5" s="1"/>
  <c r="F46" i="5"/>
  <c r="O46" i="5" s="1"/>
  <c r="F47" i="5"/>
  <c r="O47" i="5" s="1"/>
  <c r="F48" i="5"/>
  <c r="O48" i="5" s="1"/>
  <c r="R48" i="5" s="1"/>
  <c r="F49" i="5"/>
  <c r="O49" i="5" s="1"/>
  <c r="F50" i="5"/>
  <c r="O50" i="5" s="1"/>
  <c r="F51" i="5"/>
  <c r="O51" i="5" s="1"/>
  <c r="R51" i="5" s="1"/>
  <c r="F52" i="5"/>
  <c r="O52" i="5" s="1"/>
  <c r="F53" i="5"/>
  <c r="O53" i="5" s="1"/>
  <c r="F54" i="5"/>
  <c r="O54" i="5" s="1"/>
  <c r="G9" i="1"/>
  <c r="P9" i="1" s="1"/>
  <c r="J9" i="1"/>
  <c r="G10" i="1"/>
  <c r="J10" i="1"/>
  <c r="G11" i="1"/>
  <c r="P11" i="1" s="1"/>
  <c r="J11" i="1"/>
  <c r="G12" i="1"/>
  <c r="J12" i="1"/>
  <c r="G13" i="1"/>
  <c r="J13" i="1"/>
  <c r="G15" i="1"/>
  <c r="J15" i="1"/>
  <c r="P15" i="1" s="1"/>
  <c r="G16" i="1"/>
  <c r="J16" i="1"/>
  <c r="G17" i="1"/>
  <c r="J17" i="1"/>
  <c r="G18" i="1"/>
  <c r="P18" i="1" s="1"/>
  <c r="J18" i="1"/>
  <c r="G19" i="1"/>
  <c r="J19" i="1"/>
  <c r="G20" i="1"/>
  <c r="P20" i="1" s="1"/>
  <c r="J20" i="1"/>
  <c r="G21" i="1"/>
  <c r="J21" i="1"/>
  <c r="G22" i="1"/>
  <c r="J22" i="1"/>
  <c r="G23" i="1"/>
  <c r="J23" i="1"/>
  <c r="P23" i="1" s="1"/>
  <c r="G24" i="1"/>
  <c r="J24" i="1"/>
  <c r="G25" i="1"/>
  <c r="J25" i="1"/>
  <c r="G26" i="1"/>
  <c r="P26" i="1" s="1"/>
  <c r="J26" i="1"/>
  <c r="G27" i="1"/>
  <c r="J27" i="1"/>
  <c r="G28" i="1"/>
  <c r="P28" i="1" s="1"/>
  <c r="J28" i="1"/>
  <c r="G29" i="1"/>
  <c r="J29" i="1"/>
  <c r="G30" i="1"/>
  <c r="J30" i="1"/>
  <c r="G31" i="1"/>
  <c r="J31" i="1"/>
  <c r="P31" i="1" s="1"/>
  <c r="G32" i="1"/>
  <c r="J32" i="1"/>
  <c r="G33" i="1"/>
  <c r="J33" i="1"/>
  <c r="G34" i="1"/>
  <c r="P34" i="1" s="1"/>
  <c r="J34" i="1"/>
  <c r="G35" i="1"/>
  <c r="J35" i="1"/>
  <c r="G36" i="1"/>
  <c r="P36" i="1" s="1"/>
  <c r="J36" i="1"/>
  <c r="G37" i="1"/>
  <c r="J37" i="1"/>
  <c r="G38" i="1"/>
  <c r="J38" i="1"/>
  <c r="G39" i="1"/>
  <c r="J39" i="1"/>
  <c r="G40" i="1"/>
  <c r="J40" i="1"/>
  <c r="P40" i="1" s="1"/>
  <c r="G41" i="1"/>
  <c r="P41" i="1" s="1"/>
  <c r="J41" i="1"/>
  <c r="G42" i="1"/>
  <c r="J42" i="1"/>
  <c r="G43" i="1"/>
  <c r="J43" i="1"/>
  <c r="G44" i="1"/>
  <c r="J44" i="1"/>
  <c r="G45" i="1"/>
  <c r="J45" i="1"/>
  <c r="G46" i="1"/>
  <c r="J46" i="1"/>
  <c r="G47" i="1"/>
  <c r="J47" i="1"/>
  <c r="G48" i="1"/>
  <c r="J48" i="1"/>
  <c r="P48" i="1" s="1"/>
  <c r="G49" i="1"/>
  <c r="P49" i="1" s="1"/>
  <c r="V49" i="1" s="1"/>
  <c r="J49" i="1"/>
  <c r="G50" i="1"/>
  <c r="J50" i="1"/>
  <c r="G51" i="1"/>
  <c r="J51" i="1"/>
  <c r="G52" i="1"/>
  <c r="J52" i="1"/>
  <c r="P52" i="1"/>
  <c r="Z52" i="1" s="1"/>
  <c r="G53" i="1"/>
  <c r="J53" i="1"/>
  <c r="G54" i="1"/>
  <c r="J54" i="1"/>
  <c r="F10" i="1"/>
  <c r="O10" i="1" s="1"/>
  <c r="F11" i="1"/>
  <c r="O11" i="1" s="1"/>
  <c r="F12" i="1"/>
  <c r="O12" i="1" s="1"/>
  <c r="F13" i="1"/>
  <c r="O13" i="1" s="1"/>
  <c r="F15" i="1"/>
  <c r="O15" i="1"/>
  <c r="F16" i="1"/>
  <c r="O16" i="1" s="1"/>
  <c r="F17" i="1"/>
  <c r="O17" i="1" s="1"/>
  <c r="F18" i="1"/>
  <c r="O18" i="1" s="1"/>
  <c r="F19" i="1"/>
  <c r="O19" i="1"/>
  <c r="F20" i="1"/>
  <c r="O20" i="1" s="1"/>
  <c r="F21" i="1"/>
  <c r="O21" i="1" s="1"/>
  <c r="F22" i="1"/>
  <c r="O22" i="1" s="1"/>
  <c r="F23" i="1"/>
  <c r="O23" i="1" s="1"/>
  <c r="F24" i="1"/>
  <c r="O24" i="1" s="1"/>
  <c r="F25" i="1"/>
  <c r="O25" i="1" s="1"/>
  <c r="F26" i="1"/>
  <c r="O26" i="1" s="1"/>
  <c r="U26" i="1" s="1"/>
  <c r="F27" i="1"/>
  <c r="O27" i="1" s="1"/>
  <c r="R27" i="1" s="1"/>
  <c r="F28" i="1"/>
  <c r="O28" i="1" s="1"/>
  <c r="F29" i="1"/>
  <c r="O29" i="1" s="1"/>
  <c r="F30" i="1"/>
  <c r="O30" i="1" s="1"/>
  <c r="F31" i="1"/>
  <c r="O31" i="1" s="1"/>
  <c r="R31" i="1" s="1"/>
  <c r="F32" i="1"/>
  <c r="O32" i="1" s="1"/>
  <c r="F33" i="1"/>
  <c r="O33" i="1" s="1"/>
  <c r="F34" i="1"/>
  <c r="O34" i="1" s="1"/>
  <c r="F35" i="1"/>
  <c r="O35" i="1"/>
  <c r="F36" i="1"/>
  <c r="O36" i="1" s="1"/>
  <c r="F37" i="1"/>
  <c r="O37" i="1" s="1"/>
  <c r="F38" i="1"/>
  <c r="O38" i="1" s="1"/>
  <c r="F39" i="1"/>
  <c r="O39" i="1" s="1"/>
  <c r="F40" i="1"/>
  <c r="O40" i="1" s="1"/>
  <c r="F41" i="1"/>
  <c r="O41" i="1" s="1"/>
  <c r="U41" i="1" s="1"/>
  <c r="F42" i="1"/>
  <c r="O42" i="1" s="1"/>
  <c r="R42" i="1" s="1"/>
  <c r="F43" i="1"/>
  <c r="O43" i="1"/>
  <c r="F44" i="1"/>
  <c r="O44" i="1" s="1"/>
  <c r="F45" i="1"/>
  <c r="O45" i="1" s="1"/>
  <c r="R45" i="1" s="1"/>
  <c r="F46" i="1"/>
  <c r="O46" i="1" s="1"/>
  <c r="F47" i="1"/>
  <c r="O47" i="1" s="1"/>
  <c r="R47" i="1" s="1"/>
  <c r="F48" i="1"/>
  <c r="O48" i="1" s="1"/>
  <c r="F49" i="1"/>
  <c r="O49" i="1" s="1"/>
  <c r="F50" i="1"/>
  <c r="O50" i="1" s="1"/>
  <c r="F51" i="1"/>
  <c r="O51" i="1" s="1"/>
  <c r="R51" i="1" s="1"/>
  <c r="F52" i="1"/>
  <c r="O52" i="1" s="1"/>
  <c r="F53" i="1"/>
  <c r="O53" i="1" s="1"/>
  <c r="F54" i="1"/>
  <c r="O54" i="1" s="1"/>
  <c r="F9" i="1"/>
  <c r="O9" i="1" s="1"/>
  <c r="F9" i="6"/>
  <c r="O9" i="6" s="1"/>
  <c r="G10" i="6"/>
  <c r="I10" i="6"/>
  <c r="G11" i="6"/>
  <c r="I11" i="6"/>
  <c r="G12" i="6"/>
  <c r="I12" i="6"/>
  <c r="G13" i="6"/>
  <c r="I13" i="6"/>
  <c r="G15" i="6"/>
  <c r="I15" i="6"/>
  <c r="P15" i="6" s="1"/>
  <c r="G16" i="6"/>
  <c r="I16" i="6"/>
  <c r="G17" i="6"/>
  <c r="I17" i="6"/>
  <c r="G18" i="6"/>
  <c r="P18" i="6" s="1"/>
  <c r="I18" i="6"/>
  <c r="G19" i="6"/>
  <c r="I19" i="6"/>
  <c r="G20" i="6"/>
  <c r="P20" i="6" s="1"/>
  <c r="I20" i="6"/>
  <c r="G21" i="6"/>
  <c r="I21" i="6"/>
  <c r="G22" i="6"/>
  <c r="I22" i="6"/>
  <c r="G23" i="6"/>
  <c r="I23" i="6"/>
  <c r="G24" i="6"/>
  <c r="I24" i="6"/>
  <c r="G25" i="6"/>
  <c r="P25" i="6" s="1"/>
  <c r="I25" i="6"/>
  <c r="G26" i="6"/>
  <c r="I26" i="6"/>
  <c r="G27" i="6"/>
  <c r="I27" i="6"/>
  <c r="G28" i="6"/>
  <c r="I28" i="6"/>
  <c r="G29" i="6"/>
  <c r="I29" i="6"/>
  <c r="G30" i="6"/>
  <c r="I30" i="6"/>
  <c r="G31" i="6"/>
  <c r="I31" i="6"/>
  <c r="G32" i="6"/>
  <c r="I32" i="6"/>
  <c r="P32" i="6" s="1"/>
  <c r="G33" i="6"/>
  <c r="P33" i="6" s="1"/>
  <c r="I33" i="6"/>
  <c r="G34" i="6"/>
  <c r="I34" i="6"/>
  <c r="G35" i="6"/>
  <c r="I35" i="6"/>
  <c r="G36" i="6"/>
  <c r="I36" i="6"/>
  <c r="P36" i="6"/>
  <c r="G37" i="6"/>
  <c r="I37" i="6"/>
  <c r="G38" i="6"/>
  <c r="I38" i="6"/>
  <c r="G39" i="6"/>
  <c r="I39" i="6"/>
  <c r="G40" i="6"/>
  <c r="I40" i="6"/>
  <c r="P40" i="6" s="1"/>
  <c r="G41" i="6"/>
  <c r="I41" i="6"/>
  <c r="G42" i="6"/>
  <c r="I42" i="6"/>
  <c r="G43" i="6"/>
  <c r="I43" i="6"/>
  <c r="G44" i="6"/>
  <c r="I44" i="6"/>
  <c r="G45" i="6"/>
  <c r="I45" i="6"/>
  <c r="G46" i="6"/>
  <c r="I46" i="6"/>
  <c r="G47" i="6"/>
  <c r="I47" i="6"/>
  <c r="G48" i="6"/>
  <c r="I48" i="6"/>
  <c r="P48" i="6" s="1"/>
  <c r="G49" i="6"/>
  <c r="P49" i="6" s="1"/>
  <c r="I49" i="6"/>
  <c r="G50" i="6"/>
  <c r="I50" i="6"/>
  <c r="G51" i="6"/>
  <c r="I51" i="6"/>
  <c r="G52" i="6"/>
  <c r="I52" i="6"/>
  <c r="G53" i="6"/>
  <c r="I53" i="6"/>
  <c r="G54" i="6"/>
  <c r="I54" i="6"/>
  <c r="G9" i="6"/>
  <c r="I9" i="6"/>
  <c r="F10" i="6"/>
  <c r="O10" i="6" s="1"/>
  <c r="F11" i="6"/>
  <c r="O11" i="6" s="1"/>
  <c r="F12" i="6"/>
  <c r="O12" i="6" s="1"/>
  <c r="F13" i="6"/>
  <c r="O13" i="6" s="1"/>
  <c r="F15" i="6"/>
  <c r="O15" i="6" s="1"/>
  <c r="F16" i="6"/>
  <c r="O16" i="6" s="1"/>
  <c r="F17" i="6"/>
  <c r="O17" i="6" s="1"/>
  <c r="F18" i="6"/>
  <c r="O18" i="6" s="1"/>
  <c r="F19" i="6"/>
  <c r="O19" i="6"/>
  <c r="F20" i="6"/>
  <c r="O20" i="6" s="1"/>
  <c r="F21" i="6"/>
  <c r="O21" i="6" s="1"/>
  <c r="F22" i="6"/>
  <c r="O22" i="6" s="1"/>
  <c r="F23" i="6"/>
  <c r="O23" i="6" s="1"/>
  <c r="F24" i="6"/>
  <c r="O24" i="6" s="1"/>
  <c r="F25" i="6"/>
  <c r="O25" i="6" s="1"/>
  <c r="F26" i="6"/>
  <c r="O26" i="6" s="1"/>
  <c r="F27" i="6"/>
  <c r="O27" i="6" s="1"/>
  <c r="F28" i="6"/>
  <c r="O28" i="6" s="1"/>
  <c r="F29" i="6"/>
  <c r="O29" i="6" s="1"/>
  <c r="U29" i="6" s="1"/>
  <c r="F30" i="6"/>
  <c r="O30" i="6" s="1"/>
  <c r="F31" i="6"/>
  <c r="O31" i="6" s="1"/>
  <c r="F32" i="6"/>
  <c r="O32" i="6" s="1"/>
  <c r="F33" i="6"/>
  <c r="O33" i="6" s="1"/>
  <c r="F34" i="6"/>
  <c r="O34" i="6" s="1"/>
  <c r="F35" i="6"/>
  <c r="O35" i="6" s="1"/>
  <c r="F36" i="6"/>
  <c r="O36" i="6" s="1"/>
  <c r="F37" i="6"/>
  <c r="O37" i="6" s="1"/>
  <c r="F38" i="6"/>
  <c r="O38" i="6" s="1"/>
  <c r="F39" i="6"/>
  <c r="O39" i="6" s="1"/>
  <c r="F40" i="6"/>
  <c r="O40" i="6" s="1"/>
  <c r="F41" i="6"/>
  <c r="O41" i="6" s="1"/>
  <c r="F42" i="6"/>
  <c r="O42" i="6" s="1"/>
  <c r="F43" i="6"/>
  <c r="O43" i="6" s="1"/>
  <c r="F44" i="6"/>
  <c r="O44" i="6" s="1"/>
  <c r="F45" i="6"/>
  <c r="O45" i="6" s="1"/>
  <c r="F46" i="6"/>
  <c r="O46" i="6" s="1"/>
  <c r="R46" i="6" s="1"/>
  <c r="F47" i="6"/>
  <c r="O47" i="6"/>
  <c r="F48" i="6"/>
  <c r="O48" i="6" s="1"/>
  <c r="F49" i="6"/>
  <c r="O49" i="6" s="1"/>
  <c r="F50" i="6"/>
  <c r="O50" i="6" s="1"/>
  <c r="F51" i="6"/>
  <c r="O51" i="6"/>
  <c r="F52" i="6"/>
  <c r="O52" i="6" s="1"/>
  <c r="F53" i="6"/>
  <c r="O53" i="6" s="1"/>
  <c r="F54" i="6"/>
  <c r="O54" i="6" s="1"/>
  <c r="E10" i="7"/>
  <c r="K10" i="7"/>
  <c r="E11" i="7"/>
  <c r="K11" i="7"/>
  <c r="E12" i="7"/>
  <c r="K12" i="7"/>
  <c r="E13" i="7"/>
  <c r="K13" i="7"/>
  <c r="E15" i="7"/>
  <c r="K15" i="7"/>
  <c r="E16" i="7"/>
  <c r="K16" i="7"/>
  <c r="E17" i="7"/>
  <c r="K17" i="7"/>
  <c r="E18" i="7"/>
  <c r="K18" i="7"/>
  <c r="P18" i="7" s="1"/>
  <c r="E19" i="7"/>
  <c r="P19" i="7" s="1"/>
  <c r="K19" i="7"/>
  <c r="E20" i="7"/>
  <c r="K20" i="7"/>
  <c r="E21" i="7"/>
  <c r="K21" i="7"/>
  <c r="E22" i="7"/>
  <c r="K22" i="7"/>
  <c r="P22" i="7"/>
  <c r="E23" i="7"/>
  <c r="K23" i="7"/>
  <c r="E24" i="7"/>
  <c r="K24" i="7"/>
  <c r="E25" i="7"/>
  <c r="K25" i="7"/>
  <c r="E26" i="7"/>
  <c r="K26" i="7"/>
  <c r="E27" i="7"/>
  <c r="P27" i="7" s="1"/>
  <c r="K27" i="7"/>
  <c r="E28" i="7"/>
  <c r="K28" i="7"/>
  <c r="E29" i="7"/>
  <c r="K29" i="7"/>
  <c r="E30" i="7"/>
  <c r="K30" i="7"/>
  <c r="E31" i="7"/>
  <c r="K31" i="7"/>
  <c r="E32" i="7"/>
  <c r="K32" i="7"/>
  <c r="E33" i="7"/>
  <c r="K33" i="7"/>
  <c r="E34" i="7"/>
  <c r="K34" i="7"/>
  <c r="E35" i="7"/>
  <c r="K35" i="7"/>
  <c r="P35" i="7" s="1"/>
  <c r="E36" i="7"/>
  <c r="P36" i="7" s="1"/>
  <c r="K36" i="7"/>
  <c r="E37" i="7"/>
  <c r="K37" i="7"/>
  <c r="E38" i="7"/>
  <c r="P38" i="7" s="1"/>
  <c r="K38" i="7"/>
  <c r="E39" i="7"/>
  <c r="K39" i="7"/>
  <c r="P39" i="7" s="1"/>
  <c r="E40" i="7"/>
  <c r="P40" i="7" s="1"/>
  <c r="K40" i="7"/>
  <c r="E41" i="7"/>
  <c r="K41" i="7"/>
  <c r="E42" i="7"/>
  <c r="K42" i="7"/>
  <c r="E43" i="7"/>
  <c r="K43" i="7"/>
  <c r="E44" i="7"/>
  <c r="K44" i="7"/>
  <c r="E45" i="7"/>
  <c r="K45" i="7"/>
  <c r="E46" i="7"/>
  <c r="P46" i="7" s="1"/>
  <c r="K46" i="7"/>
  <c r="E47" i="7"/>
  <c r="K47" i="7"/>
  <c r="P47" i="7"/>
  <c r="E48" i="7"/>
  <c r="K48" i="7"/>
  <c r="E49" i="7"/>
  <c r="K49" i="7"/>
  <c r="E50" i="7"/>
  <c r="K50" i="7"/>
  <c r="E51" i="7"/>
  <c r="K51" i="7"/>
  <c r="P51" i="7" s="1"/>
  <c r="E52" i="7"/>
  <c r="P52" i="7" s="1"/>
  <c r="K52" i="7"/>
  <c r="E53" i="7"/>
  <c r="K53" i="7"/>
  <c r="E54" i="7"/>
  <c r="K54" i="7"/>
  <c r="P54" i="7" s="1"/>
  <c r="E9" i="7"/>
  <c r="P9" i="7" s="1"/>
  <c r="K9" i="7"/>
  <c r="D10" i="7"/>
  <c r="O10" i="7" s="1"/>
  <c r="O11" i="7"/>
  <c r="D12" i="7"/>
  <c r="O12" i="7" s="1"/>
  <c r="D13" i="7"/>
  <c r="O13" i="7" s="1"/>
  <c r="D15" i="7"/>
  <c r="O15" i="7" s="1"/>
  <c r="D16" i="7"/>
  <c r="O16" i="7"/>
  <c r="D17" i="7"/>
  <c r="O17" i="7" s="1"/>
  <c r="D18" i="7"/>
  <c r="O18" i="7"/>
  <c r="D19" i="7"/>
  <c r="O19" i="7" s="1"/>
  <c r="D20" i="7"/>
  <c r="O20" i="7" s="1"/>
  <c r="D21" i="7"/>
  <c r="O21" i="7" s="1"/>
  <c r="D22" i="7"/>
  <c r="O22" i="7"/>
  <c r="U22" i="7" s="1"/>
  <c r="D23" i="7"/>
  <c r="O23" i="7" s="1"/>
  <c r="D24" i="7"/>
  <c r="O24" i="7"/>
  <c r="U24" i="7" s="1"/>
  <c r="D25" i="7"/>
  <c r="O25" i="7" s="1"/>
  <c r="R25" i="7" s="1"/>
  <c r="D26" i="7"/>
  <c r="O26" i="7" s="1"/>
  <c r="D27" i="7"/>
  <c r="O27" i="7" s="1"/>
  <c r="D28" i="7"/>
  <c r="O28" i="7" s="1"/>
  <c r="R28" i="7" s="1"/>
  <c r="D29" i="7"/>
  <c r="O29" i="7" s="1"/>
  <c r="D30" i="7"/>
  <c r="O30" i="7"/>
  <c r="R30" i="7" s="1"/>
  <c r="D31" i="7"/>
  <c r="O31" i="7" s="1"/>
  <c r="D32" i="7"/>
  <c r="O32" i="7" s="1"/>
  <c r="D33" i="7"/>
  <c r="O33" i="7" s="1"/>
  <c r="D34" i="7"/>
  <c r="O34" i="7" s="1"/>
  <c r="D35" i="7"/>
  <c r="O35" i="7" s="1"/>
  <c r="D36" i="7"/>
  <c r="O36" i="7" s="1"/>
  <c r="D37" i="7"/>
  <c r="O37" i="7" s="1"/>
  <c r="D38" i="7"/>
  <c r="O38" i="7" s="1"/>
  <c r="D39" i="7"/>
  <c r="O39" i="7" s="1"/>
  <c r="D40" i="7"/>
  <c r="O40" i="7" s="1"/>
  <c r="D41" i="7"/>
  <c r="O41" i="7" s="1"/>
  <c r="O42" i="7"/>
  <c r="D43" i="7"/>
  <c r="O43" i="7" s="1"/>
  <c r="D44" i="7"/>
  <c r="O44" i="7" s="1"/>
  <c r="D45" i="7"/>
  <c r="O45" i="7" s="1"/>
  <c r="D46" i="7"/>
  <c r="O46" i="7" s="1"/>
  <c r="D47" i="7"/>
  <c r="O47" i="7" s="1"/>
  <c r="D48" i="7"/>
  <c r="O48" i="7" s="1"/>
  <c r="D49" i="7"/>
  <c r="O49" i="7"/>
  <c r="D50" i="7"/>
  <c r="O50" i="7" s="1"/>
  <c r="D51" i="7"/>
  <c r="O51" i="7" s="1"/>
  <c r="D52" i="7"/>
  <c r="O52" i="7" s="1"/>
  <c r="D53" i="7"/>
  <c r="O53" i="7" s="1"/>
  <c r="D54" i="7"/>
  <c r="O54" i="7" s="1"/>
  <c r="D9" i="7"/>
  <c r="O9" i="7" s="1"/>
  <c r="E10" i="8"/>
  <c r="J10" i="8"/>
  <c r="P10" i="8"/>
  <c r="E11" i="8"/>
  <c r="J11" i="8"/>
  <c r="E12" i="8"/>
  <c r="J12" i="8"/>
  <c r="E13" i="8"/>
  <c r="P13" i="8" s="1"/>
  <c r="J13" i="8"/>
  <c r="E15" i="8"/>
  <c r="J15" i="8"/>
  <c r="E16" i="8"/>
  <c r="J16" i="8"/>
  <c r="E17" i="8"/>
  <c r="J17" i="8"/>
  <c r="E18" i="8"/>
  <c r="J18" i="8"/>
  <c r="E19" i="8"/>
  <c r="J19" i="8"/>
  <c r="E20" i="8"/>
  <c r="J20" i="8"/>
  <c r="E21" i="8"/>
  <c r="P21" i="8" s="1"/>
  <c r="J21" i="8"/>
  <c r="E22" i="8"/>
  <c r="J22" i="8"/>
  <c r="E23" i="8"/>
  <c r="J23" i="8"/>
  <c r="E24" i="8"/>
  <c r="J24" i="8"/>
  <c r="P24" i="8"/>
  <c r="E25" i="8"/>
  <c r="J25" i="8"/>
  <c r="E26" i="8"/>
  <c r="J26" i="8"/>
  <c r="E27" i="8"/>
  <c r="J27" i="8"/>
  <c r="E28" i="8"/>
  <c r="J28" i="8"/>
  <c r="E29" i="8"/>
  <c r="J29" i="8"/>
  <c r="E30" i="8"/>
  <c r="J30" i="8"/>
  <c r="E31" i="8"/>
  <c r="J31" i="8"/>
  <c r="E32" i="8"/>
  <c r="J32" i="8"/>
  <c r="E33" i="8"/>
  <c r="J33" i="8"/>
  <c r="E34" i="8"/>
  <c r="J34" i="8"/>
  <c r="E35" i="8"/>
  <c r="J35" i="8"/>
  <c r="E36" i="8"/>
  <c r="J36" i="8"/>
  <c r="E37" i="8"/>
  <c r="J37" i="8"/>
  <c r="E38" i="8"/>
  <c r="J38" i="8"/>
  <c r="E39" i="8"/>
  <c r="J39" i="8"/>
  <c r="E40" i="8"/>
  <c r="J40" i="8"/>
  <c r="E41" i="8"/>
  <c r="J41" i="8"/>
  <c r="E42" i="8"/>
  <c r="J42" i="8"/>
  <c r="E43" i="8"/>
  <c r="J43" i="8"/>
  <c r="E44" i="8"/>
  <c r="J44" i="8"/>
  <c r="E45" i="8"/>
  <c r="J45" i="8"/>
  <c r="E46" i="8"/>
  <c r="J46" i="8"/>
  <c r="E47" i="8"/>
  <c r="J47" i="8"/>
  <c r="E48" i="8"/>
  <c r="J48" i="8"/>
  <c r="E49" i="8"/>
  <c r="J49" i="8"/>
  <c r="E50" i="8"/>
  <c r="J50" i="8"/>
  <c r="E51" i="8"/>
  <c r="J51" i="8"/>
  <c r="E52" i="8"/>
  <c r="J52" i="8"/>
  <c r="E53" i="8"/>
  <c r="J53" i="8"/>
  <c r="E54" i="8"/>
  <c r="J54" i="8"/>
  <c r="E9" i="8"/>
  <c r="J9" i="8"/>
  <c r="D10" i="8"/>
  <c r="O10" i="8" s="1"/>
  <c r="O11" i="8"/>
  <c r="D12" i="8"/>
  <c r="O12" i="8" s="1"/>
  <c r="D13" i="8"/>
  <c r="O13" i="8" s="1"/>
  <c r="D15" i="8"/>
  <c r="O15" i="8" s="1"/>
  <c r="D16" i="8"/>
  <c r="O16" i="8" s="1"/>
  <c r="D17" i="8"/>
  <c r="O17" i="8" s="1"/>
  <c r="D18" i="8"/>
  <c r="O18" i="8" s="1"/>
  <c r="D19" i="8"/>
  <c r="O19" i="8" s="1"/>
  <c r="D20" i="8"/>
  <c r="O20" i="8" s="1"/>
  <c r="R20" i="8" s="1"/>
  <c r="D21" i="8"/>
  <c r="O21" i="8" s="1"/>
  <c r="D22" i="8"/>
  <c r="O22" i="8"/>
  <c r="D23" i="8"/>
  <c r="O23" i="8" s="1"/>
  <c r="D24" i="8"/>
  <c r="O24" i="8" s="1"/>
  <c r="D25" i="8"/>
  <c r="O25" i="8" s="1"/>
  <c r="D26" i="8"/>
  <c r="O26" i="8"/>
  <c r="D27" i="8"/>
  <c r="O27" i="8" s="1"/>
  <c r="D28" i="8"/>
  <c r="O28" i="8" s="1"/>
  <c r="D29" i="8"/>
  <c r="O29" i="8" s="1"/>
  <c r="D30" i="8"/>
  <c r="O30" i="8" s="1"/>
  <c r="D31" i="8"/>
  <c r="O31" i="8" s="1"/>
  <c r="D32" i="8"/>
  <c r="O32" i="8" s="1"/>
  <c r="D33" i="8"/>
  <c r="O33" i="8" s="1"/>
  <c r="R33" i="8" s="1"/>
  <c r="D34" i="8"/>
  <c r="O34" i="8" s="1"/>
  <c r="D35" i="8"/>
  <c r="O35" i="8" s="1"/>
  <c r="D36" i="8"/>
  <c r="O36" i="8" s="1"/>
  <c r="D37" i="8"/>
  <c r="O37" i="8" s="1"/>
  <c r="U37" i="8" s="1"/>
  <c r="D38" i="8"/>
  <c r="O38" i="8" s="1"/>
  <c r="D39" i="8"/>
  <c r="O39" i="8" s="1"/>
  <c r="D40" i="8"/>
  <c r="O40" i="8" s="1"/>
  <c r="D41" i="8"/>
  <c r="O41" i="8" s="1"/>
  <c r="O42" i="8"/>
  <c r="D43" i="8"/>
  <c r="O43" i="8" s="1"/>
  <c r="D44" i="8"/>
  <c r="O44" i="8" s="1"/>
  <c r="D45" i="8"/>
  <c r="O45" i="8" s="1"/>
  <c r="D46" i="8"/>
  <c r="O46" i="8" s="1"/>
  <c r="D47" i="8"/>
  <c r="O47" i="8" s="1"/>
  <c r="D48" i="8"/>
  <c r="O48" i="8" s="1"/>
  <c r="D49" i="8"/>
  <c r="O49" i="8" s="1"/>
  <c r="D50" i="8"/>
  <c r="O50" i="8" s="1"/>
  <c r="D51" i="8"/>
  <c r="O51" i="8" s="1"/>
  <c r="D52" i="8"/>
  <c r="O52" i="8" s="1"/>
  <c r="D53" i="8"/>
  <c r="O53" i="8" s="1"/>
  <c r="D54" i="8"/>
  <c r="O54" i="8" s="1"/>
  <c r="D9" i="8"/>
  <c r="O9" i="8" s="1"/>
  <c r="E10" i="9"/>
  <c r="I10" i="9"/>
  <c r="P10" i="9" s="1"/>
  <c r="E11" i="9"/>
  <c r="I11" i="9"/>
  <c r="E12" i="9"/>
  <c r="I12" i="9"/>
  <c r="E13" i="9"/>
  <c r="I13" i="9"/>
  <c r="E15" i="9"/>
  <c r="I15" i="9"/>
  <c r="E16" i="9"/>
  <c r="I16" i="9"/>
  <c r="E17" i="9"/>
  <c r="I17" i="9"/>
  <c r="E18" i="9"/>
  <c r="I18" i="9"/>
  <c r="E19" i="9"/>
  <c r="I19" i="9"/>
  <c r="E20" i="9"/>
  <c r="I20" i="9"/>
  <c r="E21" i="9"/>
  <c r="I21" i="9"/>
  <c r="E22" i="9"/>
  <c r="I22" i="9"/>
  <c r="E23" i="9"/>
  <c r="I23" i="9"/>
  <c r="E24" i="9"/>
  <c r="P24" i="9" s="1"/>
  <c r="I24" i="9"/>
  <c r="E25" i="9"/>
  <c r="P25" i="9" s="1"/>
  <c r="I25" i="9"/>
  <c r="E26" i="9"/>
  <c r="I26" i="9"/>
  <c r="E27" i="9"/>
  <c r="P27" i="9" s="1"/>
  <c r="I27" i="9"/>
  <c r="E28" i="9"/>
  <c r="I28" i="9"/>
  <c r="E29" i="9"/>
  <c r="I29" i="9"/>
  <c r="E30" i="9"/>
  <c r="I30" i="9"/>
  <c r="E31" i="9"/>
  <c r="I31" i="9"/>
  <c r="E32" i="9"/>
  <c r="I32" i="9"/>
  <c r="E33" i="9"/>
  <c r="P33" i="9" s="1"/>
  <c r="I33" i="9"/>
  <c r="E34" i="9"/>
  <c r="I34" i="9"/>
  <c r="E35" i="9"/>
  <c r="P35" i="9" s="1"/>
  <c r="I35" i="9"/>
  <c r="E36" i="9"/>
  <c r="I36" i="9"/>
  <c r="E37" i="9"/>
  <c r="I37" i="9"/>
  <c r="E38" i="9"/>
  <c r="I38" i="9"/>
  <c r="E39" i="9"/>
  <c r="P39" i="9" s="1"/>
  <c r="I39" i="9"/>
  <c r="E40" i="9"/>
  <c r="I40" i="9"/>
  <c r="E41" i="9"/>
  <c r="P41" i="9" s="1"/>
  <c r="I41" i="9"/>
  <c r="E42" i="9"/>
  <c r="I42" i="9"/>
  <c r="E43" i="9"/>
  <c r="P43" i="9" s="1"/>
  <c r="I43" i="9"/>
  <c r="E44" i="9"/>
  <c r="I44" i="9"/>
  <c r="E45" i="9"/>
  <c r="I45" i="9"/>
  <c r="E46" i="9"/>
  <c r="I46" i="9"/>
  <c r="E47" i="9"/>
  <c r="I47" i="9"/>
  <c r="E48" i="9"/>
  <c r="I48" i="9"/>
  <c r="E49" i="9"/>
  <c r="I49" i="9"/>
  <c r="E50" i="9"/>
  <c r="I50" i="9"/>
  <c r="E51" i="9"/>
  <c r="P51" i="9" s="1"/>
  <c r="I51" i="9"/>
  <c r="E52" i="9"/>
  <c r="I52" i="9"/>
  <c r="E53" i="9"/>
  <c r="I53" i="9"/>
  <c r="E54" i="9"/>
  <c r="I54" i="9"/>
  <c r="E9" i="9"/>
  <c r="P9" i="9" s="1"/>
  <c r="I9" i="9"/>
  <c r="D10" i="9"/>
  <c r="O10" i="9" s="1"/>
  <c r="O11" i="9"/>
  <c r="D12" i="9"/>
  <c r="O12" i="9" s="1"/>
  <c r="D13" i="9"/>
  <c r="O13" i="9" s="1"/>
  <c r="D15" i="9"/>
  <c r="O15" i="9" s="1"/>
  <c r="D16" i="9"/>
  <c r="O16" i="9" s="1"/>
  <c r="D17" i="9"/>
  <c r="O17" i="9" s="1"/>
  <c r="D18" i="9"/>
  <c r="O18" i="9" s="1"/>
  <c r="D19" i="9"/>
  <c r="O19" i="9" s="1"/>
  <c r="D20" i="9"/>
  <c r="O20" i="9" s="1"/>
  <c r="D21" i="9"/>
  <c r="O21" i="9" s="1"/>
  <c r="D22" i="9"/>
  <c r="O22" i="9" s="1"/>
  <c r="D23" i="9"/>
  <c r="O23" i="9" s="1"/>
  <c r="D24" i="9"/>
  <c r="O24" i="9" s="1"/>
  <c r="D25" i="9"/>
  <c r="O25" i="9" s="1"/>
  <c r="D26" i="9"/>
  <c r="O26" i="9" s="1"/>
  <c r="D27" i="9"/>
  <c r="O27" i="9" s="1"/>
  <c r="D28" i="9"/>
  <c r="O28" i="9" s="1"/>
  <c r="D29" i="9"/>
  <c r="O29" i="9" s="1"/>
  <c r="D30" i="9"/>
  <c r="O30" i="9" s="1"/>
  <c r="D31" i="9"/>
  <c r="O31" i="9" s="1"/>
  <c r="D32" i="9"/>
  <c r="O32" i="9" s="1"/>
  <c r="D33" i="9"/>
  <c r="O33" i="9" s="1"/>
  <c r="D34" i="9"/>
  <c r="O34" i="9" s="1"/>
  <c r="D35" i="9"/>
  <c r="O35" i="9" s="1"/>
  <c r="D36" i="9"/>
  <c r="O36" i="9" s="1"/>
  <c r="D37" i="9"/>
  <c r="O37" i="9" s="1"/>
  <c r="D38" i="9"/>
  <c r="O38" i="9" s="1"/>
  <c r="D39" i="9"/>
  <c r="O39" i="9" s="1"/>
  <c r="D40" i="9"/>
  <c r="O40" i="9" s="1"/>
  <c r="D41" i="9"/>
  <c r="O41" i="9" s="1"/>
  <c r="O42" i="9"/>
  <c r="D43" i="9"/>
  <c r="O43" i="9" s="1"/>
  <c r="D44" i="9"/>
  <c r="O44" i="9" s="1"/>
  <c r="D45" i="9"/>
  <c r="O45" i="9" s="1"/>
  <c r="U45" i="9" s="1"/>
  <c r="D46" i="9"/>
  <c r="O46" i="9" s="1"/>
  <c r="D47" i="9"/>
  <c r="O47" i="9" s="1"/>
  <c r="D48" i="9"/>
  <c r="O48" i="9" s="1"/>
  <c r="D49" i="9"/>
  <c r="O49" i="9" s="1"/>
  <c r="D50" i="9"/>
  <c r="O50" i="9" s="1"/>
  <c r="D51" i="9"/>
  <c r="O51" i="9" s="1"/>
  <c r="D52" i="9"/>
  <c r="O52" i="9" s="1"/>
  <c r="D53" i="9"/>
  <c r="O53" i="9" s="1"/>
  <c r="D54" i="9"/>
  <c r="O54" i="9" s="1"/>
  <c r="D9" i="9"/>
  <c r="O9" i="9" s="1"/>
  <c r="C10" i="10"/>
  <c r="P10" i="10" s="1"/>
  <c r="V10" i="10" s="1"/>
  <c r="K10" i="10"/>
  <c r="C11" i="10"/>
  <c r="P11" i="10" s="1"/>
  <c r="K11" i="10"/>
  <c r="C12" i="10"/>
  <c r="K12" i="10"/>
  <c r="C13" i="10"/>
  <c r="P13" i="10" s="1"/>
  <c r="K13" i="10"/>
  <c r="C15" i="10"/>
  <c r="K15" i="10"/>
  <c r="C16" i="10"/>
  <c r="K16" i="10"/>
  <c r="C17" i="10"/>
  <c r="K17" i="10"/>
  <c r="C18" i="10"/>
  <c r="K18" i="10"/>
  <c r="P18" i="10" s="1"/>
  <c r="C19" i="10"/>
  <c r="K19" i="10"/>
  <c r="C20" i="10"/>
  <c r="K20" i="10"/>
  <c r="C21" i="10"/>
  <c r="K21" i="10"/>
  <c r="C22" i="10"/>
  <c r="K22" i="10"/>
  <c r="C23" i="10"/>
  <c r="K23" i="10"/>
  <c r="C24" i="10"/>
  <c r="K24" i="10"/>
  <c r="C25" i="10"/>
  <c r="K25" i="10"/>
  <c r="C26" i="10"/>
  <c r="K26" i="10"/>
  <c r="C27" i="10"/>
  <c r="K27" i="10"/>
  <c r="C28" i="10"/>
  <c r="K28" i="10"/>
  <c r="C29" i="10"/>
  <c r="K29" i="10"/>
  <c r="C30" i="10"/>
  <c r="K30" i="10"/>
  <c r="P30" i="10" s="1"/>
  <c r="C31" i="10"/>
  <c r="K31" i="10"/>
  <c r="C32" i="10"/>
  <c r="K32" i="10"/>
  <c r="C33" i="10"/>
  <c r="K33" i="10"/>
  <c r="C34" i="10"/>
  <c r="K34" i="10"/>
  <c r="C35" i="10"/>
  <c r="K35" i="10"/>
  <c r="C36" i="10"/>
  <c r="K36" i="10"/>
  <c r="C37" i="10"/>
  <c r="K37" i="10"/>
  <c r="C38" i="10"/>
  <c r="K38" i="10"/>
  <c r="C39" i="10"/>
  <c r="K39" i="10"/>
  <c r="C40" i="10"/>
  <c r="K40" i="10"/>
  <c r="C41" i="10"/>
  <c r="K41" i="10"/>
  <c r="P41" i="10" s="1"/>
  <c r="C42" i="10"/>
  <c r="K42" i="10"/>
  <c r="C43" i="10"/>
  <c r="K43" i="10"/>
  <c r="C44" i="10"/>
  <c r="K44" i="10"/>
  <c r="C45" i="10"/>
  <c r="K45" i="10"/>
  <c r="C46" i="10"/>
  <c r="K46" i="10"/>
  <c r="C47" i="10"/>
  <c r="K47" i="10"/>
  <c r="C48" i="10"/>
  <c r="K48" i="10"/>
  <c r="C49" i="10"/>
  <c r="K49" i="10"/>
  <c r="P49" i="10" s="1"/>
  <c r="C50" i="10"/>
  <c r="K50" i="10"/>
  <c r="C51" i="10"/>
  <c r="K51" i="10"/>
  <c r="C52" i="10"/>
  <c r="K52" i="10"/>
  <c r="C53" i="10"/>
  <c r="K53" i="10"/>
  <c r="C54" i="10"/>
  <c r="K54" i="10"/>
  <c r="C9" i="10"/>
  <c r="K9" i="10"/>
  <c r="B9" i="11"/>
  <c r="O9" i="11" s="1"/>
  <c r="C10" i="11"/>
  <c r="J10" i="11"/>
  <c r="P10" i="11"/>
  <c r="S10" i="11" s="1"/>
  <c r="C11" i="11"/>
  <c r="J11" i="11"/>
  <c r="C12" i="11"/>
  <c r="J12" i="11"/>
  <c r="C13" i="11"/>
  <c r="J13" i="11"/>
  <c r="C15" i="11"/>
  <c r="J15" i="11"/>
  <c r="P15" i="11" s="1"/>
  <c r="C16" i="11"/>
  <c r="J16" i="11"/>
  <c r="C17" i="11"/>
  <c r="J17" i="11"/>
  <c r="C18" i="11"/>
  <c r="J18" i="11"/>
  <c r="C19" i="11"/>
  <c r="J19" i="11"/>
  <c r="C20" i="11"/>
  <c r="J20" i="11"/>
  <c r="C21" i="11"/>
  <c r="J21" i="11"/>
  <c r="C22" i="11"/>
  <c r="J22" i="11"/>
  <c r="C23" i="11"/>
  <c r="J23" i="11"/>
  <c r="C24" i="11"/>
  <c r="J24" i="11"/>
  <c r="C25" i="11"/>
  <c r="J25" i="11"/>
  <c r="C26" i="11"/>
  <c r="J26" i="11"/>
  <c r="C27" i="11"/>
  <c r="J27" i="11"/>
  <c r="P27" i="11" s="1"/>
  <c r="C28" i="11"/>
  <c r="J28" i="11"/>
  <c r="C29" i="11"/>
  <c r="J29" i="11"/>
  <c r="C30" i="11"/>
  <c r="J30" i="11"/>
  <c r="C31" i="11"/>
  <c r="J31" i="11"/>
  <c r="C32" i="11"/>
  <c r="P32" i="11" s="1"/>
  <c r="J32" i="11"/>
  <c r="C33" i="11"/>
  <c r="J33" i="11"/>
  <c r="C34" i="11"/>
  <c r="J34" i="11"/>
  <c r="C35" i="11"/>
  <c r="J35" i="11"/>
  <c r="C36" i="11"/>
  <c r="J36" i="11"/>
  <c r="C37" i="11"/>
  <c r="J37" i="11"/>
  <c r="C38" i="11"/>
  <c r="J38" i="11"/>
  <c r="C39" i="11"/>
  <c r="J39" i="11"/>
  <c r="C40" i="11"/>
  <c r="J40" i="11"/>
  <c r="C41" i="11"/>
  <c r="J41" i="11"/>
  <c r="C42" i="11"/>
  <c r="J42" i="11"/>
  <c r="C43" i="11"/>
  <c r="J43" i="11"/>
  <c r="C44" i="11"/>
  <c r="J44" i="11"/>
  <c r="C45" i="11"/>
  <c r="J45" i="11"/>
  <c r="C46" i="11"/>
  <c r="J46" i="11"/>
  <c r="C47" i="11"/>
  <c r="J47" i="11"/>
  <c r="C48" i="11"/>
  <c r="J48" i="11"/>
  <c r="C49" i="11"/>
  <c r="P49" i="11" s="1"/>
  <c r="J49" i="11"/>
  <c r="C50" i="11"/>
  <c r="J50" i="11"/>
  <c r="C51" i="11"/>
  <c r="P51" i="11" s="1"/>
  <c r="J51" i="11"/>
  <c r="C52" i="11"/>
  <c r="J52" i="11"/>
  <c r="C53" i="11"/>
  <c r="J53" i="11"/>
  <c r="C54" i="11"/>
  <c r="J54" i="11"/>
  <c r="C9" i="11"/>
  <c r="P9" i="11" s="1"/>
  <c r="J9" i="11"/>
  <c r="O9" i="12"/>
  <c r="U9" i="12" s="1"/>
  <c r="O10" i="12"/>
  <c r="O12" i="12"/>
  <c r="R12" i="12" s="1"/>
  <c r="O17" i="12"/>
  <c r="O18" i="12"/>
  <c r="R18" i="12" s="1"/>
  <c r="O21" i="12"/>
  <c r="O22" i="12"/>
  <c r="P25" i="12"/>
  <c r="O25" i="12"/>
  <c r="O26" i="12"/>
  <c r="O27" i="12"/>
  <c r="P29" i="12"/>
  <c r="O29" i="12"/>
  <c r="O30" i="12"/>
  <c r="R30" i="12" s="1"/>
  <c r="O31" i="12"/>
  <c r="O33" i="12"/>
  <c r="O34" i="12"/>
  <c r="R34" i="12" s="1"/>
  <c r="O37" i="12"/>
  <c r="R37" i="12" s="1"/>
  <c r="O38" i="12"/>
  <c r="O41" i="12"/>
  <c r="O43" i="12"/>
  <c r="O46" i="12"/>
  <c r="O47" i="12"/>
  <c r="R47" i="12" s="1"/>
  <c r="P48" i="12"/>
  <c r="O50" i="12"/>
  <c r="O51" i="12"/>
  <c r="O54" i="12"/>
  <c r="AH33" i="12"/>
  <c r="AH32" i="12"/>
  <c r="U12" i="12"/>
  <c r="U14" i="12"/>
  <c r="U18" i="12"/>
  <c r="V18" i="12"/>
  <c r="U34" i="12"/>
  <c r="U41" i="12"/>
  <c r="AA9" i="12"/>
  <c r="AA12" i="12"/>
  <c r="AG54" i="12"/>
  <c r="AG50" i="12"/>
  <c r="AG46" i="12"/>
  <c r="AG55" i="12"/>
  <c r="AG51" i="12"/>
  <c r="AG47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26" i="12"/>
  <c r="A27" i="12"/>
  <c r="A28" i="12"/>
  <c r="A29" i="12"/>
  <c r="A30" i="12"/>
  <c r="A31" i="12"/>
  <c r="A32" i="12"/>
  <c r="A33" i="12"/>
  <c r="A34" i="12"/>
  <c r="A35" i="12"/>
  <c r="A36" i="12"/>
  <c r="A37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53" i="12"/>
  <c r="A54" i="12"/>
  <c r="I9" i="11"/>
  <c r="I10" i="11"/>
  <c r="B10" i="11"/>
  <c r="O10" i="11" s="1"/>
  <c r="Z10" i="11" s="1"/>
  <c r="I11" i="11"/>
  <c r="I12" i="11"/>
  <c r="B12" i="11"/>
  <c r="O12" i="11"/>
  <c r="I13" i="11"/>
  <c r="B13" i="11"/>
  <c r="O13" i="11" s="1"/>
  <c r="I14" i="11"/>
  <c r="I15" i="11"/>
  <c r="S15" i="11"/>
  <c r="B15" i="11"/>
  <c r="O15" i="11" s="1"/>
  <c r="R15" i="11" s="1"/>
  <c r="I16" i="11"/>
  <c r="B16" i="11"/>
  <c r="O16" i="11" s="1"/>
  <c r="I17" i="11"/>
  <c r="B17" i="11"/>
  <c r="O17" i="11" s="1"/>
  <c r="R17" i="11" s="1"/>
  <c r="I18" i="11"/>
  <c r="B18" i="11"/>
  <c r="O18" i="11" s="1"/>
  <c r="I19" i="11"/>
  <c r="B19" i="11"/>
  <c r="O19" i="11" s="1"/>
  <c r="R19" i="11" s="1"/>
  <c r="I20" i="11"/>
  <c r="B20" i="11"/>
  <c r="O20" i="11" s="1"/>
  <c r="I21" i="11"/>
  <c r="B21" i="11"/>
  <c r="O21" i="11" s="1"/>
  <c r="R21" i="11" s="1"/>
  <c r="I22" i="11"/>
  <c r="B22" i="11"/>
  <c r="O22" i="11" s="1"/>
  <c r="I23" i="11"/>
  <c r="B23" i="11"/>
  <c r="O23" i="11" s="1"/>
  <c r="I24" i="11"/>
  <c r="B24" i="11"/>
  <c r="O24" i="11" s="1"/>
  <c r="I25" i="11"/>
  <c r="B25" i="11"/>
  <c r="O25" i="11" s="1"/>
  <c r="R25" i="11" s="1"/>
  <c r="I26" i="11"/>
  <c r="B26" i="11"/>
  <c r="O26" i="11" s="1"/>
  <c r="I27" i="11"/>
  <c r="B27" i="11"/>
  <c r="O27" i="11" s="1"/>
  <c r="U27" i="11" s="1"/>
  <c r="R27" i="11"/>
  <c r="I28" i="11"/>
  <c r="B28" i="11"/>
  <c r="O28" i="11" s="1"/>
  <c r="I29" i="11"/>
  <c r="B29" i="11"/>
  <c r="O29" i="11" s="1"/>
  <c r="I30" i="11"/>
  <c r="B30" i="11"/>
  <c r="O30" i="11" s="1"/>
  <c r="I31" i="11"/>
  <c r="B31" i="11"/>
  <c r="O31" i="11" s="1"/>
  <c r="R31" i="11" s="1"/>
  <c r="I32" i="11"/>
  <c r="S32" i="11"/>
  <c r="B32" i="11"/>
  <c r="O32" i="11" s="1"/>
  <c r="Z32" i="11" s="1"/>
  <c r="I33" i="11"/>
  <c r="B33" i="11"/>
  <c r="O33" i="11" s="1"/>
  <c r="I34" i="11"/>
  <c r="B34" i="11"/>
  <c r="O34" i="11" s="1"/>
  <c r="I35" i="11"/>
  <c r="B35" i="11"/>
  <c r="O35" i="11" s="1"/>
  <c r="I36" i="11"/>
  <c r="B36" i="11"/>
  <c r="O36" i="11" s="1"/>
  <c r="I37" i="11"/>
  <c r="B37" i="11"/>
  <c r="O37" i="11" s="1"/>
  <c r="R37" i="11"/>
  <c r="I38" i="11"/>
  <c r="B38" i="11"/>
  <c r="O38" i="11" s="1"/>
  <c r="I39" i="11"/>
  <c r="B39" i="11"/>
  <c r="O39" i="11" s="1"/>
  <c r="I40" i="11"/>
  <c r="B40" i="11"/>
  <c r="O40" i="11" s="1"/>
  <c r="I41" i="11"/>
  <c r="B41" i="11"/>
  <c r="O41" i="11" s="1"/>
  <c r="R41" i="11"/>
  <c r="I42" i="11"/>
  <c r="O42" i="11"/>
  <c r="I43" i="11"/>
  <c r="B43" i="11"/>
  <c r="O43" i="11" s="1"/>
  <c r="I44" i="11"/>
  <c r="B44" i="11"/>
  <c r="O44" i="11" s="1"/>
  <c r="AA44" i="11" s="1"/>
  <c r="I45" i="11"/>
  <c r="B45" i="11"/>
  <c r="O45" i="11" s="1"/>
  <c r="U45" i="11" s="1"/>
  <c r="I46" i="11"/>
  <c r="B46" i="11"/>
  <c r="O46" i="11" s="1"/>
  <c r="I47" i="11"/>
  <c r="B47" i="11"/>
  <c r="O47" i="11" s="1"/>
  <c r="I48" i="11"/>
  <c r="B48" i="11"/>
  <c r="O48" i="11" s="1"/>
  <c r="I49" i="11"/>
  <c r="B49" i="11"/>
  <c r="O49" i="11" s="1"/>
  <c r="I50" i="11"/>
  <c r="B50" i="11"/>
  <c r="O50" i="11"/>
  <c r="I51" i="11"/>
  <c r="B51" i="11"/>
  <c r="O51" i="11" s="1"/>
  <c r="I52" i="11"/>
  <c r="B52" i="11"/>
  <c r="O52" i="11" s="1"/>
  <c r="I53" i="11"/>
  <c r="B53" i="11"/>
  <c r="O53" i="11" s="1"/>
  <c r="U53" i="11" s="1"/>
  <c r="I54" i="11"/>
  <c r="B54" i="11"/>
  <c r="O54" i="11" s="1"/>
  <c r="AH33" i="11"/>
  <c r="AH32" i="11"/>
  <c r="V10" i="11"/>
  <c r="U12" i="11"/>
  <c r="U14" i="11"/>
  <c r="U15" i="11"/>
  <c r="U19" i="11"/>
  <c r="U31" i="11"/>
  <c r="V32" i="11"/>
  <c r="U37" i="11"/>
  <c r="U41" i="11"/>
  <c r="U47" i="11"/>
  <c r="AA9" i="11"/>
  <c r="AG54" i="11"/>
  <c r="AG50" i="11"/>
  <c r="AG46" i="11"/>
  <c r="AG55" i="11"/>
  <c r="AG51" i="11"/>
  <c r="AG47" i="11"/>
  <c r="K54" i="11"/>
  <c r="G54" i="11"/>
  <c r="F54" i="11"/>
  <c r="E54" i="11"/>
  <c r="D54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K53" i="11"/>
  <c r="G53" i="11"/>
  <c r="F53" i="11"/>
  <c r="E53" i="11"/>
  <c r="D53" i="11"/>
  <c r="K52" i="11"/>
  <c r="G52" i="11"/>
  <c r="F52" i="11"/>
  <c r="E52" i="11"/>
  <c r="D52" i="11"/>
  <c r="K51" i="11"/>
  <c r="G51" i="11"/>
  <c r="F51" i="11"/>
  <c r="E51" i="11"/>
  <c r="D51" i="11"/>
  <c r="K50" i="11"/>
  <c r="G50" i="11"/>
  <c r="F50" i="11"/>
  <c r="E50" i="11"/>
  <c r="D50" i="11"/>
  <c r="K49" i="11"/>
  <c r="G49" i="11"/>
  <c r="F49" i="11"/>
  <c r="E49" i="11"/>
  <c r="D49" i="11"/>
  <c r="K48" i="11"/>
  <c r="G48" i="11"/>
  <c r="F48" i="11"/>
  <c r="E48" i="11"/>
  <c r="D48" i="11"/>
  <c r="K47" i="11"/>
  <c r="G47" i="11"/>
  <c r="F47" i="11"/>
  <c r="E47" i="11"/>
  <c r="D47" i="11"/>
  <c r="K46" i="11"/>
  <c r="G46" i="11"/>
  <c r="F46" i="11"/>
  <c r="E46" i="11"/>
  <c r="D46" i="11"/>
  <c r="K45" i="11"/>
  <c r="G45" i="11"/>
  <c r="F45" i="11"/>
  <c r="E45" i="11"/>
  <c r="D45" i="11"/>
  <c r="K44" i="11"/>
  <c r="G44" i="11"/>
  <c r="F44" i="11"/>
  <c r="E44" i="11"/>
  <c r="D44" i="11"/>
  <c r="K43" i="11"/>
  <c r="G43" i="11"/>
  <c r="F43" i="11"/>
  <c r="E43" i="11"/>
  <c r="D43" i="11"/>
  <c r="K42" i="11"/>
  <c r="G42" i="11"/>
  <c r="F42" i="11"/>
  <c r="E42" i="11"/>
  <c r="K41" i="11"/>
  <c r="G41" i="11"/>
  <c r="F41" i="11"/>
  <c r="E41" i="11"/>
  <c r="D41" i="11"/>
  <c r="K40" i="11"/>
  <c r="G40" i="11"/>
  <c r="F40" i="11"/>
  <c r="E40" i="11"/>
  <c r="D40" i="11"/>
  <c r="K39" i="11"/>
  <c r="G39" i="11"/>
  <c r="F39" i="11"/>
  <c r="E39" i="11"/>
  <c r="D39" i="11"/>
  <c r="K38" i="11"/>
  <c r="G38" i="11"/>
  <c r="F38" i="11"/>
  <c r="E38" i="11"/>
  <c r="D38" i="11"/>
  <c r="K37" i="11"/>
  <c r="G37" i="11"/>
  <c r="F37" i="11"/>
  <c r="E37" i="11"/>
  <c r="D37" i="11"/>
  <c r="K36" i="11"/>
  <c r="G36" i="11"/>
  <c r="F36" i="11"/>
  <c r="E36" i="11"/>
  <c r="D36" i="11"/>
  <c r="K35" i="11"/>
  <c r="G35" i="11"/>
  <c r="F35" i="11"/>
  <c r="E35" i="11"/>
  <c r="D35" i="11"/>
  <c r="K34" i="11"/>
  <c r="G34" i="11"/>
  <c r="F34" i="11"/>
  <c r="E34" i="11"/>
  <c r="D34" i="11"/>
  <c r="K33" i="11"/>
  <c r="G33" i="11"/>
  <c r="F33" i="11"/>
  <c r="E33" i="11"/>
  <c r="D33" i="11"/>
  <c r="K32" i="11"/>
  <c r="G32" i="11"/>
  <c r="F32" i="11"/>
  <c r="E32" i="11"/>
  <c r="D32" i="11"/>
  <c r="K31" i="11"/>
  <c r="G31" i="11"/>
  <c r="F31" i="11"/>
  <c r="E31" i="11"/>
  <c r="D31" i="11"/>
  <c r="K30" i="11"/>
  <c r="G30" i="11"/>
  <c r="F30" i="11"/>
  <c r="E30" i="11"/>
  <c r="D30" i="11"/>
  <c r="K29" i="11"/>
  <c r="G29" i="11"/>
  <c r="F29" i="11"/>
  <c r="E29" i="11"/>
  <c r="D29" i="11"/>
  <c r="K28" i="11"/>
  <c r="G28" i="11"/>
  <c r="F28" i="11"/>
  <c r="E28" i="11"/>
  <c r="D28" i="11"/>
  <c r="K27" i="11"/>
  <c r="G27" i="11"/>
  <c r="F27" i="11"/>
  <c r="E27" i="11"/>
  <c r="D27" i="11"/>
  <c r="K26" i="11"/>
  <c r="G26" i="11"/>
  <c r="F26" i="11"/>
  <c r="E26" i="11"/>
  <c r="D26" i="11"/>
  <c r="K25" i="11"/>
  <c r="G25" i="11"/>
  <c r="F25" i="11"/>
  <c r="E25" i="11"/>
  <c r="D25" i="11"/>
  <c r="K24" i="11"/>
  <c r="G24" i="11"/>
  <c r="F24" i="11"/>
  <c r="E24" i="11"/>
  <c r="D24" i="11"/>
  <c r="K23" i="11"/>
  <c r="G23" i="11"/>
  <c r="F23" i="11"/>
  <c r="E23" i="11"/>
  <c r="D23" i="11"/>
  <c r="K22" i="11"/>
  <c r="G22" i="11"/>
  <c r="F22" i="11"/>
  <c r="E22" i="11"/>
  <c r="D22" i="11"/>
  <c r="K21" i="11"/>
  <c r="G21" i="11"/>
  <c r="F21" i="11"/>
  <c r="E21" i="11"/>
  <c r="D21" i="11"/>
  <c r="K20" i="11"/>
  <c r="G20" i="11"/>
  <c r="F20" i="11"/>
  <c r="E20" i="11"/>
  <c r="D20" i="11"/>
  <c r="K19" i="11"/>
  <c r="G19" i="11"/>
  <c r="F19" i="11"/>
  <c r="E19" i="11"/>
  <c r="D19" i="11"/>
  <c r="K18" i="11"/>
  <c r="G18" i="11"/>
  <c r="F18" i="11"/>
  <c r="E18" i="11"/>
  <c r="D18" i="11"/>
  <c r="K17" i="11"/>
  <c r="G17" i="11"/>
  <c r="F17" i="11"/>
  <c r="E17" i="11"/>
  <c r="D17" i="11"/>
  <c r="K16" i="11"/>
  <c r="G16" i="11"/>
  <c r="F16" i="11"/>
  <c r="E16" i="11"/>
  <c r="D16" i="11"/>
  <c r="K15" i="11"/>
  <c r="G15" i="11"/>
  <c r="F15" i="11"/>
  <c r="E15" i="11"/>
  <c r="D15" i="11"/>
  <c r="K14" i="11"/>
  <c r="G14" i="11"/>
  <c r="F14" i="11"/>
  <c r="E14" i="11"/>
  <c r="D14" i="11"/>
  <c r="K13" i="11"/>
  <c r="G13" i="11"/>
  <c r="F13" i="11"/>
  <c r="E13" i="11"/>
  <c r="D13" i="11"/>
  <c r="K12" i="11"/>
  <c r="G12" i="11"/>
  <c r="F12" i="11"/>
  <c r="E12" i="11"/>
  <c r="D12" i="11"/>
  <c r="K11" i="11"/>
  <c r="G11" i="11"/>
  <c r="F11" i="11"/>
  <c r="E11" i="11"/>
  <c r="K10" i="11"/>
  <c r="G10" i="11"/>
  <c r="F10" i="11"/>
  <c r="E10" i="11"/>
  <c r="D10" i="11"/>
  <c r="K9" i="11"/>
  <c r="G9" i="11"/>
  <c r="F9" i="11"/>
  <c r="E9" i="11"/>
  <c r="D9" i="11"/>
  <c r="I9" i="10"/>
  <c r="B9" i="10"/>
  <c r="O9" i="10" s="1"/>
  <c r="I10" i="10"/>
  <c r="B10" i="10"/>
  <c r="O10" i="10" s="1"/>
  <c r="I11" i="10"/>
  <c r="S11" i="10"/>
  <c r="I12" i="10"/>
  <c r="B12" i="10"/>
  <c r="O12" i="10" s="1"/>
  <c r="I13" i="10"/>
  <c r="B13" i="10"/>
  <c r="O13" i="10" s="1"/>
  <c r="U13" i="10" s="1"/>
  <c r="I14" i="10"/>
  <c r="I15" i="10"/>
  <c r="B15" i="10"/>
  <c r="O15" i="10" s="1"/>
  <c r="I16" i="10"/>
  <c r="B16" i="10"/>
  <c r="O16" i="10" s="1"/>
  <c r="I17" i="10"/>
  <c r="B17" i="10"/>
  <c r="O17" i="10" s="1"/>
  <c r="I18" i="10"/>
  <c r="B18" i="10"/>
  <c r="O18" i="10" s="1"/>
  <c r="I19" i="10"/>
  <c r="B19" i="10"/>
  <c r="O19" i="10" s="1"/>
  <c r="I20" i="10"/>
  <c r="B20" i="10"/>
  <c r="O20" i="10" s="1"/>
  <c r="I21" i="10"/>
  <c r="B21" i="10"/>
  <c r="O21" i="10"/>
  <c r="I22" i="10"/>
  <c r="B22" i="10"/>
  <c r="O22" i="10" s="1"/>
  <c r="I23" i="10"/>
  <c r="B23" i="10"/>
  <c r="O23" i="10" s="1"/>
  <c r="I24" i="10"/>
  <c r="B24" i="10"/>
  <c r="O24" i="10" s="1"/>
  <c r="I25" i="10"/>
  <c r="B25" i="10"/>
  <c r="O25" i="10"/>
  <c r="I26" i="10"/>
  <c r="B26" i="10"/>
  <c r="O26" i="10" s="1"/>
  <c r="I27" i="10"/>
  <c r="B27" i="10"/>
  <c r="O27" i="10" s="1"/>
  <c r="I28" i="10"/>
  <c r="B28" i="10"/>
  <c r="O28" i="10" s="1"/>
  <c r="I29" i="10"/>
  <c r="B29" i="10"/>
  <c r="O29" i="10" s="1"/>
  <c r="I30" i="10"/>
  <c r="B30" i="10"/>
  <c r="O30" i="10" s="1"/>
  <c r="I31" i="10"/>
  <c r="B31" i="10"/>
  <c r="O31" i="10" s="1"/>
  <c r="I32" i="10"/>
  <c r="B32" i="10"/>
  <c r="O32" i="10" s="1"/>
  <c r="I33" i="10"/>
  <c r="B33" i="10"/>
  <c r="O33" i="10"/>
  <c r="R33" i="10" s="1"/>
  <c r="I34" i="10"/>
  <c r="B34" i="10"/>
  <c r="O34" i="10" s="1"/>
  <c r="I35" i="10"/>
  <c r="B35" i="10"/>
  <c r="O35" i="10" s="1"/>
  <c r="I36" i="10"/>
  <c r="B36" i="10"/>
  <c r="O36" i="10"/>
  <c r="I37" i="10"/>
  <c r="B37" i="10"/>
  <c r="O37" i="10" s="1"/>
  <c r="I38" i="10"/>
  <c r="B38" i="10"/>
  <c r="O38" i="10"/>
  <c r="I39" i="10"/>
  <c r="B39" i="10"/>
  <c r="O39" i="10" s="1"/>
  <c r="I40" i="10"/>
  <c r="B40" i="10"/>
  <c r="O40" i="10" s="1"/>
  <c r="I41" i="10"/>
  <c r="S41" i="10"/>
  <c r="B41" i="10"/>
  <c r="O41" i="10"/>
  <c r="I42" i="10"/>
  <c r="I43" i="10"/>
  <c r="B43" i="10"/>
  <c r="O43" i="10" s="1"/>
  <c r="I44" i="10"/>
  <c r="B44" i="10"/>
  <c r="O44" i="10" s="1"/>
  <c r="I45" i="10"/>
  <c r="B45" i="10"/>
  <c r="O45" i="10" s="1"/>
  <c r="R45" i="10" s="1"/>
  <c r="I46" i="10"/>
  <c r="B46" i="10"/>
  <c r="O46" i="10" s="1"/>
  <c r="I47" i="10"/>
  <c r="B47" i="10"/>
  <c r="O47" i="10" s="1"/>
  <c r="I48" i="10"/>
  <c r="B48" i="10"/>
  <c r="O48" i="10" s="1"/>
  <c r="I49" i="10"/>
  <c r="S49" i="10"/>
  <c r="B49" i="10"/>
  <c r="O49" i="10" s="1"/>
  <c r="U49" i="10" s="1"/>
  <c r="I50" i="10"/>
  <c r="B50" i="10"/>
  <c r="O50" i="10" s="1"/>
  <c r="I51" i="10"/>
  <c r="B51" i="10"/>
  <c r="O51" i="10" s="1"/>
  <c r="I52" i="10"/>
  <c r="B52" i="10"/>
  <c r="O52" i="10" s="1"/>
  <c r="I53" i="10"/>
  <c r="B53" i="10"/>
  <c r="O53" i="10" s="1"/>
  <c r="U53" i="10" s="1"/>
  <c r="I54" i="10"/>
  <c r="B54" i="10"/>
  <c r="O54" i="10" s="1"/>
  <c r="AH33" i="10"/>
  <c r="AH32" i="10"/>
  <c r="V11" i="10"/>
  <c r="U27" i="10"/>
  <c r="U33" i="10"/>
  <c r="V41" i="10"/>
  <c r="U45" i="10"/>
  <c r="V49" i="10"/>
  <c r="AG54" i="10"/>
  <c r="AG50" i="10"/>
  <c r="AG46" i="10"/>
  <c r="AG55" i="10"/>
  <c r="AG51" i="10"/>
  <c r="AG47" i="10"/>
  <c r="J54" i="10"/>
  <c r="G54" i="10"/>
  <c r="F54" i="10"/>
  <c r="E54" i="10"/>
  <c r="D54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J53" i="10"/>
  <c r="G53" i="10"/>
  <c r="F53" i="10"/>
  <c r="E53" i="10"/>
  <c r="D53" i="10"/>
  <c r="J52" i="10"/>
  <c r="G52" i="10"/>
  <c r="F52" i="10"/>
  <c r="E52" i="10"/>
  <c r="D52" i="10"/>
  <c r="J51" i="10"/>
  <c r="G51" i="10"/>
  <c r="F51" i="10"/>
  <c r="E51" i="10"/>
  <c r="D51" i="10"/>
  <c r="J50" i="10"/>
  <c r="G50" i="10"/>
  <c r="F50" i="10"/>
  <c r="E50" i="10"/>
  <c r="D50" i="10"/>
  <c r="J49" i="10"/>
  <c r="G49" i="10"/>
  <c r="F49" i="10"/>
  <c r="E49" i="10"/>
  <c r="D49" i="10"/>
  <c r="J48" i="10"/>
  <c r="G48" i="10"/>
  <c r="F48" i="10"/>
  <c r="E48" i="10"/>
  <c r="D48" i="10"/>
  <c r="J47" i="10"/>
  <c r="G47" i="10"/>
  <c r="F47" i="10"/>
  <c r="E47" i="10"/>
  <c r="D47" i="10"/>
  <c r="J46" i="10"/>
  <c r="G46" i="10"/>
  <c r="F46" i="10"/>
  <c r="E46" i="10"/>
  <c r="D46" i="10"/>
  <c r="J45" i="10"/>
  <c r="G45" i="10"/>
  <c r="F45" i="10"/>
  <c r="E45" i="10"/>
  <c r="D45" i="10"/>
  <c r="J44" i="10"/>
  <c r="G44" i="10"/>
  <c r="F44" i="10"/>
  <c r="E44" i="10"/>
  <c r="D44" i="10"/>
  <c r="J43" i="10"/>
  <c r="G43" i="10"/>
  <c r="F43" i="10"/>
  <c r="E43" i="10"/>
  <c r="D43" i="10"/>
  <c r="J42" i="10"/>
  <c r="G42" i="10"/>
  <c r="F42" i="10"/>
  <c r="E42" i="10"/>
  <c r="J41" i="10"/>
  <c r="G41" i="10"/>
  <c r="F41" i="10"/>
  <c r="E41" i="10"/>
  <c r="D41" i="10"/>
  <c r="J40" i="10"/>
  <c r="G40" i="10"/>
  <c r="F40" i="10"/>
  <c r="E40" i="10"/>
  <c r="D40" i="10"/>
  <c r="J39" i="10"/>
  <c r="G39" i="10"/>
  <c r="F39" i="10"/>
  <c r="E39" i="10"/>
  <c r="D39" i="10"/>
  <c r="J38" i="10"/>
  <c r="G38" i="10"/>
  <c r="F38" i="10"/>
  <c r="E38" i="10"/>
  <c r="D38" i="10"/>
  <c r="J37" i="10"/>
  <c r="G37" i="10"/>
  <c r="F37" i="10"/>
  <c r="E37" i="10"/>
  <c r="D37" i="10"/>
  <c r="J36" i="10"/>
  <c r="G36" i="10"/>
  <c r="F36" i="10"/>
  <c r="E36" i="10"/>
  <c r="D36" i="10"/>
  <c r="J35" i="10"/>
  <c r="G35" i="10"/>
  <c r="F35" i="10"/>
  <c r="E35" i="10"/>
  <c r="D35" i="10"/>
  <c r="J34" i="10"/>
  <c r="G34" i="10"/>
  <c r="F34" i="10"/>
  <c r="E34" i="10"/>
  <c r="D34" i="10"/>
  <c r="J33" i="10"/>
  <c r="G33" i="10"/>
  <c r="F33" i="10"/>
  <c r="E33" i="10"/>
  <c r="D33" i="10"/>
  <c r="J32" i="10"/>
  <c r="G32" i="10"/>
  <c r="F32" i="10"/>
  <c r="E32" i="10"/>
  <c r="D32" i="10"/>
  <c r="J31" i="10"/>
  <c r="G31" i="10"/>
  <c r="F31" i="10"/>
  <c r="E31" i="10"/>
  <c r="D31" i="10"/>
  <c r="J30" i="10"/>
  <c r="G30" i="10"/>
  <c r="F30" i="10"/>
  <c r="E30" i="10"/>
  <c r="D30" i="10"/>
  <c r="J29" i="10"/>
  <c r="G29" i="10"/>
  <c r="F29" i="10"/>
  <c r="E29" i="10"/>
  <c r="D29" i="10"/>
  <c r="J28" i="10"/>
  <c r="G28" i="10"/>
  <c r="F28" i="10"/>
  <c r="E28" i="10"/>
  <c r="D28" i="10"/>
  <c r="J27" i="10"/>
  <c r="G27" i="10"/>
  <c r="F27" i="10"/>
  <c r="E27" i="10"/>
  <c r="D27" i="10"/>
  <c r="J26" i="10"/>
  <c r="G26" i="10"/>
  <c r="F26" i="10"/>
  <c r="E26" i="10"/>
  <c r="D26" i="10"/>
  <c r="J25" i="10"/>
  <c r="G25" i="10"/>
  <c r="F25" i="10"/>
  <c r="E25" i="10"/>
  <c r="D25" i="10"/>
  <c r="J24" i="10"/>
  <c r="G24" i="10"/>
  <c r="F24" i="10"/>
  <c r="E24" i="10"/>
  <c r="D24" i="10"/>
  <c r="J23" i="10"/>
  <c r="G23" i="10"/>
  <c r="F23" i="10"/>
  <c r="E23" i="10"/>
  <c r="D23" i="10"/>
  <c r="J22" i="10"/>
  <c r="G22" i="10"/>
  <c r="F22" i="10"/>
  <c r="E22" i="10"/>
  <c r="D22" i="10"/>
  <c r="J21" i="10"/>
  <c r="G21" i="10"/>
  <c r="F21" i="10"/>
  <c r="E21" i="10"/>
  <c r="D21" i="10"/>
  <c r="J20" i="10"/>
  <c r="G20" i="10"/>
  <c r="F20" i="10"/>
  <c r="E20" i="10"/>
  <c r="D20" i="10"/>
  <c r="J19" i="10"/>
  <c r="G19" i="10"/>
  <c r="F19" i="10"/>
  <c r="E19" i="10"/>
  <c r="D19" i="10"/>
  <c r="J18" i="10"/>
  <c r="G18" i="10"/>
  <c r="F18" i="10"/>
  <c r="E18" i="10"/>
  <c r="D18" i="10"/>
  <c r="J17" i="10"/>
  <c r="G17" i="10"/>
  <c r="F17" i="10"/>
  <c r="E17" i="10"/>
  <c r="D17" i="10"/>
  <c r="J16" i="10"/>
  <c r="G16" i="10"/>
  <c r="F16" i="10"/>
  <c r="E16" i="10"/>
  <c r="D16" i="10"/>
  <c r="J15" i="10"/>
  <c r="G15" i="10"/>
  <c r="F15" i="10"/>
  <c r="E15" i="10"/>
  <c r="D15" i="10"/>
  <c r="J14" i="10"/>
  <c r="G14" i="10"/>
  <c r="F14" i="10"/>
  <c r="E14" i="10"/>
  <c r="D14" i="10"/>
  <c r="J13" i="10"/>
  <c r="G13" i="10"/>
  <c r="F13" i="10"/>
  <c r="E13" i="10"/>
  <c r="D13" i="10"/>
  <c r="J12" i="10"/>
  <c r="G12" i="10"/>
  <c r="F12" i="10"/>
  <c r="E12" i="10"/>
  <c r="D12" i="10"/>
  <c r="J11" i="10"/>
  <c r="G11" i="10"/>
  <c r="F11" i="10"/>
  <c r="E11" i="10"/>
  <c r="J10" i="10"/>
  <c r="G10" i="10"/>
  <c r="F10" i="10"/>
  <c r="E10" i="10"/>
  <c r="D10" i="10"/>
  <c r="J9" i="10"/>
  <c r="G9" i="10"/>
  <c r="F9" i="10"/>
  <c r="E9" i="10"/>
  <c r="D9" i="10"/>
  <c r="C9" i="9"/>
  <c r="S9" i="9"/>
  <c r="B9" i="9"/>
  <c r="R9" i="9"/>
  <c r="C10" i="9"/>
  <c r="B10" i="9"/>
  <c r="R10" i="9"/>
  <c r="C11" i="9"/>
  <c r="R11" i="9"/>
  <c r="C12" i="9"/>
  <c r="B12" i="9"/>
  <c r="R12" i="9"/>
  <c r="C13" i="9"/>
  <c r="B13" i="9"/>
  <c r="R13" i="9"/>
  <c r="C14" i="9"/>
  <c r="B14" i="9"/>
  <c r="C15" i="9"/>
  <c r="B15" i="9"/>
  <c r="R15" i="9"/>
  <c r="C16" i="9"/>
  <c r="B16" i="9"/>
  <c r="R16" i="9"/>
  <c r="C17" i="9"/>
  <c r="B17" i="9"/>
  <c r="R17" i="9"/>
  <c r="C18" i="9"/>
  <c r="B18" i="9"/>
  <c r="R18" i="9"/>
  <c r="C19" i="9"/>
  <c r="B19" i="9"/>
  <c r="R19" i="9"/>
  <c r="C20" i="9"/>
  <c r="B20" i="9"/>
  <c r="R20" i="9"/>
  <c r="C21" i="9"/>
  <c r="B21" i="9"/>
  <c r="R21" i="9"/>
  <c r="C22" i="9"/>
  <c r="B22" i="9"/>
  <c r="R22" i="9"/>
  <c r="C23" i="9"/>
  <c r="B23" i="9"/>
  <c r="R23" i="9"/>
  <c r="C24" i="9"/>
  <c r="S24" i="9"/>
  <c r="B24" i="9"/>
  <c r="R24" i="9"/>
  <c r="C25" i="9"/>
  <c r="B25" i="9"/>
  <c r="R25" i="9"/>
  <c r="C26" i="9"/>
  <c r="B26" i="9"/>
  <c r="R26" i="9"/>
  <c r="C27" i="9"/>
  <c r="B27" i="9"/>
  <c r="R27" i="9"/>
  <c r="C28" i="9"/>
  <c r="B28" i="9"/>
  <c r="R28" i="9"/>
  <c r="C29" i="9"/>
  <c r="B29" i="9"/>
  <c r="R29" i="9"/>
  <c r="C30" i="9"/>
  <c r="B30" i="9"/>
  <c r="R30" i="9"/>
  <c r="C31" i="9"/>
  <c r="B31" i="9"/>
  <c r="R31" i="9"/>
  <c r="C32" i="9"/>
  <c r="B32" i="9"/>
  <c r="R32" i="9"/>
  <c r="C33" i="9"/>
  <c r="B33" i="9"/>
  <c r="R33" i="9"/>
  <c r="C34" i="9"/>
  <c r="B34" i="9"/>
  <c r="R34" i="9"/>
  <c r="C35" i="9"/>
  <c r="B35" i="9"/>
  <c r="R35" i="9"/>
  <c r="C36" i="9"/>
  <c r="B36" i="9"/>
  <c r="R36" i="9"/>
  <c r="C37" i="9"/>
  <c r="B37" i="9"/>
  <c r="R37" i="9"/>
  <c r="C38" i="9"/>
  <c r="B38" i="9"/>
  <c r="R38" i="9"/>
  <c r="C39" i="9"/>
  <c r="B39" i="9"/>
  <c r="R39" i="9"/>
  <c r="C40" i="9"/>
  <c r="B40" i="9"/>
  <c r="R40" i="9"/>
  <c r="C41" i="9"/>
  <c r="B41" i="9"/>
  <c r="R41" i="9"/>
  <c r="C42" i="9"/>
  <c r="R42" i="9"/>
  <c r="C43" i="9"/>
  <c r="B43" i="9"/>
  <c r="R43" i="9"/>
  <c r="C44" i="9"/>
  <c r="B44" i="9"/>
  <c r="R44" i="9"/>
  <c r="C45" i="9"/>
  <c r="B45" i="9"/>
  <c r="C46" i="9"/>
  <c r="B46" i="9"/>
  <c r="R46" i="9"/>
  <c r="C47" i="9"/>
  <c r="B47" i="9"/>
  <c r="C48" i="9"/>
  <c r="B48" i="9"/>
  <c r="R48" i="9"/>
  <c r="C49" i="9"/>
  <c r="B49" i="9"/>
  <c r="C50" i="9"/>
  <c r="B50" i="9"/>
  <c r="R50" i="9"/>
  <c r="C51" i="9"/>
  <c r="S51" i="9"/>
  <c r="X51" i="9" s="1"/>
  <c r="B51" i="9"/>
  <c r="R51" i="9"/>
  <c r="C52" i="9"/>
  <c r="B52" i="9"/>
  <c r="R52" i="9"/>
  <c r="C53" i="9"/>
  <c r="B53" i="9"/>
  <c r="C54" i="9"/>
  <c r="B54" i="9"/>
  <c r="R54" i="9"/>
  <c r="AH33" i="9"/>
  <c r="U9" i="9"/>
  <c r="AH32" i="9"/>
  <c r="V9" i="9"/>
  <c r="U10" i="9"/>
  <c r="U11" i="9"/>
  <c r="U12" i="9"/>
  <c r="U13" i="9"/>
  <c r="U15" i="9"/>
  <c r="U16" i="9"/>
  <c r="U17" i="9"/>
  <c r="U18" i="9"/>
  <c r="U19" i="9"/>
  <c r="U20" i="9"/>
  <c r="U21" i="9"/>
  <c r="U22" i="9"/>
  <c r="U23" i="9"/>
  <c r="U24" i="9"/>
  <c r="V24" i="9"/>
  <c r="U25" i="9"/>
  <c r="U26" i="9"/>
  <c r="U27" i="9"/>
  <c r="U28" i="9"/>
  <c r="U29" i="9"/>
  <c r="U30" i="9"/>
  <c r="U31" i="9"/>
  <c r="U32" i="9"/>
  <c r="U33" i="9"/>
  <c r="U34" i="9"/>
  <c r="U35" i="9"/>
  <c r="U36" i="9"/>
  <c r="U37" i="9"/>
  <c r="U38" i="9"/>
  <c r="U39" i="9"/>
  <c r="U40" i="9"/>
  <c r="U41" i="9"/>
  <c r="U42" i="9"/>
  <c r="U43" i="9"/>
  <c r="U44" i="9"/>
  <c r="U46" i="9"/>
  <c r="U48" i="9"/>
  <c r="U50" i="9"/>
  <c r="U51" i="9"/>
  <c r="V51" i="9"/>
  <c r="U52" i="9"/>
  <c r="U54" i="9"/>
  <c r="Z9" i="9"/>
  <c r="Z24" i="9"/>
  <c r="Z51" i="9"/>
  <c r="AA9" i="9"/>
  <c r="AA10" i="9"/>
  <c r="AA11" i="9"/>
  <c r="AA12" i="9"/>
  <c r="AA13" i="9"/>
  <c r="AA44" i="9"/>
  <c r="AG54" i="9"/>
  <c r="AG50" i="9"/>
  <c r="AG46" i="9"/>
  <c r="AG55" i="9"/>
  <c r="AG51" i="9"/>
  <c r="AG47" i="9"/>
  <c r="K54" i="9"/>
  <c r="J54" i="9"/>
  <c r="G54" i="9"/>
  <c r="F54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K53" i="9"/>
  <c r="J53" i="9"/>
  <c r="G53" i="9"/>
  <c r="F53" i="9"/>
  <c r="K52" i="9"/>
  <c r="J52" i="9"/>
  <c r="G52" i="9"/>
  <c r="F52" i="9"/>
  <c r="K51" i="9"/>
  <c r="J51" i="9"/>
  <c r="G51" i="9"/>
  <c r="F51" i="9"/>
  <c r="K50" i="9"/>
  <c r="J50" i="9"/>
  <c r="G50" i="9"/>
  <c r="F50" i="9"/>
  <c r="K49" i="9"/>
  <c r="J49" i="9"/>
  <c r="G49" i="9"/>
  <c r="F49" i="9"/>
  <c r="K48" i="9"/>
  <c r="J48" i="9"/>
  <c r="G48" i="9"/>
  <c r="F48" i="9"/>
  <c r="K47" i="9"/>
  <c r="J47" i="9"/>
  <c r="G47" i="9"/>
  <c r="F47" i="9"/>
  <c r="K46" i="9"/>
  <c r="J46" i="9"/>
  <c r="G46" i="9"/>
  <c r="F46" i="9"/>
  <c r="K45" i="9"/>
  <c r="J45" i="9"/>
  <c r="G45" i="9"/>
  <c r="F45" i="9"/>
  <c r="K44" i="9"/>
  <c r="J44" i="9"/>
  <c r="G44" i="9"/>
  <c r="F44" i="9"/>
  <c r="K43" i="9"/>
  <c r="J43" i="9"/>
  <c r="G43" i="9"/>
  <c r="F43" i="9"/>
  <c r="K42" i="9"/>
  <c r="J42" i="9"/>
  <c r="G42" i="9"/>
  <c r="F42" i="9"/>
  <c r="K41" i="9"/>
  <c r="J41" i="9"/>
  <c r="G41" i="9"/>
  <c r="F41" i="9"/>
  <c r="K40" i="9"/>
  <c r="J40" i="9"/>
  <c r="G40" i="9"/>
  <c r="F40" i="9"/>
  <c r="K39" i="9"/>
  <c r="J39" i="9"/>
  <c r="G39" i="9"/>
  <c r="F39" i="9"/>
  <c r="K38" i="9"/>
  <c r="J38" i="9"/>
  <c r="G38" i="9"/>
  <c r="F38" i="9"/>
  <c r="K37" i="9"/>
  <c r="J37" i="9"/>
  <c r="G37" i="9"/>
  <c r="F37" i="9"/>
  <c r="K36" i="9"/>
  <c r="J36" i="9"/>
  <c r="G36" i="9"/>
  <c r="F36" i="9"/>
  <c r="K35" i="9"/>
  <c r="J35" i="9"/>
  <c r="G35" i="9"/>
  <c r="F35" i="9"/>
  <c r="K34" i="9"/>
  <c r="J34" i="9"/>
  <c r="G34" i="9"/>
  <c r="F34" i="9"/>
  <c r="K33" i="9"/>
  <c r="J33" i="9"/>
  <c r="G33" i="9"/>
  <c r="F33" i="9"/>
  <c r="K32" i="9"/>
  <c r="J32" i="9"/>
  <c r="G32" i="9"/>
  <c r="F32" i="9"/>
  <c r="K31" i="9"/>
  <c r="J31" i="9"/>
  <c r="G31" i="9"/>
  <c r="F31" i="9"/>
  <c r="K30" i="9"/>
  <c r="J30" i="9"/>
  <c r="G30" i="9"/>
  <c r="F30" i="9"/>
  <c r="K29" i="9"/>
  <c r="J29" i="9"/>
  <c r="G29" i="9"/>
  <c r="F29" i="9"/>
  <c r="K28" i="9"/>
  <c r="J28" i="9"/>
  <c r="G28" i="9"/>
  <c r="F28" i="9"/>
  <c r="K27" i="9"/>
  <c r="J27" i="9"/>
  <c r="G27" i="9"/>
  <c r="F27" i="9"/>
  <c r="K26" i="9"/>
  <c r="J26" i="9"/>
  <c r="G26" i="9"/>
  <c r="F26" i="9"/>
  <c r="K25" i="9"/>
  <c r="J25" i="9"/>
  <c r="G25" i="9"/>
  <c r="F25" i="9"/>
  <c r="K24" i="9"/>
  <c r="J24" i="9"/>
  <c r="G24" i="9"/>
  <c r="F24" i="9"/>
  <c r="K23" i="9"/>
  <c r="J23" i="9"/>
  <c r="G23" i="9"/>
  <c r="F23" i="9"/>
  <c r="K22" i="9"/>
  <c r="J22" i="9"/>
  <c r="G22" i="9"/>
  <c r="F22" i="9"/>
  <c r="K21" i="9"/>
  <c r="J21" i="9"/>
  <c r="G21" i="9"/>
  <c r="F21" i="9"/>
  <c r="K20" i="9"/>
  <c r="J20" i="9"/>
  <c r="G20" i="9"/>
  <c r="F20" i="9"/>
  <c r="K19" i="9"/>
  <c r="J19" i="9"/>
  <c r="G19" i="9"/>
  <c r="F19" i="9"/>
  <c r="K18" i="9"/>
  <c r="J18" i="9"/>
  <c r="G18" i="9"/>
  <c r="F18" i="9"/>
  <c r="K17" i="9"/>
  <c r="J17" i="9"/>
  <c r="G17" i="9"/>
  <c r="F17" i="9"/>
  <c r="K16" i="9"/>
  <c r="J16" i="9"/>
  <c r="G16" i="9"/>
  <c r="F16" i="9"/>
  <c r="K15" i="9"/>
  <c r="J15" i="9"/>
  <c r="G15" i="9"/>
  <c r="F15" i="9"/>
  <c r="K14" i="9"/>
  <c r="J14" i="9"/>
  <c r="G14" i="9"/>
  <c r="F14" i="9"/>
  <c r="K13" i="9"/>
  <c r="J13" i="9"/>
  <c r="G13" i="9"/>
  <c r="F13" i="9"/>
  <c r="K12" i="9"/>
  <c r="J12" i="9"/>
  <c r="G12" i="9"/>
  <c r="F12" i="9"/>
  <c r="K11" i="9"/>
  <c r="J11" i="9"/>
  <c r="G11" i="9"/>
  <c r="F11" i="9"/>
  <c r="K10" i="9"/>
  <c r="J10" i="9"/>
  <c r="G10" i="9"/>
  <c r="F10" i="9"/>
  <c r="K9" i="9"/>
  <c r="J9" i="9"/>
  <c r="G9" i="9"/>
  <c r="F9" i="9"/>
  <c r="C9" i="8"/>
  <c r="I9" i="8"/>
  <c r="B9" i="8"/>
  <c r="R9" i="8"/>
  <c r="C10" i="8"/>
  <c r="I10" i="8"/>
  <c r="B10" i="8"/>
  <c r="R10" i="8"/>
  <c r="C11" i="8"/>
  <c r="I11" i="8"/>
  <c r="R11" i="8"/>
  <c r="C12" i="8"/>
  <c r="I12" i="8"/>
  <c r="B12" i="8"/>
  <c r="R12" i="8"/>
  <c r="C13" i="8"/>
  <c r="I13" i="8"/>
  <c r="B13" i="8"/>
  <c r="R13" i="8"/>
  <c r="C14" i="8"/>
  <c r="I14" i="8"/>
  <c r="B14" i="8"/>
  <c r="C15" i="8"/>
  <c r="I15" i="8"/>
  <c r="B15" i="8"/>
  <c r="R15" i="8"/>
  <c r="C16" i="8"/>
  <c r="I16" i="8"/>
  <c r="B16" i="8"/>
  <c r="R16" i="8"/>
  <c r="C17" i="8"/>
  <c r="I17" i="8"/>
  <c r="B17" i="8"/>
  <c r="R17" i="8"/>
  <c r="C18" i="8"/>
  <c r="I18" i="8"/>
  <c r="B18" i="8"/>
  <c r="R18" i="8"/>
  <c r="C19" i="8"/>
  <c r="I19" i="8"/>
  <c r="B19" i="8"/>
  <c r="R19" i="8"/>
  <c r="C20" i="8"/>
  <c r="I20" i="8"/>
  <c r="B20" i="8"/>
  <c r="C21" i="8"/>
  <c r="I21" i="8"/>
  <c r="B21" i="8"/>
  <c r="R21" i="8"/>
  <c r="C22" i="8"/>
  <c r="I22" i="8"/>
  <c r="B22" i="8"/>
  <c r="R22" i="8"/>
  <c r="C23" i="8"/>
  <c r="I23" i="8"/>
  <c r="B23" i="8"/>
  <c r="C24" i="8"/>
  <c r="I24" i="8"/>
  <c r="B24" i="8"/>
  <c r="C25" i="8"/>
  <c r="I25" i="8"/>
  <c r="B25" i="8"/>
  <c r="R25" i="8"/>
  <c r="C26" i="8"/>
  <c r="I26" i="8"/>
  <c r="B26" i="8"/>
  <c r="C27" i="8"/>
  <c r="I27" i="8"/>
  <c r="B27" i="8"/>
  <c r="R27" i="8"/>
  <c r="C28" i="8"/>
  <c r="I28" i="8"/>
  <c r="B28" i="8"/>
  <c r="R28" i="8"/>
  <c r="C29" i="8"/>
  <c r="I29" i="8"/>
  <c r="B29" i="8"/>
  <c r="R29" i="8"/>
  <c r="C30" i="8"/>
  <c r="I30" i="8"/>
  <c r="B30" i="8"/>
  <c r="C31" i="8"/>
  <c r="I31" i="8"/>
  <c r="B31" i="8"/>
  <c r="R31" i="8"/>
  <c r="C32" i="8"/>
  <c r="I32" i="8"/>
  <c r="B32" i="8"/>
  <c r="R32" i="8"/>
  <c r="C33" i="8"/>
  <c r="I33" i="8"/>
  <c r="B33" i="8"/>
  <c r="C34" i="8"/>
  <c r="I34" i="8"/>
  <c r="B34" i="8"/>
  <c r="R34" i="8"/>
  <c r="C35" i="8"/>
  <c r="I35" i="8"/>
  <c r="B35" i="8"/>
  <c r="R35" i="8"/>
  <c r="C36" i="8"/>
  <c r="I36" i="8"/>
  <c r="B36" i="8"/>
  <c r="R36" i="8"/>
  <c r="C37" i="8"/>
  <c r="I37" i="8"/>
  <c r="B37" i="8"/>
  <c r="R37" i="8"/>
  <c r="C38" i="8"/>
  <c r="I38" i="8"/>
  <c r="B38" i="8"/>
  <c r="R38" i="8"/>
  <c r="C39" i="8"/>
  <c r="I39" i="8"/>
  <c r="B39" i="8"/>
  <c r="R39" i="8"/>
  <c r="C40" i="8"/>
  <c r="I40" i="8"/>
  <c r="B40" i="8"/>
  <c r="C41" i="8"/>
  <c r="I41" i="8"/>
  <c r="B41" i="8"/>
  <c r="R41" i="8"/>
  <c r="C42" i="8"/>
  <c r="I42" i="8"/>
  <c r="R42" i="8"/>
  <c r="C43" i="8"/>
  <c r="I43" i="8"/>
  <c r="B43" i="8"/>
  <c r="R43" i="8"/>
  <c r="C44" i="8"/>
  <c r="I44" i="8"/>
  <c r="B44" i="8"/>
  <c r="R44" i="8"/>
  <c r="C45" i="8"/>
  <c r="I45" i="8"/>
  <c r="B45" i="8"/>
  <c r="R45" i="8"/>
  <c r="C46" i="8"/>
  <c r="I46" i="8"/>
  <c r="B46" i="8"/>
  <c r="R46" i="8"/>
  <c r="C47" i="8"/>
  <c r="I47" i="8"/>
  <c r="B47" i="8"/>
  <c r="C48" i="8"/>
  <c r="I48" i="8"/>
  <c r="B48" i="8"/>
  <c r="R48" i="8"/>
  <c r="C49" i="8"/>
  <c r="I49" i="8"/>
  <c r="B49" i="8"/>
  <c r="C50" i="8"/>
  <c r="I50" i="8"/>
  <c r="B50" i="8"/>
  <c r="C51" i="8"/>
  <c r="I51" i="8"/>
  <c r="B51" i="8"/>
  <c r="R51" i="8"/>
  <c r="C52" i="8"/>
  <c r="I52" i="8"/>
  <c r="B52" i="8"/>
  <c r="R52" i="8"/>
  <c r="C53" i="8"/>
  <c r="I53" i="8"/>
  <c r="B53" i="8"/>
  <c r="C54" i="8"/>
  <c r="I54" i="8"/>
  <c r="B54" i="8"/>
  <c r="AH33" i="8"/>
  <c r="U9" i="8"/>
  <c r="AH32" i="8"/>
  <c r="U10" i="8"/>
  <c r="U11" i="8"/>
  <c r="U12" i="8"/>
  <c r="U13" i="8"/>
  <c r="U14" i="8"/>
  <c r="U15" i="8"/>
  <c r="U16" i="8"/>
  <c r="U17" i="8"/>
  <c r="U18" i="8"/>
  <c r="U19" i="8"/>
  <c r="U20" i="8"/>
  <c r="U21" i="8"/>
  <c r="U22" i="8"/>
  <c r="U25" i="8"/>
  <c r="U26" i="8"/>
  <c r="U27" i="8"/>
  <c r="U28" i="8"/>
  <c r="U29" i="8"/>
  <c r="U31" i="8"/>
  <c r="U32" i="8"/>
  <c r="U33" i="8"/>
  <c r="U34" i="8"/>
  <c r="U35" i="8"/>
  <c r="U36" i="8"/>
  <c r="U38" i="8"/>
  <c r="U39" i="8"/>
  <c r="U41" i="8"/>
  <c r="U42" i="8"/>
  <c r="U43" i="8"/>
  <c r="U44" i="8"/>
  <c r="U45" i="8"/>
  <c r="U46" i="8"/>
  <c r="U48" i="8"/>
  <c r="U51" i="8"/>
  <c r="U52" i="8"/>
  <c r="AA9" i="8"/>
  <c r="AA10" i="8"/>
  <c r="AA11" i="8"/>
  <c r="AA12" i="8"/>
  <c r="AA13" i="8"/>
  <c r="AA44" i="8"/>
  <c r="AG54" i="8"/>
  <c r="AG50" i="8"/>
  <c r="AG46" i="8"/>
  <c r="AG55" i="8"/>
  <c r="AG51" i="8"/>
  <c r="AG47" i="8"/>
  <c r="K54" i="8"/>
  <c r="G54" i="8"/>
  <c r="F54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K53" i="8"/>
  <c r="G53" i="8"/>
  <c r="F53" i="8"/>
  <c r="K52" i="8"/>
  <c r="G52" i="8"/>
  <c r="F52" i="8"/>
  <c r="K51" i="8"/>
  <c r="G51" i="8"/>
  <c r="F51" i="8"/>
  <c r="K50" i="8"/>
  <c r="G50" i="8"/>
  <c r="F50" i="8"/>
  <c r="K49" i="8"/>
  <c r="G49" i="8"/>
  <c r="F49" i="8"/>
  <c r="K48" i="8"/>
  <c r="G48" i="8"/>
  <c r="F48" i="8"/>
  <c r="K47" i="8"/>
  <c r="G47" i="8"/>
  <c r="F47" i="8"/>
  <c r="K46" i="8"/>
  <c r="G46" i="8"/>
  <c r="F46" i="8"/>
  <c r="K45" i="8"/>
  <c r="G45" i="8"/>
  <c r="F45" i="8"/>
  <c r="K44" i="8"/>
  <c r="G44" i="8"/>
  <c r="F44" i="8"/>
  <c r="K43" i="8"/>
  <c r="G43" i="8"/>
  <c r="F43" i="8"/>
  <c r="K42" i="8"/>
  <c r="G42" i="8"/>
  <c r="F42" i="8"/>
  <c r="K41" i="8"/>
  <c r="G41" i="8"/>
  <c r="F41" i="8"/>
  <c r="K40" i="8"/>
  <c r="G40" i="8"/>
  <c r="F40" i="8"/>
  <c r="K39" i="8"/>
  <c r="G39" i="8"/>
  <c r="F39" i="8"/>
  <c r="K38" i="8"/>
  <c r="G38" i="8"/>
  <c r="F38" i="8"/>
  <c r="K37" i="8"/>
  <c r="G37" i="8"/>
  <c r="F37" i="8"/>
  <c r="K36" i="8"/>
  <c r="G36" i="8"/>
  <c r="F36" i="8"/>
  <c r="K35" i="8"/>
  <c r="G35" i="8"/>
  <c r="F35" i="8"/>
  <c r="K34" i="8"/>
  <c r="G34" i="8"/>
  <c r="F34" i="8"/>
  <c r="K33" i="8"/>
  <c r="G33" i="8"/>
  <c r="F33" i="8"/>
  <c r="K32" i="8"/>
  <c r="G32" i="8"/>
  <c r="F32" i="8"/>
  <c r="K31" i="8"/>
  <c r="G31" i="8"/>
  <c r="F31" i="8"/>
  <c r="K30" i="8"/>
  <c r="G30" i="8"/>
  <c r="F30" i="8"/>
  <c r="K29" i="8"/>
  <c r="G29" i="8"/>
  <c r="F29" i="8"/>
  <c r="K28" i="8"/>
  <c r="G28" i="8"/>
  <c r="F28" i="8"/>
  <c r="K27" i="8"/>
  <c r="G27" i="8"/>
  <c r="F27" i="8"/>
  <c r="K26" i="8"/>
  <c r="G26" i="8"/>
  <c r="F26" i="8"/>
  <c r="K25" i="8"/>
  <c r="G25" i="8"/>
  <c r="F25" i="8"/>
  <c r="K24" i="8"/>
  <c r="G24" i="8"/>
  <c r="F24" i="8"/>
  <c r="K23" i="8"/>
  <c r="G23" i="8"/>
  <c r="F23" i="8"/>
  <c r="K22" i="8"/>
  <c r="G22" i="8"/>
  <c r="F22" i="8"/>
  <c r="K21" i="8"/>
  <c r="G21" i="8"/>
  <c r="F21" i="8"/>
  <c r="K20" i="8"/>
  <c r="G20" i="8"/>
  <c r="F20" i="8"/>
  <c r="K19" i="8"/>
  <c r="G19" i="8"/>
  <c r="F19" i="8"/>
  <c r="K18" i="8"/>
  <c r="G18" i="8"/>
  <c r="F18" i="8"/>
  <c r="K17" i="8"/>
  <c r="G17" i="8"/>
  <c r="F17" i="8"/>
  <c r="K16" i="8"/>
  <c r="G16" i="8"/>
  <c r="F16" i="8"/>
  <c r="K15" i="8"/>
  <c r="G15" i="8"/>
  <c r="F15" i="8"/>
  <c r="K14" i="8"/>
  <c r="G14" i="8"/>
  <c r="F14" i="8"/>
  <c r="K13" i="8"/>
  <c r="G13" i="8"/>
  <c r="F13" i="8"/>
  <c r="K12" i="8"/>
  <c r="G12" i="8"/>
  <c r="F12" i="8"/>
  <c r="K11" i="8"/>
  <c r="G11" i="8"/>
  <c r="F11" i="8"/>
  <c r="K10" i="8"/>
  <c r="G10" i="8"/>
  <c r="F10" i="8"/>
  <c r="K9" i="8"/>
  <c r="G9" i="8"/>
  <c r="F9" i="8"/>
  <c r="C9" i="7"/>
  <c r="I9" i="7"/>
  <c r="S9" i="7"/>
  <c r="B9" i="7"/>
  <c r="R9" i="7"/>
  <c r="X9" i="7" s="1"/>
  <c r="C10" i="7"/>
  <c r="I10" i="7"/>
  <c r="B10" i="7"/>
  <c r="R10" i="7"/>
  <c r="C11" i="7"/>
  <c r="I11" i="7"/>
  <c r="R11" i="7"/>
  <c r="C12" i="7"/>
  <c r="I12" i="7"/>
  <c r="B12" i="7"/>
  <c r="R12" i="7"/>
  <c r="C13" i="7"/>
  <c r="I13" i="7"/>
  <c r="B13" i="7"/>
  <c r="C14" i="7"/>
  <c r="I14" i="7"/>
  <c r="B14" i="7"/>
  <c r="C15" i="7"/>
  <c r="I15" i="7"/>
  <c r="B15" i="7"/>
  <c r="R15" i="7"/>
  <c r="C16" i="7"/>
  <c r="I16" i="7"/>
  <c r="B16" i="7"/>
  <c r="C17" i="7"/>
  <c r="I17" i="7"/>
  <c r="B17" i="7"/>
  <c r="R17" i="7"/>
  <c r="C18" i="7"/>
  <c r="I18" i="7"/>
  <c r="S18" i="7"/>
  <c r="B18" i="7"/>
  <c r="R18" i="7"/>
  <c r="C19" i="7"/>
  <c r="I19" i="7"/>
  <c r="B19" i="7"/>
  <c r="C20" i="7"/>
  <c r="I20" i="7"/>
  <c r="B20" i="7"/>
  <c r="R20" i="7"/>
  <c r="C21" i="7"/>
  <c r="I21" i="7"/>
  <c r="B21" i="7"/>
  <c r="R21" i="7"/>
  <c r="C22" i="7"/>
  <c r="I22" i="7"/>
  <c r="B22" i="7"/>
  <c r="R22" i="7"/>
  <c r="C23" i="7"/>
  <c r="I23" i="7"/>
  <c r="B23" i="7"/>
  <c r="R23" i="7"/>
  <c r="C24" i="7"/>
  <c r="I24" i="7"/>
  <c r="B24" i="7"/>
  <c r="R24" i="7"/>
  <c r="C25" i="7"/>
  <c r="I25" i="7"/>
  <c r="B25" i="7"/>
  <c r="C26" i="7"/>
  <c r="I26" i="7"/>
  <c r="B26" i="7"/>
  <c r="C27" i="7"/>
  <c r="I27" i="7"/>
  <c r="B27" i="7"/>
  <c r="R27" i="7"/>
  <c r="C28" i="7"/>
  <c r="I28" i="7"/>
  <c r="B28" i="7"/>
  <c r="C29" i="7"/>
  <c r="I29" i="7"/>
  <c r="B29" i="7"/>
  <c r="R29" i="7"/>
  <c r="C30" i="7"/>
  <c r="I30" i="7"/>
  <c r="B30" i="7"/>
  <c r="C31" i="7"/>
  <c r="I31" i="7"/>
  <c r="B31" i="7"/>
  <c r="R31" i="7"/>
  <c r="C32" i="7"/>
  <c r="I32" i="7"/>
  <c r="B32" i="7"/>
  <c r="C33" i="7"/>
  <c r="I33" i="7"/>
  <c r="B33" i="7"/>
  <c r="R33" i="7"/>
  <c r="C34" i="7"/>
  <c r="I34" i="7"/>
  <c r="B34" i="7"/>
  <c r="C35" i="7"/>
  <c r="I35" i="7"/>
  <c r="S35" i="7"/>
  <c r="X35" i="7" s="1"/>
  <c r="B35" i="7"/>
  <c r="R35" i="7"/>
  <c r="C36" i="7"/>
  <c r="I36" i="7"/>
  <c r="B36" i="7"/>
  <c r="R36" i="7"/>
  <c r="C37" i="7"/>
  <c r="I37" i="7"/>
  <c r="B37" i="7"/>
  <c r="R37" i="7"/>
  <c r="C38" i="7"/>
  <c r="I38" i="7"/>
  <c r="B38" i="7"/>
  <c r="C39" i="7"/>
  <c r="I39" i="7"/>
  <c r="S39" i="7"/>
  <c r="B39" i="7"/>
  <c r="R39" i="7"/>
  <c r="C40" i="7"/>
  <c r="I40" i="7"/>
  <c r="S40" i="7"/>
  <c r="B40" i="7"/>
  <c r="C41" i="7"/>
  <c r="I41" i="7"/>
  <c r="B41" i="7"/>
  <c r="R41" i="7"/>
  <c r="C42" i="7"/>
  <c r="I42" i="7"/>
  <c r="R42" i="7"/>
  <c r="C43" i="7"/>
  <c r="I43" i="7"/>
  <c r="B43" i="7"/>
  <c r="R43" i="7"/>
  <c r="C44" i="7"/>
  <c r="I44" i="7"/>
  <c r="B44" i="7"/>
  <c r="R44" i="7"/>
  <c r="C45" i="7"/>
  <c r="I45" i="7"/>
  <c r="B45" i="7"/>
  <c r="R45" i="7"/>
  <c r="C46" i="7"/>
  <c r="I46" i="7"/>
  <c r="B46" i="7"/>
  <c r="R46" i="7"/>
  <c r="C47" i="7"/>
  <c r="I47" i="7"/>
  <c r="B47" i="7"/>
  <c r="C48" i="7"/>
  <c r="I48" i="7"/>
  <c r="B48" i="7"/>
  <c r="R48" i="7"/>
  <c r="C49" i="7"/>
  <c r="I49" i="7"/>
  <c r="B49" i="7"/>
  <c r="R49" i="7"/>
  <c r="C50" i="7"/>
  <c r="I50" i="7"/>
  <c r="B50" i="7"/>
  <c r="R50" i="7"/>
  <c r="C51" i="7"/>
  <c r="I51" i="7"/>
  <c r="B51" i="7"/>
  <c r="R51" i="7"/>
  <c r="C52" i="7"/>
  <c r="I52" i="7"/>
  <c r="B52" i="7"/>
  <c r="R52" i="7"/>
  <c r="C53" i="7"/>
  <c r="I53" i="7"/>
  <c r="B53" i="7"/>
  <c r="R53" i="7"/>
  <c r="C54" i="7"/>
  <c r="I54" i="7"/>
  <c r="S54" i="7"/>
  <c r="B54" i="7"/>
  <c r="R54" i="7"/>
  <c r="AH33" i="7"/>
  <c r="U9" i="7"/>
  <c r="AH32" i="7"/>
  <c r="V9" i="7"/>
  <c r="U10" i="7"/>
  <c r="U11" i="7"/>
  <c r="U12" i="7"/>
  <c r="U14" i="7"/>
  <c r="U15" i="7"/>
  <c r="U17" i="7"/>
  <c r="U18" i="7"/>
  <c r="V18" i="7"/>
  <c r="U20" i="7"/>
  <c r="U21" i="7"/>
  <c r="U23" i="7"/>
  <c r="U25" i="7"/>
  <c r="U28" i="7"/>
  <c r="U29" i="7"/>
  <c r="U31" i="7"/>
  <c r="U33" i="7"/>
  <c r="U35" i="7"/>
  <c r="V35" i="7"/>
  <c r="U36" i="7"/>
  <c r="U37" i="7"/>
  <c r="U39" i="7"/>
  <c r="V39" i="7"/>
  <c r="V40" i="7"/>
  <c r="U41" i="7"/>
  <c r="U42" i="7"/>
  <c r="U43" i="7"/>
  <c r="U44" i="7"/>
  <c r="U45" i="7"/>
  <c r="U46" i="7"/>
  <c r="U48" i="7"/>
  <c r="U49" i="7"/>
  <c r="U50" i="7"/>
  <c r="U51" i="7"/>
  <c r="U52" i="7"/>
  <c r="U53" i="7"/>
  <c r="U54" i="7"/>
  <c r="V54" i="7"/>
  <c r="Z9" i="7"/>
  <c r="Z18" i="7"/>
  <c r="Z35" i="7"/>
  <c r="Z39" i="7"/>
  <c r="Z54" i="7"/>
  <c r="AA9" i="7"/>
  <c r="AA10" i="7"/>
  <c r="AA11" i="7"/>
  <c r="AA12" i="7"/>
  <c r="AA44" i="7"/>
  <c r="AG54" i="7"/>
  <c r="AG50" i="7"/>
  <c r="AG46" i="7"/>
  <c r="AG55" i="7"/>
  <c r="AG51" i="7"/>
  <c r="AG47" i="7"/>
  <c r="J54" i="7"/>
  <c r="G54" i="7"/>
  <c r="F54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J53" i="7"/>
  <c r="G53" i="7"/>
  <c r="F53" i="7"/>
  <c r="J52" i="7"/>
  <c r="G52" i="7"/>
  <c r="F52" i="7"/>
  <c r="J51" i="7"/>
  <c r="G51" i="7"/>
  <c r="F51" i="7"/>
  <c r="J50" i="7"/>
  <c r="G50" i="7"/>
  <c r="F50" i="7"/>
  <c r="J49" i="7"/>
  <c r="G49" i="7"/>
  <c r="F49" i="7"/>
  <c r="J48" i="7"/>
  <c r="G48" i="7"/>
  <c r="F48" i="7"/>
  <c r="J47" i="7"/>
  <c r="G47" i="7"/>
  <c r="F47" i="7"/>
  <c r="J46" i="7"/>
  <c r="G46" i="7"/>
  <c r="F46" i="7"/>
  <c r="J45" i="7"/>
  <c r="G45" i="7"/>
  <c r="F45" i="7"/>
  <c r="J44" i="7"/>
  <c r="G44" i="7"/>
  <c r="F44" i="7"/>
  <c r="J43" i="7"/>
  <c r="G43" i="7"/>
  <c r="F43" i="7"/>
  <c r="J42" i="7"/>
  <c r="G42" i="7"/>
  <c r="F42" i="7"/>
  <c r="J41" i="7"/>
  <c r="G41" i="7"/>
  <c r="F41" i="7"/>
  <c r="J40" i="7"/>
  <c r="G40" i="7"/>
  <c r="F40" i="7"/>
  <c r="J39" i="7"/>
  <c r="G39" i="7"/>
  <c r="F39" i="7"/>
  <c r="J38" i="7"/>
  <c r="G38" i="7"/>
  <c r="F38" i="7"/>
  <c r="J37" i="7"/>
  <c r="G37" i="7"/>
  <c r="F37" i="7"/>
  <c r="J36" i="7"/>
  <c r="G36" i="7"/>
  <c r="F36" i="7"/>
  <c r="J35" i="7"/>
  <c r="G35" i="7"/>
  <c r="F35" i="7"/>
  <c r="J34" i="7"/>
  <c r="G34" i="7"/>
  <c r="F34" i="7"/>
  <c r="J33" i="7"/>
  <c r="G33" i="7"/>
  <c r="F33" i="7"/>
  <c r="J32" i="7"/>
  <c r="G32" i="7"/>
  <c r="F32" i="7"/>
  <c r="J31" i="7"/>
  <c r="G31" i="7"/>
  <c r="F31" i="7"/>
  <c r="J30" i="7"/>
  <c r="G30" i="7"/>
  <c r="F30" i="7"/>
  <c r="J29" i="7"/>
  <c r="G29" i="7"/>
  <c r="F29" i="7"/>
  <c r="J28" i="7"/>
  <c r="G28" i="7"/>
  <c r="F28" i="7"/>
  <c r="J27" i="7"/>
  <c r="G27" i="7"/>
  <c r="F27" i="7"/>
  <c r="J26" i="7"/>
  <c r="G26" i="7"/>
  <c r="F26" i="7"/>
  <c r="J25" i="7"/>
  <c r="G25" i="7"/>
  <c r="F25" i="7"/>
  <c r="J24" i="7"/>
  <c r="G24" i="7"/>
  <c r="F24" i="7"/>
  <c r="J23" i="7"/>
  <c r="G23" i="7"/>
  <c r="F23" i="7"/>
  <c r="J22" i="7"/>
  <c r="G22" i="7"/>
  <c r="F22" i="7"/>
  <c r="J21" i="7"/>
  <c r="G21" i="7"/>
  <c r="F21" i="7"/>
  <c r="J20" i="7"/>
  <c r="G20" i="7"/>
  <c r="F20" i="7"/>
  <c r="J19" i="7"/>
  <c r="G19" i="7"/>
  <c r="F19" i="7"/>
  <c r="J18" i="7"/>
  <c r="G18" i="7"/>
  <c r="F18" i="7"/>
  <c r="J17" i="7"/>
  <c r="G17" i="7"/>
  <c r="F17" i="7"/>
  <c r="J16" i="7"/>
  <c r="G16" i="7"/>
  <c r="F16" i="7"/>
  <c r="J15" i="7"/>
  <c r="G15" i="7"/>
  <c r="F15" i="7"/>
  <c r="J14" i="7"/>
  <c r="G14" i="7"/>
  <c r="F14" i="7"/>
  <c r="J13" i="7"/>
  <c r="G13" i="7"/>
  <c r="F13" i="7"/>
  <c r="J12" i="7"/>
  <c r="G12" i="7"/>
  <c r="F12" i="7"/>
  <c r="J11" i="7"/>
  <c r="G11" i="7"/>
  <c r="F11" i="7"/>
  <c r="J10" i="7"/>
  <c r="G10" i="7"/>
  <c r="F10" i="7"/>
  <c r="J9" i="7"/>
  <c r="G9" i="7"/>
  <c r="F9" i="7"/>
  <c r="C9" i="6"/>
  <c r="B9" i="6"/>
  <c r="R9" i="6"/>
  <c r="C10" i="6"/>
  <c r="B10" i="6"/>
  <c r="R10" i="6"/>
  <c r="C11" i="6"/>
  <c r="R11" i="6"/>
  <c r="C12" i="6"/>
  <c r="B12" i="6"/>
  <c r="R12" i="6"/>
  <c r="C13" i="6"/>
  <c r="B13" i="6"/>
  <c r="C14" i="6"/>
  <c r="B14" i="6"/>
  <c r="C15" i="6"/>
  <c r="B15" i="6"/>
  <c r="R15" i="6"/>
  <c r="C16" i="6"/>
  <c r="B16" i="6"/>
  <c r="R16" i="6"/>
  <c r="C17" i="6"/>
  <c r="B17" i="6"/>
  <c r="C18" i="6"/>
  <c r="S18" i="6"/>
  <c r="X18" i="6" s="1"/>
  <c r="B18" i="6"/>
  <c r="R18" i="6"/>
  <c r="C19" i="6"/>
  <c r="B19" i="6"/>
  <c r="R19" i="6"/>
  <c r="C20" i="6"/>
  <c r="B20" i="6"/>
  <c r="R20" i="6"/>
  <c r="C21" i="6"/>
  <c r="B21" i="6"/>
  <c r="R21" i="6"/>
  <c r="C22" i="6"/>
  <c r="B22" i="6"/>
  <c r="R22" i="6"/>
  <c r="C23" i="6"/>
  <c r="B23" i="6"/>
  <c r="R23" i="6"/>
  <c r="C24" i="6"/>
  <c r="B24" i="6"/>
  <c r="R24" i="6"/>
  <c r="C25" i="6"/>
  <c r="S25" i="6"/>
  <c r="B25" i="6"/>
  <c r="R25" i="6"/>
  <c r="C26" i="6"/>
  <c r="B26" i="6"/>
  <c r="R26" i="6"/>
  <c r="C27" i="6"/>
  <c r="B27" i="6"/>
  <c r="R27" i="6"/>
  <c r="C28" i="6"/>
  <c r="B28" i="6"/>
  <c r="R28" i="6"/>
  <c r="C29" i="6"/>
  <c r="B29" i="6"/>
  <c r="C30" i="6"/>
  <c r="B30" i="6"/>
  <c r="C31" i="6"/>
  <c r="B31" i="6"/>
  <c r="C32" i="6"/>
  <c r="S32" i="6"/>
  <c r="B32" i="6"/>
  <c r="C33" i="6"/>
  <c r="B33" i="6"/>
  <c r="C34" i="6"/>
  <c r="B34" i="6"/>
  <c r="R34" i="6"/>
  <c r="C35" i="6"/>
  <c r="B35" i="6"/>
  <c r="C36" i="6"/>
  <c r="B36" i="6"/>
  <c r="R36" i="6"/>
  <c r="C37" i="6"/>
  <c r="B37" i="6"/>
  <c r="R37" i="6"/>
  <c r="C38" i="6"/>
  <c r="B38" i="6"/>
  <c r="R38" i="6"/>
  <c r="C39" i="6"/>
  <c r="B39" i="6"/>
  <c r="R39" i="6"/>
  <c r="C40" i="6"/>
  <c r="B40" i="6"/>
  <c r="R40" i="6"/>
  <c r="C41" i="6"/>
  <c r="B41" i="6"/>
  <c r="R41" i="6"/>
  <c r="C42" i="6"/>
  <c r="C43" i="6"/>
  <c r="B43" i="6"/>
  <c r="R43" i="6"/>
  <c r="C44" i="6"/>
  <c r="B44" i="6"/>
  <c r="R44" i="6"/>
  <c r="C45" i="6"/>
  <c r="B45" i="6"/>
  <c r="R45" i="6"/>
  <c r="C46" i="6"/>
  <c r="B46" i="6"/>
  <c r="C47" i="6"/>
  <c r="B47" i="6"/>
  <c r="R47" i="6"/>
  <c r="C48" i="6"/>
  <c r="B48" i="6"/>
  <c r="R48" i="6"/>
  <c r="C49" i="6"/>
  <c r="S49" i="6"/>
  <c r="B49" i="6"/>
  <c r="C50" i="6"/>
  <c r="B50" i="6"/>
  <c r="R50" i="6"/>
  <c r="C51" i="6"/>
  <c r="B51" i="6"/>
  <c r="R51" i="6"/>
  <c r="C52" i="6"/>
  <c r="B52" i="6"/>
  <c r="C53" i="6"/>
  <c r="B53" i="6"/>
  <c r="R53" i="6"/>
  <c r="C54" i="6"/>
  <c r="B54" i="6"/>
  <c r="R54" i="6"/>
  <c r="AH33" i="6"/>
  <c r="U9" i="6"/>
  <c r="AH32" i="6"/>
  <c r="U10" i="6"/>
  <c r="U11" i="6"/>
  <c r="U12" i="6"/>
  <c r="U15" i="6"/>
  <c r="U16" i="6"/>
  <c r="U18" i="6"/>
  <c r="V18" i="6"/>
  <c r="U19" i="6"/>
  <c r="U20" i="6"/>
  <c r="U21" i="6"/>
  <c r="U22" i="6"/>
  <c r="U23" i="6"/>
  <c r="U24" i="6"/>
  <c r="U25" i="6"/>
  <c r="V25" i="6"/>
  <c r="U26" i="6"/>
  <c r="U27" i="6"/>
  <c r="U28" i="6"/>
  <c r="V32" i="6"/>
  <c r="U34" i="6"/>
  <c r="U36" i="6"/>
  <c r="U37" i="6"/>
  <c r="U38" i="6"/>
  <c r="U39" i="6"/>
  <c r="U40" i="6"/>
  <c r="U41" i="6"/>
  <c r="U43" i="6"/>
  <c r="U44" i="6"/>
  <c r="U45" i="6"/>
  <c r="U47" i="6"/>
  <c r="U48" i="6"/>
  <c r="V49" i="6"/>
  <c r="U50" i="6"/>
  <c r="U51" i="6"/>
  <c r="U53" i="6"/>
  <c r="U54" i="6"/>
  <c r="Z18" i="6"/>
  <c r="Z25" i="6"/>
  <c r="AA9" i="6"/>
  <c r="AA10" i="6"/>
  <c r="AA11" i="6"/>
  <c r="AA12" i="6"/>
  <c r="AA44" i="6"/>
  <c r="AG54" i="6"/>
  <c r="AG50" i="6"/>
  <c r="AG46" i="6"/>
  <c r="AG55" i="6"/>
  <c r="AG51" i="6"/>
  <c r="AG47" i="6"/>
  <c r="K54" i="6"/>
  <c r="J54" i="6"/>
  <c r="E54" i="6"/>
  <c r="D54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K53" i="6"/>
  <c r="J53" i="6"/>
  <c r="E53" i="6"/>
  <c r="D53" i="6"/>
  <c r="K52" i="6"/>
  <c r="J52" i="6"/>
  <c r="E52" i="6"/>
  <c r="D52" i="6"/>
  <c r="K51" i="6"/>
  <c r="J51" i="6"/>
  <c r="E51" i="6"/>
  <c r="D51" i="6"/>
  <c r="K50" i="6"/>
  <c r="J50" i="6"/>
  <c r="E50" i="6"/>
  <c r="D50" i="6"/>
  <c r="K49" i="6"/>
  <c r="J49" i="6"/>
  <c r="E49" i="6"/>
  <c r="D49" i="6"/>
  <c r="K48" i="6"/>
  <c r="J48" i="6"/>
  <c r="E48" i="6"/>
  <c r="D48" i="6"/>
  <c r="K47" i="6"/>
  <c r="J47" i="6"/>
  <c r="E47" i="6"/>
  <c r="D47" i="6"/>
  <c r="K46" i="6"/>
  <c r="J46" i="6"/>
  <c r="E46" i="6"/>
  <c r="D46" i="6"/>
  <c r="K45" i="6"/>
  <c r="J45" i="6"/>
  <c r="E45" i="6"/>
  <c r="D45" i="6"/>
  <c r="K44" i="6"/>
  <c r="J44" i="6"/>
  <c r="E44" i="6"/>
  <c r="D44" i="6"/>
  <c r="K43" i="6"/>
  <c r="J43" i="6"/>
  <c r="E43" i="6"/>
  <c r="D43" i="6"/>
  <c r="K42" i="6"/>
  <c r="J42" i="6"/>
  <c r="E42" i="6"/>
  <c r="K41" i="6"/>
  <c r="J41" i="6"/>
  <c r="E41" i="6"/>
  <c r="D41" i="6"/>
  <c r="K40" i="6"/>
  <c r="J40" i="6"/>
  <c r="E40" i="6"/>
  <c r="D40" i="6"/>
  <c r="K39" i="6"/>
  <c r="J39" i="6"/>
  <c r="E39" i="6"/>
  <c r="D39" i="6"/>
  <c r="K38" i="6"/>
  <c r="J38" i="6"/>
  <c r="E38" i="6"/>
  <c r="D38" i="6"/>
  <c r="K37" i="6"/>
  <c r="J37" i="6"/>
  <c r="E37" i="6"/>
  <c r="D37" i="6"/>
  <c r="K36" i="6"/>
  <c r="J36" i="6"/>
  <c r="E36" i="6"/>
  <c r="D36" i="6"/>
  <c r="K35" i="6"/>
  <c r="J35" i="6"/>
  <c r="E35" i="6"/>
  <c r="D35" i="6"/>
  <c r="K34" i="6"/>
  <c r="J34" i="6"/>
  <c r="E34" i="6"/>
  <c r="D34" i="6"/>
  <c r="K33" i="6"/>
  <c r="J33" i="6"/>
  <c r="E33" i="6"/>
  <c r="D33" i="6"/>
  <c r="K32" i="6"/>
  <c r="J32" i="6"/>
  <c r="E32" i="6"/>
  <c r="D32" i="6"/>
  <c r="K31" i="6"/>
  <c r="J31" i="6"/>
  <c r="E31" i="6"/>
  <c r="D31" i="6"/>
  <c r="K30" i="6"/>
  <c r="J30" i="6"/>
  <c r="E30" i="6"/>
  <c r="D30" i="6"/>
  <c r="K29" i="6"/>
  <c r="J29" i="6"/>
  <c r="E29" i="6"/>
  <c r="D29" i="6"/>
  <c r="K28" i="6"/>
  <c r="J28" i="6"/>
  <c r="E28" i="6"/>
  <c r="D28" i="6"/>
  <c r="K27" i="6"/>
  <c r="J27" i="6"/>
  <c r="E27" i="6"/>
  <c r="D27" i="6"/>
  <c r="K26" i="6"/>
  <c r="J26" i="6"/>
  <c r="E26" i="6"/>
  <c r="D26" i="6"/>
  <c r="K25" i="6"/>
  <c r="J25" i="6"/>
  <c r="E25" i="6"/>
  <c r="D25" i="6"/>
  <c r="K24" i="6"/>
  <c r="J24" i="6"/>
  <c r="E24" i="6"/>
  <c r="D24" i="6"/>
  <c r="K23" i="6"/>
  <c r="J23" i="6"/>
  <c r="E23" i="6"/>
  <c r="D23" i="6"/>
  <c r="K22" i="6"/>
  <c r="J22" i="6"/>
  <c r="E22" i="6"/>
  <c r="D22" i="6"/>
  <c r="K21" i="6"/>
  <c r="J21" i="6"/>
  <c r="E21" i="6"/>
  <c r="D21" i="6"/>
  <c r="K20" i="6"/>
  <c r="J20" i="6"/>
  <c r="E20" i="6"/>
  <c r="D20" i="6"/>
  <c r="K19" i="6"/>
  <c r="J19" i="6"/>
  <c r="E19" i="6"/>
  <c r="D19" i="6"/>
  <c r="K18" i="6"/>
  <c r="J18" i="6"/>
  <c r="E18" i="6"/>
  <c r="D18" i="6"/>
  <c r="K17" i="6"/>
  <c r="J17" i="6"/>
  <c r="E17" i="6"/>
  <c r="D17" i="6"/>
  <c r="K16" i="6"/>
  <c r="J16" i="6"/>
  <c r="E16" i="6"/>
  <c r="D16" i="6"/>
  <c r="K15" i="6"/>
  <c r="J15" i="6"/>
  <c r="E15" i="6"/>
  <c r="D15" i="6"/>
  <c r="K14" i="6"/>
  <c r="J14" i="6"/>
  <c r="E14" i="6"/>
  <c r="D14" i="6"/>
  <c r="K13" i="6"/>
  <c r="J13" i="6"/>
  <c r="E13" i="6"/>
  <c r="D13" i="6"/>
  <c r="K12" i="6"/>
  <c r="J12" i="6"/>
  <c r="E12" i="6"/>
  <c r="D12" i="6"/>
  <c r="K11" i="6"/>
  <c r="J11" i="6"/>
  <c r="E11" i="6"/>
  <c r="K10" i="6"/>
  <c r="J10" i="6"/>
  <c r="E10" i="6"/>
  <c r="D10" i="6"/>
  <c r="K9" i="6"/>
  <c r="J9" i="6"/>
  <c r="E9" i="6"/>
  <c r="D9" i="6"/>
  <c r="C9" i="5"/>
  <c r="I9" i="5"/>
  <c r="B9" i="5"/>
  <c r="R9" i="5"/>
  <c r="C10" i="5"/>
  <c r="I10" i="5"/>
  <c r="B10" i="5"/>
  <c r="C11" i="5"/>
  <c r="I11" i="5"/>
  <c r="R11" i="5"/>
  <c r="C12" i="5"/>
  <c r="I12" i="5"/>
  <c r="B12" i="5"/>
  <c r="R12" i="5"/>
  <c r="C13" i="5"/>
  <c r="I13" i="5"/>
  <c r="B13" i="5"/>
  <c r="R13" i="5"/>
  <c r="C14" i="5"/>
  <c r="I14" i="5"/>
  <c r="B14" i="5"/>
  <c r="C15" i="5"/>
  <c r="I15" i="5"/>
  <c r="B15" i="5"/>
  <c r="R15" i="5"/>
  <c r="C16" i="5"/>
  <c r="I16" i="5"/>
  <c r="B16" i="5"/>
  <c r="R16" i="5"/>
  <c r="C17" i="5"/>
  <c r="I17" i="5"/>
  <c r="S17" i="5"/>
  <c r="B17" i="5"/>
  <c r="C18" i="5"/>
  <c r="I18" i="5"/>
  <c r="B18" i="5"/>
  <c r="R18" i="5"/>
  <c r="C19" i="5"/>
  <c r="I19" i="5"/>
  <c r="B19" i="5"/>
  <c r="R19" i="5"/>
  <c r="C20" i="5"/>
  <c r="I20" i="5"/>
  <c r="B20" i="5"/>
  <c r="R20" i="5"/>
  <c r="C21" i="5"/>
  <c r="I21" i="5"/>
  <c r="B21" i="5"/>
  <c r="R21" i="5"/>
  <c r="C22" i="5"/>
  <c r="I22" i="5"/>
  <c r="B22" i="5"/>
  <c r="R22" i="5"/>
  <c r="C23" i="5"/>
  <c r="I23" i="5"/>
  <c r="B23" i="5"/>
  <c r="R23" i="5"/>
  <c r="C24" i="5"/>
  <c r="I24" i="5"/>
  <c r="B24" i="5"/>
  <c r="R24" i="5"/>
  <c r="C25" i="5"/>
  <c r="I25" i="5"/>
  <c r="S25" i="5"/>
  <c r="B25" i="5"/>
  <c r="R25" i="5"/>
  <c r="X25" i="5" s="1"/>
  <c r="C26" i="5"/>
  <c r="I26" i="5"/>
  <c r="B26" i="5"/>
  <c r="R26" i="5"/>
  <c r="C27" i="5"/>
  <c r="I27" i="5"/>
  <c r="B27" i="5"/>
  <c r="C28" i="5"/>
  <c r="I28" i="5"/>
  <c r="B28" i="5"/>
  <c r="R28" i="5"/>
  <c r="C29" i="5"/>
  <c r="I29" i="5"/>
  <c r="B29" i="5"/>
  <c r="R29" i="5"/>
  <c r="C30" i="5"/>
  <c r="I30" i="5"/>
  <c r="B30" i="5"/>
  <c r="R30" i="5"/>
  <c r="C31" i="5"/>
  <c r="I31" i="5"/>
  <c r="B31" i="5"/>
  <c r="C32" i="5"/>
  <c r="I32" i="5"/>
  <c r="B32" i="5"/>
  <c r="R32" i="5"/>
  <c r="C33" i="5"/>
  <c r="I33" i="5"/>
  <c r="S33" i="5"/>
  <c r="B33" i="5"/>
  <c r="R33" i="5"/>
  <c r="C34" i="5"/>
  <c r="I34" i="5"/>
  <c r="B34" i="5"/>
  <c r="R34" i="5"/>
  <c r="C35" i="5"/>
  <c r="I35" i="5"/>
  <c r="B35" i="5"/>
  <c r="R35" i="5"/>
  <c r="C36" i="5"/>
  <c r="I36" i="5"/>
  <c r="B36" i="5"/>
  <c r="R36" i="5"/>
  <c r="C37" i="5"/>
  <c r="I37" i="5"/>
  <c r="B37" i="5"/>
  <c r="R37" i="5"/>
  <c r="C38" i="5"/>
  <c r="I38" i="5"/>
  <c r="B38" i="5"/>
  <c r="R38" i="5"/>
  <c r="C39" i="5"/>
  <c r="I39" i="5"/>
  <c r="B39" i="5"/>
  <c r="R39" i="5"/>
  <c r="C40" i="5"/>
  <c r="I40" i="5"/>
  <c r="B40" i="5"/>
  <c r="R40" i="5"/>
  <c r="C41" i="5"/>
  <c r="I41" i="5"/>
  <c r="S41" i="5"/>
  <c r="B41" i="5"/>
  <c r="C42" i="5"/>
  <c r="I42" i="5"/>
  <c r="R42" i="5"/>
  <c r="C43" i="5"/>
  <c r="I43" i="5"/>
  <c r="B43" i="5"/>
  <c r="C44" i="5"/>
  <c r="I44" i="5"/>
  <c r="B44" i="5"/>
  <c r="C45" i="5"/>
  <c r="I45" i="5"/>
  <c r="B45" i="5"/>
  <c r="R45" i="5"/>
  <c r="C46" i="5"/>
  <c r="I46" i="5"/>
  <c r="B46" i="5"/>
  <c r="R46" i="5"/>
  <c r="C47" i="5"/>
  <c r="I47" i="5"/>
  <c r="B47" i="5"/>
  <c r="R47" i="5"/>
  <c r="C48" i="5"/>
  <c r="I48" i="5"/>
  <c r="B48" i="5"/>
  <c r="C49" i="5"/>
  <c r="I49" i="5"/>
  <c r="B49" i="5"/>
  <c r="R49" i="5"/>
  <c r="C50" i="5"/>
  <c r="I50" i="5"/>
  <c r="B50" i="5"/>
  <c r="R50" i="5"/>
  <c r="C51" i="5"/>
  <c r="I51" i="5"/>
  <c r="B51" i="5"/>
  <c r="C52" i="5"/>
  <c r="I52" i="5"/>
  <c r="B52" i="5"/>
  <c r="R52" i="5"/>
  <c r="C53" i="5"/>
  <c r="I53" i="5"/>
  <c r="B53" i="5"/>
  <c r="R53" i="5"/>
  <c r="C54" i="5"/>
  <c r="I54" i="5"/>
  <c r="B54" i="5"/>
  <c r="R54" i="5"/>
  <c r="AH33" i="5"/>
  <c r="AH32" i="5"/>
  <c r="U11" i="5"/>
  <c r="U12" i="5"/>
  <c r="U13" i="5"/>
  <c r="U14" i="5"/>
  <c r="U15" i="5"/>
  <c r="U16" i="5"/>
  <c r="U17" i="5"/>
  <c r="V17" i="5"/>
  <c r="U18" i="5"/>
  <c r="U19" i="5"/>
  <c r="U20" i="5"/>
  <c r="U21" i="5"/>
  <c r="U22" i="5"/>
  <c r="U23" i="5"/>
  <c r="U24" i="5"/>
  <c r="U25" i="5"/>
  <c r="V25" i="5"/>
  <c r="Y25" i="5" s="1"/>
  <c r="U26" i="5"/>
  <c r="U27" i="5"/>
  <c r="U28" i="5"/>
  <c r="U29" i="5"/>
  <c r="U30" i="5"/>
  <c r="U32" i="5"/>
  <c r="U33" i="5"/>
  <c r="V33" i="5"/>
  <c r="Y33" i="5" s="1"/>
  <c r="U34" i="5"/>
  <c r="U35" i="5"/>
  <c r="U36" i="5"/>
  <c r="U38" i="5"/>
  <c r="U39" i="5"/>
  <c r="U40" i="5"/>
  <c r="V41" i="5"/>
  <c r="U42" i="5"/>
  <c r="U45" i="5"/>
  <c r="U46" i="5"/>
  <c r="U47" i="5"/>
  <c r="U48" i="5"/>
  <c r="U49" i="5"/>
  <c r="U50" i="5"/>
  <c r="U51" i="5"/>
  <c r="U52" i="5"/>
  <c r="U53" i="5"/>
  <c r="U54" i="5"/>
  <c r="V54" i="5"/>
  <c r="Z25" i="5"/>
  <c r="Z33" i="5"/>
  <c r="AA9" i="5"/>
  <c r="AA11" i="5"/>
  <c r="AA12" i="5"/>
  <c r="AA13" i="5"/>
  <c r="AG54" i="5"/>
  <c r="AG50" i="5"/>
  <c r="AG46" i="5"/>
  <c r="AG55" i="5"/>
  <c r="AG51" i="5"/>
  <c r="AG47" i="5"/>
  <c r="J54" i="5"/>
  <c r="E54" i="5"/>
  <c r="D54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J53" i="5"/>
  <c r="E53" i="5"/>
  <c r="D53" i="5"/>
  <c r="J52" i="5"/>
  <c r="E52" i="5"/>
  <c r="D52" i="5"/>
  <c r="J51" i="5"/>
  <c r="E51" i="5"/>
  <c r="D51" i="5"/>
  <c r="J50" i="5"/>
  <c r="E50" i="5"/>
  <c r="D50" i="5"/>
  <c r="J49" i="5"/>
  <c r="E49" i="5"/>
  <c r="D49" i="5"/>
  <c r="J48" i="5"/>
  <c r="E48" i="5"/>
  <c r="D48" i="5"/>
  <c r="J47" i="5"/>
  <c r="E47" i="5"/>
  <c r="D47" i="5"/>
  <c r="J46" i="5"/>
  <c r="E46" i="5"/>
  <c r="D46" i="5"/>
  <c r="J45" i="5"/>
  <c r="E45" i="5"/>
  <c r="D45" i="5"/>
  <c r="J44" i="5"/>
  <c r="E44" i="5"/>
  <c r="D44" i="5"/>
  <c r="J43" i="5"/>
  <c r="E43" i="5"/>
  <c r="D43" i="5"/>
  <c r="J42" i="5"/>
  <c r="E42" i="5"/>
  <c r="J41" i="5"/>
  <c r="E41" i="5"/>
  <c r="D41" i="5"/>
  <c r="J40" i="5"/>
  <c r="E40" i="5"/>
  <c r="D40" i="5"/>
  <c r="J39" i="5"/>
  <c r="E39" i="5"/>
  <c r="D39" i="5"/>
  <c r="J38" i="5"/>
  <c r="E38" i="5"/>
  <c r="D38" i="5"/>
  <c r="J37" i="5"/>
  <c r="E37" i="5"/>
  <c r="D37" i="5"/>
  <c r="J36" i="5"/>
  <c r="E36" i="5"/>
  <c r="D36" i="5"/>
  <c r="J35" i="5"/>
  <c r="E35" i="5"/>
  <c r="D35" i="5"/>
  <c r="J34" i="5"/>
  <c r="E34" i="5"/>
  <c r="D34" i="5"/>
  <c r="J33" i="5"/>
  <c r="E33" i="5"/>
  <c r="D33" i="5"/>
  <c r="J32" i="5"/>
  <c r="E32" i="5"/>
  <c r="D32" i="5"/>
  <c r="J31" i="5"/>
  <c r="E31" i="5"/>
  <c r="D31" i="5"/>
  <c r="J30" i="5"/>
  <c r="E30" i="5"/>
  <c r="D30" i="5"/>
  <c r="J29" i="5"/>
  <c r="E29" i="5"/>
  <c r="D29" i="5"/>
  <c r="J28" i="5"/>
  <c r="E28" i="5"/>
  <c r="D28" i="5"/>
  <c r="J27" i="5"/>
  <c r="E27" i="5"/>
  <c r="D27" i="5"/>
  <c r="J26" i="5"/>
  <c r="E26" i="5"/>
  <c r="D26" i="5"/>
  <c r="J25" i="5"/>
  <c r="E25" i="5"/>
  <c r="D25" i="5"/>
  <c r="J24" i="5"/>
  <c r="E24" i="5"/>
  <c r="D24" i="5"/>
  <c r="J23" i="5"/>
  <c r="E23" i="5"/>
  <c r="D23" i="5"/>
  <c r="J22" i="5"/>
  <c r="E22" i="5"/>
  <c r="D22" i="5"/>
  <c r="J21" i="5"/>
  <c r="E21" i="5"/>
  <c r="D21" i="5"/>
  <c r="J20" i="5"/>
  <c r="E20" i="5"/>
  <c r="D20" i="5"/>
  <c r="J19" i="5"/>
  <c r="E19" i="5"/>
  <c r="D19" i="5"/>
  <c r="J18" i="5"/>
  <c r="E18" i="5"/>
  <c r="D18" i="5"/>
  <c r="J17" i="5"/>
  <c r="E17" i="5"/>
  <c r="D17" i="5"/>
  <c r="J16" i="5"/>
  <c r="E16" i="5"/>
  <c r="D16" i="5"/>
  <c r="J15" i="5"/>
  <c r="E15" i="5"/>
  <c r="D15" i="5"/>
  <c r="J14" i="5"/>
  <c r="E14" i="5"/>
  <c r="D14" i="5"/>
  <c r="J13" i="5"/>
  <c r="E13" i="5"/>
  <c r="D13" i="5"/>
  <c r="J12" i="5"/>
  <c r="E12" i="5"/>
  <c r="D12" i="5"/>
  <c r="J11" i="5"/>
  <c r="E11" i="5"/>
  <c r="J10" i="5"/>
  <c r="E10" i="5"/>
  <c r="D10" i="5"/>
  <c r="J9" i="5"/>
  <c r="E9" i="5"/>
  <c r="D9" i="5"/>
  <c r="V15" i="1"/>
  <c r="V18" i="1"/>
  <c r="V20" i="1"/>
  <c r="V23" i="1"/>
  <c r="V26" i="1"/>
  <c r="Y26" i="1" s="1"/>
  <c r="V28" i="1"/>
  <c r="V34" i="1"/>
  <c r="V40" i="1"/>
  <c r="V41" i="1"/>
  <c r="V48" i="1"/>
  <c r="AH33" i="1"/>
  <c r="AH32" i="1"/>
  <c r="AG54" i="1"/>
  <c r="AG50" i="1"/>
  <c r="AG46" i="1"/>
  <c r="AG55" i="1"/>
  <c r="AG51" i="1"/>
  <c r="AG47" i="1"/>
  <c r="AA11" i="1"/>
  <c r="AA9" i="1"/>
  <c r="AA13" i="1"/>
  <c r="AA44" i="1"/>
  <c r="Z15" i="1"/>
  <c r="Z18" i="1"/>
  <c r="Z20" i="1"/>
  <c r="Z23" i="1"/>
  <c r="Z28" i="1"/>
  <c r="Z34" i="1"/>
  <c r="Z40" i="1"/>
  <c r="Z41" i="1"/>
  <c r="Z48" i="1"/>
  <c r="Z49" i="1"/>
  <c r="R11" i="1"/>
  <c r="R13" i="1"/>
  <c r="R15" i="1"/>
  <c r="X15" i="1" s="1"/>
  <c r="S15" i="1"/>
  <c r="R16" i="1"/>
  <c r="R17" i="1"/>
  <c r="R18" i="1"/>
  <c r="S18" i="1"/>
  <c r="R19" i="1"/>
  <c r="R20" i="1"/>
  <c r="S20" i="1"/>
  <c r="R21" i="1"/>
  <c r="R22" i="1"/>
  <c r="R23" i="1"/>
  <c r="S23" i="1"/>
  <c r="X23" i="1" s="1"/>
  <c r="R24" i="1"/>
  <c r="R25" i="1"/>
  <c r="R26" i="1"/>
  <c r="S26" i="1"/>
  <c r="R28" i="1"/>
  <c r="S28" i="1"/>
  <c r="R30" i="1"/>
  <c r="R32" i="1"/>
  <c r="R33" i="1"/>
  <c r="R34" i="1"/>
  <c r="S34" i="1"/>
  <c r="R35" i="1"/>
  <c r="R36" i="1"/>
  <c r="R37" i="1"/>
  <c r="R38" i="1"/>
  <c r="R39" i="1"/>
  <c r="R40" i="1"/>
  <c r="S40" i="1"/>
  <c r="R41" i="1"/>
  <c r="S41" i="1"/>
  <c r="R43" i="1"/>
  <c r="R44" i="1"/>
  <c r="R46" i="1"/>
  <c r="R48" i="1"/>
  <c r="S48" i="1"/>
  <c r="R49" i="1"/>
  <c r="S49" i="1"/>
  <c r="R50" i="1"/>
  <c r="R52" i="1"/>
  <c r="R53" i="1"/>
  <c r="R54" i="1"/>
  <c r="R9" i="1"/>
  <c r="U11" i="1"/>
  <c r="U13" i="1"/>
  <c r="U15" i="1"/>
  <c r="U16" i="1"/>
  <c r="U17" i="1"/>
  <c r="U18" i="1"/>
  <c r="U19" i="1"/>
  <c r="U20" i="1"/>
  <c r="U21" i="1"/>
  <c r="U22" i="1"/>
  <c r="U23" i="1"/>
  <c r="Y23" i="1" s="1"/>
  <c r="U24" i="1"/>
  <c r="U25" i="1"/>
  <c r="U27" i="1"/>
  <c r="U28" i="1"/>
  <c r="U30" i="1"/>
  <c r="U31" i="1"/>
  <c r="U32" i="1"/>
  <c r="U33" i="1"/>
  <c r="U34" i="1"/>
  <c r="U35" i="1"/>
  <c r="U36" i="1"/>
  <c r="U37" i="1"/>
  <c r="U38" i="1"/>
  <c r="U39" i="1"/>
  <c r="U40" i="1"/>
  <c r="U43" i="1"/>
  <c r="U44" i="1"/>
  <c r="U46" i="1"/>
  <c r="U48" i="1"/>
  <c r="U49" i="1"/>
  <c r="U50" i="1"/>
  <c r="U52" i="1"/>
  <c r="U53" i="1"/>
  <c r="U54" i="1"/>
  <c r="U9" i="1"/>
  <c r="K54" i="1"/>
  <c r="I54" i="1"/>
  <c r="E54" i="1"/>
  <c r="D54" i="1"/>
  <c r="C54" i="1"/>
  <c r="B54" i="1"/>
  <c r="K53" i="1"/>
  <c r="I53" i="1"/>
  <c r="E53" i="1"/>
  <c r="D53" i="1"/>
  <c r="C53" i="1"/>
  <c r="B53" i="1"/>
  <c r="K52" i="1"/>
  <c r="I52" i="1"/>
  <c r="E52" i="1"/>
  <c r="D52" i="1"/>
  <c r="C52" i="1"/>
  <c r="B52" i="1"/>
  <c r="K51" i="1"/>
  <c r="I51" i="1"/>
  <c r="E51" i="1"/>
  <c r="D51" i="1"/>
  <c r="C51" i="1"/>
  <c r="B51" i="1"/>
  <c r="K50" i="1"/>
  <c r="I50" i="1"/>
  <c r="E50" i="1"/>
  <c r="D50" i="1"/>
  <c r="C50" i="1"/>
  <c r="B50" i="1"/>
  <c r="K49" i="1"/>
  <c r="I49" i="1"/>
  <c r="E49" i="1"/>
  <c r="D49" i="1"/>
  <c r="C49" i="1"/>
  <c r="B49" i="1"/>
  <c r="K48" i="1"/>
  <c r="I48" i="1"/>
  <c r="E48" i="1"/>
  <c r="D48" i="1"/>
  <c r="C48" i="1"/>
  <c r="B48" i="1"/>
  <c r="K47" i="1"/>
  <c r="I47" i="1"/>
  <c r="E47" i="1"/>
  <c r="D47" i="1"/>
  <c r="C47" i="1"/>
  <c r="B47" i="1"/>
  <c r="K46" i="1"/>
  <c r="I46" i="1"/>
  <c r="E46" i="1"/>
  <c r="D46" i="1"/>
  <c r="C46" i="1"/>
  <c r="B46" i="1"/>
  <c r="K45" i="1"/>
  <c r="I45" i="1"/>
  <c r="E45" i="1"/>
  <c r="D45" i="1"/>
  <c r="C45" i="1"/>
  <c r="B45" i="1"/>
  <c r="K44" i="1"/>
  <c r="I44" i="1"/>
  <c r="E44" i="1"/>
  <c r="D44" i="1"/>
  <c r="C44" i="1"/>
  <c r="B44" i="1"/>
  <c r="K43" i="1"/>
  <c r="I43" i="1"/>
  <c r="E43" i="1"/>
  <c r="D43" i="1"/>
  <c r="C43" i="1"/>
  <c r="B43" i="1"/>
  <c r="K42" i="1"/>
  <c r="I42" i="1"/>
  <c r="E42" i="1"/>
  <c r="C42" i="1"/>
  <c r="K41" i="1"/>
  <c r="I41" i="1"/>
  <c r="E41" i="1"/>
  <c r="D41" i="1"/>
  <c r="C41" i="1"/>
  <c r="B41" i="1"/>
  <c r="K40" i="1"/>
  <c r="I40" i="1"/>
  <c r="E40" i="1"/>
  <c r="D40" i="1"/>
  <c r="C40" i="1"/>
  <c r="B40" i="1"/>
  <c r="K39" i="1"/>
  <c r="I39" i="1"/>
  <c r="E39" i="1"/>
  <c r="D39" i="1"/>
  <c r="C39" i="1"/>
  <c r="B39" i="1"/>
  <c r="K38" i="1"/>
  <c r="I38" i="1"/>
  <c r="E38" i="1"/>
  <c r="D38" i="1"/>
  <c r="C38" i="1"/>
  <c r="B38" i="1"/>
  <c r="K37" i="1"/>
  <c r="I37" i="1"/>
  <c r="E37" i="1"/>
  <c r="D37" i="1"/>
  <c r="C37" i="1"/>
  <c r="B37" i="1"/>
  <c r="K36" i="1"/>
  <c r="I36" i="1"/>
  <c r="E36" i="1"/>
  <c r="D36" i="1"/>
  <c r="C36" i="1"/>
  <c r="B36" i="1"/>
  <c r="K35" i="1"/>
  <c r="I35" i="1"/>
  <c r="E35" i="1"/>
  <c r="D35" i="1"/>
  <c r="C35" i="1"/>
  <c r="B35" i="1"/>
  <c r="K34" i="1"/>
  <c r="I34" i="1"/>
  <c r="E34" i="1"/>
  <c r="D34" i="1"/>
  <c r="C34" i="1"/>
  <c r="B34" i="1"/>
  <c r="K33" i="1"/>
  <c r="I33" i="1"/>
  <c r="E33" i="1"/>
  <c r="D33" i="1"/>
  <c r="C33" i="1"/>
  <c r="B33" i="1"/>
  <c r="K32" i="1"/>
  <c r="I32" i="1"/>
  <c r="E32" i="1"/>
  <c r="D32" i="1"/>
  <c r="C32" i="1"/>
  <c r="B32" i="1"/>
  <c r="K31" i="1"/>
  <c r="I31" i="1"/>
  <c r="E31" i="1"/>
  <c r="D31" i="1"/>
  <c r="C31" i="1"/>
  <c r="B31" i="1"/>
  <c r="K30" i="1"/>
  <c r="I30" i="1"/>
  <c r="E30" i="1"/>
  <c r="D30" i="1"/>
  <c r="C30" i="1"/>
  <c r="B30" i="1"/>
  <c r="K29" i="1"/>
  <c r="I29" i="1"/>
  <c r="E29" i="1"/>
  <c r="D29" i="1"/>
  <c r="C29" i="1"/>
  <c r="B29" i="1"/>
  <c r="K28" i="1"/>
  <c r="I28" i="1"/>
  <c r="E28" i="1"/>
  <c r="D28" i="1"/>
  <c r="C28" i="1"/>
  <c r="B28" i="1"/>
  <c r="K27" i="1"/>
  <c r="I27" i="1"/>
  <c r="E27" i="1"/>
  <c r="D27" i="1"/>
  <c r="C27" i="1"/>
  <c r="B27" i="1"/>
  <c r="K26" i="1"/>
  <c r="I26" i="1"/>
  <c r="E26" i="1"/>
  <c r="D26" i="1"/>
  <c r="C26" i="1"/>
  <c r="B26" i="1"/>
  <c r="K25" i="1"/>
  <c r="I25" i="1"/>
  <c r="E25" i="1"/>
  <c r="D25" i="1"/>
  <c r="C25" i="1"/>
  <c r="B25" i="1"/>
  <c r="K24" i="1"/>
  <c r="I24" i="1"/>
  <c r="E24" i="1"/>
  <c r="D24" i="1"/>
  <c r="C24" i="1"/>
  <c r="B24" i="1"/>
  <c r="K23" i="1"/>
  <c r="I23" i="1"/>
  <c r="E23" i="1"/>
  <c r="D23" i="1"/>
  <c r="C23" i="1"/>
  <c r="B23" i="1"/>
  <c r="K22" i="1"/>
  <c r="I22" i="1"/>
  <c r="E22" i="1"/>
  <c r="D22" i="1"/>
  <c r="C22" i="1"/>
  <c r="B22" i="1"/>
  <c r="K21" i="1"/>
  <c r="I21" i="1"/>
  <c r="E21" i="1"/>
  <c r="D21" i="1"/>
  <c r="C21" i="1"/>
  <c r="B21" i="1"/>
  <c r="K20" i="1"/>
  <c r="I20" i="1"/>
  <c r="E20" i="1"/>
  <c r="D20" i="1"/>
  <c r="C20" i="1"/>
  <c r="B20" i="1"/>
  <c r="K19" i="1"/>
  <c r="I19" i="1"/>
  <c r="E19" i="1"/>
  <c r="D19" i="1"/>
  <c r="C19" i="1"/>
  <c r="B19" i="1"/>
  <c r="K18" i="1"/>
  <c r="I18" i="1"/>
  <c r="E18" i="1"/>
  <c r="D18" i="1"/>
  <c r="C18" i="1"/>
  <c r="B18" i="1"/>
  <c r="K17" i="1"/>
  <c r="I17" i="1"/>
  <c r="E17" i="1"/>
  <c r="D17" i="1"/>
  <c r="C17" i="1"/>
  <c r="B17" i="1"/>
  <c r="K16" i="1"/>
  <c r="I16" i="1"/>
  <c r="E16" i="1"/>
  <c r="D16" i="1"/>
  <c r="C16" i="1"/>
  <c r="B16" i="1"/>
  <c r="K15" i="1"/>
  <c r="I15" i="1"/>
  <c r="E15" i="1"/>
  <c r="D15" i="1"/>
  <c r="C15" i="1"/>
  <c r="B15" i="1"/>
  <c r="K14" i="1"/>
  <c r="I14" i="1"/>
  <c r="E14" i="1"/>
  <c r="D14" i="1"/>
  <c r="C14" i="1"/>
  <c r="B14" i="1"/>
  <c r="K13" i="1"/>
  <c r="I13" i="1"/>
  <c r="E13" i="1"/>
  <c r="D13" i="1"/>
  <c r="C13" i="1"/>
  <c r="B13" i="1"/>
  <c r="K12" i="1"/>
  <c r="I12" i="1"/>
  <c r="E12" i="1"/>
  <c r="D12" i="1"/>
  <c r="C12" i="1"/>
  <c r="B12" i="1"/>
  <c r="K11" i="1"/>
  <c r="I11" i="1"/>
  <c r="E11" i="1"/>
  <c r="C11" i="1"/>
  <c r="K10" i="1"/>
  <c r="I10" i="1"/>
  <c r="E10" i="1"/>
  <c r="D10" i="1"/>
  <c r="C10" i="1"/>
  <c r="B10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K9" i="1"/>
  <c r="I9" i="1"/>
  <c r="E9" i="1"/>
  <c r="D9" i="1"/>
  <c r="C9" i="1"/>
  <c r="B9" i="1"/>
  <c r="S27" i="7" l="1"/>
  <c r="X27" i="7" s="1"/>
  <c r="V27" i="7"/>
  <c r="Z36" i="1"/>
  <c r="S36" i="1"/>
  <c r="V36" i="1"/>
  <c r="U43" i="5"/>
  <c r="R43" i="5"/>
  <c r="U38" i="7"/>
  <c r="R38" i="7"/>
  <c r="U34" i="7"/>
  <c r="R34" i="7"/>
  <c r="V52" i="7"/>
  <c r="Y52" i="7" s="1"/>
  <c r="Z52" i="7"/>
  <c r="S52" i="7"/>
  <c r="Z20" i="6"/>
  <c r="V20" i="6"/>
  <c r="S20" i="6"/>
  <c r="R10" i="1"/>
  <c r="AA10" i="1"/>
  <c r="U10" i="1"/>
  <c r="U26" i="7"/>
  <c r="R26" i="7"/>
  <c r="R10" i="5"/>
  <c r="U10" i="5"/>
  <c r="AA10" i="5"/>
  <c r="Y36" i="1"/>
  <c r="R49" i="9"/>
  <c r="U49" i="9"/>
  <c r="V13" i="8"/>
  <c r="Z13" i="8"/>
  <c r="S13" i="8"/>
  <c r="U40" i="7"/>
  <c r="Z40" i="7"/>
  <c r="R40" i="7"/>
  <c r="R32" i="7"/>
  <c r="U32" i="7"/>
  <c r="R35" i="6"/>
  <c r="U35" i="6"/>
  <c r="R31" i="6"/>
  <c r="U31" i="6"/>
  <c r="X34" i="1"/>
  <c r="P23" i="9"/>
  <c r="Z23" i="9" s="1"/>
  <c r="P19" i="9"/>
  <c r="P17" i="9"/>
  <c r="P51" i="8"/>
  <c r="P43" i="8"/>
  <c r="P35" i="8"/>
  <c r="P25" i="8"/>
  <c r="P50" i="7"/>
  <c r="P23" i="7"/>
  <c r="P11" i="7"/>
  <c r="Z39" i="6"/>
  <c r="P9" i="6"/>
  <c r="P47" i="6"/>
  <c r="P39" i="6"/>
  <c r="P16" i="6"/>
  <c r="P32" i="1"/>
  <c r="P24" i="1"/>
  <c r="Z44" i="5"/>
  <c r="P26" i="5"/>
  <c r="P18" i="5"/>
  <c r="V18" i="5" s="1"/>
  <c r="P10" i="5"/>
  <c r="V10" i="5" s="1"/>
  <c r="P9" i="12"/>
  <c r="Z9" i="12" s="1"/>
  <c r="P51" i="12"/>
  <c r="P47" i="12"/>
  <c r="S47" i="12" s="1"/>
  <c r="P43" i="12"/>
  <c r="P39" i="12"/>
  <c r="P35" i="12"/>
  <c r="P31" i="12"/>
  <c r="P27" i="12"/>
  <c r="P23" i="12"/>
  <c r="P19" i="12"/>
  <c r="P13" i="12"/>
  <c r="P53" i="12"/>
  <c r="P49" i="12"/>
  <c r="P45" i="12"/>
  <c r="P41" i="12"/>
  <c r="P37" i="12"/>
  <c r="Z37" i="12" s="1"/>
  <c r="P33" i="12"/>
  <c r="P21" i="12"/>
  <c r="V21" i="12" s="1"/>
  <c r="P17" i="12"/>
  <c r="P11" i="12"/>
  <c r="S11" i="12" s="1"/>
  <c r="U30" i="12"/>
  <c r="P31" i="11"/>
  <c r="P24" i="11"/>
  <c r="P16" i="11"/>
  <c r="P11" i="11"/>
  <c r="P54" i="10"/>
  <c r="P52" i="10"/>
  <c r="P46" i="10"/>
  <c r="S46" i="10" s="1"/>
  <c r="P44" i="10"/>
  <c r="P42" i="10"/>
  <c r="S42" i="10" s="1"/>
  <c r="P38" i="10"/>
  <c r="P36" i="10"/>
  <c r="P54" i="9"/>
  <c r="P46" i="9"/>
  <c r="P38" i="9"/>
  <c r="P30" i="9"/>
  <c r="P22" i="9"/>
  <c r="P13" i="9"/>
  <c r="Z9" i="1"/>
  <c r="Z34" i="12"/>
  <c r="Z18" i="12"/>
  <c r="P52" i="12"/>
  <c r="P44" i="12"/>
  <c r="P40" i="12"/>
  <c r="P36" i="12"/>
  <c r="P32" i="12"/>
  <c r="P28" i="12"/>
  <c r="P24" i="12"/>
  <c r="P20" i="12"/>
  <c r="P16" i="12"/>
  <c r="P10" i="12"/>
  <c r="Z42" i="12"/>
  <c r="X36" i="1"/>
  <c r="X15" i="11"/>
  <c r="U37" i="12"/>
  <c r="R9" i="12"/>
  <c r="P54" i="11"/>
  <c r="P38" i="11"/>
  <c r="P35" i="10"/>
  <c r="P27" i="10"/>
  <c r="P19" i="10"/>
  <c r="P15" i="10"/>
  <c r="P47" i="9"/>
  <c r="P54" i="8"/>
  <c r="P52" i="8"/>
  <c r="P48" i="8"/>
  <c r="P46" i="8"/>
  <c r="P40" i="8"/>
  <c r="P38" i="8"/>
  <c r="P36" i="8"/>
  <c r="Z27" i="7"/>
  <c r="R45" i="12"/>
  <c r="U45" i="12"/>
  <c r="Z45" i="12"/>
  <c r="R51" i="11"/>
  <c r="U51" i="11"/>
  <c r="S29" i="12"/>
  <c r="V29" i="12"/>
  <c r="V41" i="9"/>
  <c r="Z41" i="9"/>
  <c r="S41" i="9"/>
  <c r="X41" i="9" s="1"/>
  <c r="S23" i="9"/>
  <c r="V23" i="9"/>
  <c r="R32" i="6"/>
  <c r="Z32" i="6"/>
  <c r="R41" i="5"/>
  <c r="U41" i="5"/>
  <c r="Y41" i="5" s="1"/>
  <c r="Z41" i="5"/>
  <c r="S43" i="12"/>
  <c r="V43" i="12"/>
  <c r="S23" i="12"/>
  <c r="V23" i="12"/>
  <c r="S53" i="12"/>
  <c r="V53" i="12"/>
  <c r="S45" i="12"/>
  <c r="V45" i="12"/>
  <c r="R29" i="6"/>
  <c r="Z47" i="12"/>
  <c r="R13" i="7"/>
  <c r="U13" i="7"/>
  <c r="U52" i="6"/>
  <c r="R52" i="6"/>
  <c r="U42" i="6"/>
  <c r="R42" i="6"/>
  <c r="U35" i="10"/>
  <c r="Z35" i="10"/>
  <c r="R30" i="10"/>
  <c r="U30" i="10"/>
  <c r="S18" i="10"/>
  <c r="V18" i="10"/>
  <c r="S13" i="10"/>
  <c r="V13" i="10"/>
  <c r="S43" i="9"/>
  <c r="X43" i="9" s="1"/>
  <c r="Z43" i="9"/>
  <c r="V43" i="9"/>
  <c r="V25" i="9"/>
  <c r="S25" i="9"/>
  <c r="Z25" i="9"/>
  <c r="Z17" i="9"/>
  <c r="V17" i="9"/>
  <c r="S19" i="12"/>
  <c r="V19" i="12"/>
  <c r="AA44" i="5"/>
  <c r="U44" i="5"/>
  <c r="X39" i="7"/>
  <c r="Z23" i="12"/>
  <c r="V11" i="12"/>
  <c r="R26" i="8"/>
  <c r="U23" i="8"/>
  <c r="R23" i="8"/>
  <c r="R19" i="7"/>
  <c r="U19" i="7"/>
  <c r="R16" i="7"/>
  <c r="U16" i="7"/>
  <c r="R17" i="10"/>
  <c r="U17" i="10"/>
  <c r="S48" i="12"/>
  <c r="V48" i="12"/>
  <c r="S25" i="12"/>
  <c r="V25" i="12"/>
  <c r="Z25" i="12"/>
  <c r="S27" i="9"/>
  <c r="Z27" i="9"/>
  <c r="V27" i="9"/>
  <c r="Y27" i="9" s="1"/>
  <c r="V19" i="9"/>
  <c r="Z19" i="9"/>
  <c r="S19" i="9"/>
  <c r="R53" i="12"/>
  <c r="Z53" i="12"/>
  <c r="U53" i="12"/>
  <c r="Y53" i="12" s="1"/>
  <c r="S51" i="12"/>
  <c r="V51" i="12"/>
  <c r="S39" i="12"/>
  <c r="V39" i="12"/>
  <c r="Z39" i="12"/>
  <c r="S27" i="12"/>
  <c r="V27" i="12"/>
  <c r="S13" i="12"/>
  <c r="V13" i="12"/>
  <c r="S49" i="12"/>
  <c r="V49" i="12"/>
  <c r="S41" i="12"/>
  <c r="V41" i="12"/>
  <c r="S17" i="12"/>
  <c r="V17" i="12"/>
  <c r="X20" i="1"/>
  <c r="S17" i="9"/>
  <c r="X17" i="9" s="1"/>
  <c r="Y18" i="1"/>
  <c r="X18" i="1"/>
  <c r="R44" i="5"/>
  <c r="U32" i="6"/>
  <c r="AA13" i="7"/>
  <c r="Y41" i="9"/>
  <c r="R45" i="9"/>
  <c r="X23" i="9"/>
  <c r="Z18" i="10"/>
  <c r="R29" i="10"/>
  <c r="U29" i="10"/>
  <c r="S10" i="10"/>
  <c r="V47" i="12"/>
  <c r="U53" i="8"/>
  <c r="R53" i="8"/>
  <c r="R49" i="8"/>
  <c r="U49" i="8"/>
  <c r="S11" i="11"/>
  <c r="V11" i="11"/>
  <c r="S38" i="10"/>
  <c r="V38" i="10"/>
  <c r="P28" i="5"/>
  <c r="P22" i="5"/>
  <c r="R14" i="10"/>
  <c r="U14" i="10"/>
  <c r="S52" i="12"/>
  <c r="V52" i="12"/>
  <c r="S32" i="12"/>
  <c r="V32" i="12"/>
  <c r="S24" i="12"/>
  <c r="V24" i="12"/>
  <c r="S16" i="12"/>
  <c r="V16" i="12"/>
  <c r="R15" i="12"/>
  <c r="U15" i="12"/>
  <c r="X48" i="1"/>
  <c r="Z54" i="5"/>
  <c r="S44" i="5"/>
  <c r="Y18" i="6"/>
  <c r="Y54" i="7"/>
  <c r="U30" i="7"/>
  <c r="U27" i="7"/>
  <c r="Y13" i="8"/>
  <c r="Y43" i="9"/>
  <c r="Y25" i="9"/>
  <c r="Y23" i="9"/>
  <c r="Z38" i="10"/>
  <c r="V42" i="10"/>
  <c r="P43" i="11"/>
  <c r="P41" i="11"/>
  <c r="P39" i="11"/>
  <c r="P37" i="11"/>
  <c r="P35" i="11"/>
  <c r="P33" i="11"/>
  <c r="V15" i="11"/>
  <c r="Y15" i="11" s="1"/>
  <c r="Z15" i="11"/>
  <c r="U27" i="12"/>
  <c r="Y27" i="12" s="1"/>
  <c r="Z27" i="12"/>
  <c r="S16" i="11"/>
  <c r="V16" i="11"/>
  <c r="R9" i="11"/>
  <c r="U9" i="11"/>
  <c r="P30" i="5"/>
  <c r="P20" i="5"/>
  <c r="S36" i="12"/>
  <c r="V36" i="12"/>
  <c r="S20" i="12"/>
  <c r="V20" i="12"/>
  <c r="S10" i="12"/>
  <c r="Z10" i="12"/>
  <c r="V10" i="12"/>
  <c r="U51" i="1"/>
  <c r="U47" i="1"/>
  <c r="Y34" i="1"/>
  <c r="Y15" i="1"/>
  <c r="Y20" i="6"/>
  <c r="U14" i="6"/>
  <c r="Y40" i="7"/>
  <c r="Y18" i="7"/>
  <c r="X52" i="7"/>
  <c r="X18" i="7"/>
  <c r="Y17" i="9"/>
  <c r="V46" i="10"/>
  <c r="Z50" i="12"/>
  <c r="V34" i="12"/>
  <c r="P15" i="9"/>
  <c r="P52" i="6"/>
  <c r="P50" i="6"/>
  <c r="P44" i="6"/>
  <c r="P42" i="6"/>
  <c r="P17" i="6"/>
  <c r="P15" i="7"/>
  <c r="P12" i="7"/>
  <c r="P10" i="7"/>
  <c r="P33" i="1"/>
  <c r="P25" i="1"/>
  <c r="X19" i="9"/>
  <c r="Z41" i="11"/>
  <c r="Z37" i="11"/>
  <c r="Y41" i="12"/>
  <c r="R38" i="12"/>
  <c r="U38" i="12"/>
  <c r="P34" i="10"/>
  <c r="P48" i="9"/>
  <c r="P32" i="8"/>
  <c r="P30" i="8"/>
  <c r="P28" i="8"/>
  <c r="P26" i="8"/>
  <c r="P24" i="7"/>
  <c r="P48" i="11"/>
  <c r="P44" i="11"/>
  <c r="P25" i="11"/>
  <c r="P23" i="11"/>
  <c r="P21" i="11"/>
  <c r="P19" i="11"/>
  <c r="P17" i="11"/>
  <c r="P51" i="10"/>
  <c r="P28" i="10"/>
  <c r="P26" i="10"/>
  <c r="P22" i="10"/>
  <c r="P20" i="10"/>
  <c r="P40" i="9"/>
  <c r="P32" i="9"/>
  <c r="P53" i="8"/>
  <c r="Z53" i="8" s="1"/>
  <c r="P45" i="8"/>
  <c r="P37" i="8"/>
  <c r="P22" i="8"/>
  <c r="P20" i="8"/>
  <c r="P18" i="8"/>
  <c r="P43" i="7"/>
  <c r="P31" i="7"/>
  <c r="P20" i="7"/>
  <c r="P34" i="6"/>
  <c r="P28" i="6"/>
  <c r="P26" i="6"/>
  <c r="P24" i="6"/>
  <c r="P50" i="1"/>
  <c r="P44" i="1"/>
  <c r="P42" i="1"/>
  <c r="P17" i="1"/>
  <c r="P53" i="5"/>
  <c r="P47" i="5"/>
  <c r="P45" i="5"/>
  <c r="P43" i="5"/>
  <c r="P35" i="5"/>
  <c r="P11" i="5"/>
  <c r="P47" i="11"/>
  <c r="P40" i="11"/>
  <c r="P28" i="11"/>
  <c r="P22" i="11"/>
  <c r="P50" i="10"/>
  <c r="Z50" i="10" s="1"/>
  <c r="P43" i="10"/>
  <c r="P25" i="10"/>
  <c r="P49" i="9"/>
  <c r="P31" i="9"/>
  <c r="P16" i="9"/>
  <c r="P44" i="8"/>
  <c r="P29" i="8"/>
  <c r="P17" i="8"/>
  <c r="P34" i="7"/>
  <c r="P30" i="7"/>
  <c r="Z30" i="7" s="1"/>
  <c r="P41" i="6"/>
  <c r="P31" i="6"/>
  <c r="P23" i="6"/>
  <c r="P11" i="6"/>
  <c r="P47" i="1"/>
  <c r="Z47" i="1" s="1"/>
  <c r="P39" i="1"/>
  <c r="P16" i="1"/>
  <c r="P42" i="5"/>
  <c r="P34" i="5"/>
  <c r="P27" i="5"/>
  <c r="P19" i="5"/>
  <c r="R49" i="12"/>
  <c r="Z49" i="12"/>
  <c r="U49" i="12"/>
  <c r="Y49" i="12" s="1"/>
  <c r="R35" i="12"/>
  <c r="Z35" i="12"/>
  <c r="U35" i="12"/>
  <c r="R31" i="12"/>
  <c r="U31" i="12"/>
  <c r="Z31" i="12"/>
  <c r="U19" i="12"/>
  <c r="Z19" i="12"/>
  <c r="R19" i="12"/>
  <c r="R17" i="12"/>
  <c r="U17" i="12"/>
  <c r="Y17" i="12" s="1"/>
  <c r="Z17" i="12"/>
  <c r="R13" i="12"/>
  <c r="X13" i="12" s="1"/>
  <c r="U13" i="12"/>
  <c r="Y13" i="12" s="1"/>
  <c r="AA13" i="12"/>
  <c r="Z13" i="12"/>
  <c r="V51" i="11"/>
  <c r="Y51" i="11" s="1"/>
  <c r="S51" i="11"/>
  <c r="X51" i="11" s="1"/>
  <c r="V31" i="11"/>
  <c r="Z31" i="11"/>
  <c r="S31" i="11"/>
  <c r="X31" i="11" s="1"/>
  <c r="V24" i="11"/>
  <c r="S24" i="11"/>
  <c r="V52" i="10"/>
  <c r="S52" i="10"/>
  <c r="V30" i="10"/>
  <c r="Y30" i="10" s="1"/>
  <c r="S30" i="10"/>
  <c r="X30" i="10" s="1"/>
  <c r="U47" i="9"/>
  <c r="Z47" i="9"/>
  <c r="R47" i="9"/>
  <c r="V39" i="9"/>
  <c r="S39" i="9"/>
  <c r="X39" i="9" s="1"/>
  <c r="Z39" i="9"/>
  <c r="V33" i="9"/>
  <c r="Y33" i="9" s="1"/>
  <c r="Z33" i="9"/>
  <c r="S33" i="9"/>
  <c r="X33" i="9" s="1"/>
  <c r="Z54" i="8"/>
  <c r="U54" i="8"/>
  <c r="R54" i="8"/>
  <c r="R50" i="8"/>
  <c r="R40" i="8"/>
  <c r="U40" i="8"/>
  <c r="Z40" i="8"/>
  <c r="U24" i="8"/>
  <c r="Z24" i="8"/>
  <c r="R24" i="8"/>
  <c r="S40" i="8"/>
  <c r="V40" i="8"/>
  <c r="V36" i="8"/>
  <c r="Z36" i="8"/>
  <c r="S36" i="8"/>
  <c r="X36" i="8" s="1"/>
  <c r="R47" i="7"/>
  <c r="Z47" i="7"/>
  <c r="U47" i="7"/>
  <c r="V51" i="7"/>
  <c r="Y51" i="7" s="1"/>
  <c r="Z51" i="7"/>
  <c r="S51" i="7"/>
  <c r="X51" i="7" s="1"/>
  <c r="Z46" i="7"/>
  <c r="S46" i="7"/>
  <c r="X46" i="7" s="1"/>
  <c r="V46" i="7"/>
  <c r="V38" i="7"/>
  <c r="Z38" i="7"/>
  <c r="S38" i="7"/>
  <c r="X38" i="7" s="1"/>
  <c r="V22" i="7"/>
  <c r="Z22" i="7"/>
  <c r="S22" i="7"/>
  <c r="X22" i="7" s="1"/>
  <c r="U46" i="6"/>
  <c r="R30" i="6"/>
  <c r="U30" i="6"/>
  <c r="R13" i="6"/>
  <c r="U13" i="6"/>
  <c r="AA13" i="6"/>
  <c r="Z48" i="6"/>
  <c r="S48" i="6"/>
  <c r="X48" i="6" s="1"/>
  <c r="S15" i="6"/>
  <c r="X15" i="6" s="1"/>
  <c r="Z15" i="6"/>
  <c r="V15" i="6"/>
  <c r="AA12" i="1"/>
  <c r="R12" i="1"/>
  <c r="Z11" i="1"/>
  <c r="S11" i="1"/>
  <c r="X11" i="1" s="1"/>
  <c r="V11" i="1"/>
  <c r="R31" i="5"/>
  <c r="U31" i="5"/>
  <c r="R17" i="5"/>
  <c r="X17" i="5" s="1"/>
  <c r="Y17" i="5"/>
  <c r="Z17" i="5"/>
  <c r="S46" i="5"/>
  <c r="V46" i="5"/>
  <c r="Z46" i="5"/>
  <c r="S36" i="5"/>
  <c r="X36" i="5" s="1"/>
  <c r="V36" i="5"/>
  <c r="Y36" i="5" s="1"/>
  <c r="R14" i="9"/>
  <c r="U14" i="9"/>
  <c r="Y48" i="1"/>
  <c r="U42" i="1"/>
  <c r="U29" i="1"/>
  <c r="U12" i="1"/>
  <c r="V52" i="1"/>
  <c r="Y44" i="5"/>
  <c r="Y10" i="5"/>
  <c r="R51" i="12"/>
  <c r="Z51" i="12"/>
  <c r="U51" i="12"/>
  <c r="Y51" i="12" s="1"/>
  <c r="R33" i="12"/>
  <c r="U33" i="12"/>
  <c r="Z33" i="12"/>
  <c r="R29" i="12"/>
  <c r="U29" i="12"/>
  <c r="Y29" i="12" s="1"/>
  <c r="Z29" i="12"/>
  <c r="S49" i="11"/>
  <c r="V49" i="11"/>
  <c r="V27" i="11"/>
  <c r="Z27" i="11"/>
  <c r="S27" i="11"/>
  <c r="S54" i="10"/>
  <c r="V54" i="10"/>
  <c r="V27" i="10"/>
  <c r="Y27" i="10" s="1"/>
  <c r="S27" i="10"/>
  <c r="U53" i="9"/>
  <c r="R53" i="9"/>
  <c r="Z54" i="9"/>
  <c r="V54" i="9"/>
  <c r="S54" i="9"/>
  <c r="X54" i="9" s="1"/>
  <c r="S35" i="9"/>
  <c r="Z35" i="9"/>
  <c r="V35" i="9"/>
  <c r="Y35" i="9" s="1"/>
  <c r="S15" i="9"/>
  <c r="Z15" i="9"/>
  <c r="V15" i="9"/>
  <c r="S10" i="9"/>
  <c r="X10" i="9" s="1"/>
  <c r="Z10" i="9"/>
  <c r="V10" i="9"/>
  <c r="Y10" i="9" s="1"/>
  <c r="U47" i="8"/>
  <c r="R47" i="8"/>
  <c r="R30" i="8"/>
  <c r="Z30" i="8"/>
  <c r="U30" i="8"/>
  <c r="Z48" i="8"/>
  <c r="S48" i="8"/>
  <c r="X48" i="8" s="1"/>
  <c r="V48" i="8"/>
  <c r="Z38" i="8"/>
  <c r="S38" i="8"/>
  <c r="X38" i="8" s="1"/>
  <c r="V38" i="8"/>
  <c r="Y38" i="8" s="1"/>
  <c r="V24" i="8"/>
  <c r="S24" i="8"/>
  <c r="S21" i="8"/>
  <c r="X21" i="8" s="1"/>
  <c r="V21" i="8"/>
  <c r="Y21" i="8" s="1"/>
  <c r="Z21" i="8"/>
  <c r="V10" i="8"/>
  <c r="Y10" i="8" s="1"/>
  <c r="Z10" i="8"/>
  <c r="S10" i="8"/>
  <c r="X10" i="8" s="1"/>
  <c r="S47" i="7"/>
  <c r="X47" i="7" s="1"/>
  <c r="V47" i="7"/>
  <c r="V36" i="7"/>
  <c r="Z36" i="7"/>
  <c r="S36" i="7"/>
  <c r="X36" i="7" s="1"/>
  <c r="S19" i="7"/>
  <c r="X19" i="7" s="1"/>
  <c r="Z19" i="7"/>
  <c r="V19" i="7"/>
  <c r="Y19" i="7" s="1"/>
  <c r="R49" i="6"/>
  <c r="U49" i="6"/>
  <c r="Y49" i="6" s="1"/>
  <c r="Z49" i="6"/>
  <c r="R33" i="6"/>
  <c r="U33" i="6"/>
  <c r="R17" i="6"/>
  <c r="U17" i="6"/>
  <c r="Z17" i="6"/>
  <c r="S40" i="6"/>
  <c r="X40" i="6" s="1"/>
  <c r="V40" i="6"/>
  <c r="Y40" i="6" s="1"/>
  <c r="Z40" i="6"/>
  <c r="V36" i="6"/>
  <c r="S36" i="6"/>
  <c r="X36" i="6" s="1"/>
  <c r="Z36" i="6"/>
  <c r="S33" i="6"/>
  <c r="X33" i="6" s="1"/>
  <c r="V33" i="6"/>
  <c r="Z31" i="1"/>
  <c r="S31" i="1"/>
  <c r="X31" i="1" s="1"/>
  <c r="V31" i="1"/>
  <c r="V9" i="1"/>
  <c r="Y9" i="1" s="1"/>
  <c r="S9" i="1"/>
  <c r="X9" i="1" s="1"/>
  <c r="Z50" i="5"/>
  <c r="V50" i="5"/>
  <c r="Y50" i="5" s="1"/>
  <c r="S26" i="5"/>
  <c r="X26" i="5" s="1"/>
  <c r="V26" i="5"/>
  <c r="Z26" i="5"/>
  <c r="S18" i="5"/>
  <c r="X18" i="5" s="1"/>
  <c r="Z18" i="5"/>
  <c r="S10" i="5"/>
  <c r="X10" i="5" s="1"/>
  <c r="Z10" i="5"/>
  <c r="R14" i="1"/>
  <c r="U14" i="1"/>
  <c r="M15" i="6"/>
  <c r="AA14" i="6"/>
  <c r="Z11" i="11"/>
  <c r="AA11" i="11"/>
  <c r="U11" i="11"/>
  <c r="U45" i="1"/>
  <c r="Y31" i="1"/>
  <c r="Y11" i="1"/>
  <c r="S52" i="1"/>
  <c r="X52" i="1" s="1"/>
  <c r="R29" i="1"/>
  <c r="Z42" i="1"/>
  <c r="Z36" i="5"/>
  <c r="Z27" i="5"/>
  <c r="Y54" i="5"/>
  <c r="V13" i="5"/>
  <c r="Y13" i="5" s="1"/>
  <c r="S50" i="5"/>
  <c r="X50" i="5" s="1"/>
  <c r="S13" i="5"/>
  <c r="X13" i="5" s="1"/>
  <c r="Z33" i="6"/>
  <c r="X26" i="1"/>
  <c r="Z26" i="1"/>
  <c r="V38" i="5"/>
  <c r="Y38" i="5" s="1"/>
  <c r="S38" i="5"/>
  <c r="X38" i="5" s="1"/>
  <c r="V48" i="6"/>
  <c r="Y48" i="6" s="1"/>
  <c r="Y36" i="6"/>
  <c r="U50" i="8"/>
  <c r="Z54" i="10"/>
  <c r="Y36" i="7"/>
  <c r="U52" i="11"/>
  <c r="Y41" i="1"/>
  <c r="Y28" i="1"/>
  <c r="Y20" i="1"/>
  <c r="X40" i="1"/>
  <c r="X28" i="1"/>
  <c r="Y18" i="5"/>
  <c r="X33" i="5"/>
  <c r="Y25" i="6"/>
  <c r="Y52" i="1"/>
  <c r="Y49" i="1"/>
  <c r="Y40" i="1"/>
  <c r="Y46" i="5"/>
  <c r="Y26" i="5"/>
  <c r="X41" i="5"/>
  <c r="Y15" i="6"/>
  <c r="X44" i="5"/>
  <c r="Y32" i="6"/>
  <c r="X49" i="6"/>
  <c r="X20" i="6"/>
  <c r="Y39" i="7"/>
  <c r="Y35" i="7"/>
  <c r="Y27" i="7"/>
  <c r="X40" i="7"/>
  <c r="Y48" i="8"/>
  <c r="R41" i="10"/>
  <c r="X41" i="10" s="1"/>
  <c r="Z41" i="10"/>
  <c r="U41" i="10"/>
  <c r="Y41" i="10" s="1"/>
  <c r="R38" i="10"/>
  <c r="U38" i="10"/>
  <c r="Y38" i="10" s="1"/>
  <c r="R37" i="10"/>
  <c r="U37" i="10"/>
  <c r="R25" i="10"/>
  <c r="U25" i="10"/>
  <c r="R22" i="10"/>
  <c r="U22" i="10"/>
  <c r="Z22" i="10"/>
  <c r="R21" i="10"/>
  <c r="U21" i="10"/>
  <c r="Y27" i="11"/>
  <c r="Z49" i="11"/>
  <c r="U49" i="11"/>
  <c r="R12" i="11"/>
  <c r="AA12" i="11"/>
  <c r="R54" i="12"/>
  <c r="U54" i="12"/>
  <c r="S21" i="12"/>
  <c r="Z21" i="12"/>
  <c r="X32" i="6"/>
  <c r="X25" i="6"/>
  <c r="Y9" i="7"/>
  <c r="AD9" i="7" s="1"/>
  <c r="R10" i="10"/>
  <c r="X10" i="10" s="1"/>
  <c r="Z10" i="10"/>
  <c r="AA10" i="10"/>
  <c r="U10" i="10"/>
  <c r="Y10" i="10" s="1"/>
  <c r="R47" i="11"/>
  <c r="Z47" i="11"/>
  <c r="R43" i="11"/>
  <c r="U43" i="11"/>
  <c r="Z43" i="11"/>
  <c r="Z33" i="11"/>
  <c r="R33" i="11"/>
  <c r="U33" i="11"/>
  <c r="R13" i="11"/>
  <c r="U13" i="11"/>
  <c r="AA13" i="11"/>
  <c r="R43" i="12"/>
  <c r="U43" i="12"/>
  <c r="Y43" i="12" s="1"/>
  <c r="Z43" i="12"/>
  <c r="R41" i="12"/>
  <c r="Z41" i="12"/>
  <c r="R26" i="12"/>
  <c r="Z26" i="12"/>
  <c r="U26" i="12"/>
  <c r="R22" i="12"/>
  <c r="U22" i="12"/>
  <c r="Y46" i="7"/>
  <c r="Y38" i="7"/>
  <c r="Y22" i="7"/>
  <c r="Y54" i="9"/>
  <c r="Y39" i="9"/>
  <c r="R27" i="10"/>
  <c r="Z27" i="10"/>
  <c r="Y31" i="11"/>
  <c r="U48" i="11"/>
  <c r="U36" i="11"/>
  <c r="U16" i="11"/>
  <c r="Y16" i="11" s="1"/>
  <c r="Z16" i="11"/>
  <c r="R46" i="12"/>
  <c r="U46" i="12"/>
  <c r="Z46" i="12"/>
  <c r="S28" i="12"/>
  <c r="V28" i="12"/>
  <c r="Y15" i="9"/>
  <c r="X35" i="9"/>
  <c r="Z30" i="10"/>
  <c r="U19" i="10"/>
  <c r="R35" i="10"/>
  <c r="R19" i="10"/>
  <c r="X51" i="12"/>
  <c r="S35" i="12"/>
  <c r="X35" i="12" s="1"/>
  <c r="V35" i="12"/>
  <c r="S33" i="12"/>
  <c r="X33" i="12" s="1"/>
  <c r="V33" i="12"/>
  <c r="S31" i="12"/>
  <c r="X31" i="12" s="1"/>
  <c r="V31" i="12"/>
  <c r="Y31" i="12" s="1"/>
  <c r="R27" i="12"/>
  <c r="Y9" i="9"/>
  <c r="X25" i="9"/>
  <c r="X24" i="9"/>
  <c r="X15" i="9"/>
  <c r="X27" i="11"/>
  <c r="R50" i="12"/>
  <c r="U50" i="12"/>
  <c r="R42" i="12"/>
  <c r="U42" i="12"/>
  <c r="R25" i="12"/>
  <c r="X25" i="12" s="1"/>
  <c r="U25" i="12"/>
  <c r="R23" i="12"/>
  <c r="U23" i="12"/>
  <c r="Y23" i="12" s="1"/>
  <c r="R21" i="12"/>
  <c r="U21" i="12"/>
  <c r="Y21" i="12" s="1"/>
  <c r="S9" i="12"/>
  <c r="V9" i="12"/>
  <c r="Y9" i="12" s="1"/>
  <c r="Y51" i="9"/>
  <c r="Y19" i="9"/>
  <c r="X27" i="9"/>
  <c r="X9" i="9"/>
  <c r="Z19" i="10"/>
  <c r="Z51" i="11"/>
  <c r="U47" i="12"/>
  <c r="Y47" i="12" s="1"/>
  <c r="U39" i="12"/>
  <c r="Y39" i="12" s="1"/>
  <c r="X45" i="12"/>
  <c r="X39" i="12"/>
  <c r="S37" i="12"/>
  <c r="X37" i="12" s="1"/>
  <c r="V37" i="12"/>
  <c r="Y37" i="12" s="1"/>
  <c r="P52" i="11"/>
  <c r="P50" i="11"/>
  <c r="P45" i="11"/>
  <c r="V45" i="11" s="1"/>
  <c r="P36" i="11"/>
  <c r="P34" i="11"/>
  <c r="P29" i="11"/>
  <c r="P20" i="11"/>
  <c r="P18" i="11"/>
  <c r="Z18" i="11" s="1"/>
  <c r="P12" i="11"/>
  <c r="P9" i="10"/>
  <c r="P53" i="10"/>
  <c r="P48" i="10"/>
  <c r="P39" i="10"/>
  <c r="P37" i="10"/>
  <c r="Z37" i="10" s="1"/>
  <c r="P32" i="10"/>
  <c r="P23" i="10"/>
  <c r="P21" i="10"/>
  <c r="P16" i="10"/>
  <c r="P52" i="9"/>
  <c r="P50" i="9"/>
  <c r="P45" i="9"/>
  <c r="P36" i="9"/>
  <c r="P34" i="9"/>
  <c r="P29" i="9"/>
  <c r="P20" i="9"/>
  <c r="P18" i="9"/>
  <c r="P12" i="9"/>
  <c r="P12" i="8"/>
  <c r="P46" i="11"/>
  <c r="P30" i="11"/>
  <c r="P13" i="11"/>
  <c r="Z13" i="11" s="1"/>
  <c r="P33" i="10"/>
  <c r="P17" i="10"/>
  <c r="P53" i="11"/>
  <c r="P42" i="11"/>
  <c r="P26" i="11"/>
  <c r="P47" i="10"/>
  <c r="P45" i="10"/>
  <c r="P40" i="10"/>
  <c r="P31" i="10"/>
  <c r="P29" i="10"/>
  <c r="P24" i="10"/>
  <c r="P12" i="10"/>
  <c r="P53" i="9"/>
  <c r="P44" i="9"/>
  <c r="P42" i="9"/>
  <c r="P37" i="9"/>
  <c r="P28" i="9"/>
  <c r="P26" i="9"/>
  <c r="P21" i="9"/>
  <c r="P11" i="9"/>
  <c r="P9" i="8"/>
  <c r="P50" i="8"/>
  <c r="Z50" i="8" s="1"/>
  <c r="P41" i="8"/>
  <c r="P39" i="8"/>
  <c r="P34" i="8"/>
  <c r="P49" i="7"/>
  <c r="P44" i="7"/>
  <c r="P42" i="7"/>
  <c r="P32" i="7"/>
  <c r="P17" i="7"/>
  <c r="P54" i="6"/>
  <c r="P45" i="6"/>
  <c r="P43" i="6"/>
  <c r="P38" i="6"/>
  <c r="P29" i="6"/>
  <c r="P27" i="6"/>
  <c r="P22" i="6"/>
  <c r="P12" i="6"/>
  <c r="P10" i="6"/>
  <c r="P54" i="1"/>
  <c r="P45" i="1"/>
  <c r="P43" i="1"/>
  <c r="P38" i="1"/>
  <c r="P29" i="1"/>
  <c r="Z29" i="1" s="1"/>
  <c r="P27" i="1"/>
  <c r="P22" i="1"/>
  <c r="P12" i="1"/>
  <c r="P10" i="1"/>
  <c r="P51" i="5"/>
  <c r="P49" i="5"/>
  <c r="P39" i="5"/>
  <c r="P37" i="5"/>
  <c r="P32" i="5"/>
  <c r="P23" i="5"/>
  <c r="P21" i="5"/>
  <c r="P16" i="5"/>
  <c r="P14" i="11"/>
  <c r="P14" i="10"/>
  <c r="P14" i="9"/>
  <c r="P14" i="8"/>
  <c r="P14" i="7"/>
  <c r="P14" i="6"/>
  <c r="P14" i="1"/>
  <c r="P14" i="5"/>
  <c r="P14" i="12"/>
  <c r="P15" i="12"/>
  <c r="P49" i="8"/>
  <c r="P47" i="8"/>
  <c r="Z47" i="8" s="1"/>
  <c r="P42" i="8"/>
  <c r="P33" i="8"/>
  <c r="P15" i="8"/>
  <c r="P11" i="8"/>
  <c r="P53" i="7"/>
  <c r="P48" i="7"/>
  <c r="P28" i="7"/>
  <c r="P26" i="7"/>
  <c r="P16" i="7"/>
  <c r="P13" i="7"/>
  <c r="P53" i="6"/>
  <c r="P51" i="6"/>
  <c r="P46" i="6"/>
  <c r="P37" i="6"/>
  <c r="P35" i="6"/>
  <c r="P30" i="6"/>
  <c r="Z30" i="6" s="1"/>
  <c r="P21" i="6"/>
  <c r="P19" i="6"/>
  <c r="P13" i="6"/>
  <c r="P53" i="1"/>
  <c r="P51" i="1"/>
  <c r="P46" i="1"/>
  <c r="P37" i="1"/>
  <c r="P35" i="1"/>
  <c r="P30" i="1"/>
  <c r="P21" i="1"/>
  <c r="P19" i="1"/>
  <c r="P13" i="1"/>
  <c r="P9" i="5"/>
  <c r="P52" i="5"/>
  <c r="P40" i="5"/>
  <c r="P31" i="5"/>
  <c r="Z31" i="5" s="1"/>
  <c r="P29" i="5"/>
  <c r="P24" i="5"/>
  <c r="P15" i="5"/>
  <c r="P12" i="5"/>
  <c r="M14" i="5"/>
  <c r="M14" i="1"/>
  <c r="M15" i="1" s="1"/>
  <c r="AD9" i="1"/>
  <c r="X49" i="1"/>
  <c r="X41" i="1"/>
  <c r="X54" i="5"/>
  <c r="X46" i="5"/>
  <c r="X54" i="7"/>
  <c r="Y36" i="8"/>
  <c r="R42" i="10"/>
  <c r="X42" i="10" s="1"/>
  <c r="U42" i="10"/>
  <c r="Y42" i="10" s="1"/>
  <c r="R40" i="10"/>
  <c r="U40" i="10"/>
  <c r="Z40" i="10"/>
  <c r="R36" i="10"/>
  <c r="U36" i="10"/>
  <c r="Z36" i="10"/>
  <c r="R26" i="10"/>
  <c r="U26" i="10"/>
  <c r="R24" i="10"/>
  <c r="U24" i="10"/>
  <c r="R20" i="10"/>
  <c r="U20" i="10"/>
  <c r="Z20" i="10"/>
  <c r="R11" i="10"/>
  <c r="Z11" i="10"/>
  <c r="U11" i="10"/>
  <c r="Y11" i="10" s="1"/>
  <c r="R9" i="10"/>
  <c r="AA9" i="10"/>
  <c r="U9" i="10"/>
  <c r="R29" i="11"/>
  <c r="U29" i="11"/>
  <c r="R24" i="11"/>
  <c r="X24" i="11" s="1"/>
  <c r="U24" i="11"/>
  <c r="Z24" i="11"/>
  <c r="Z11" i="12"/>
  <c r="R11" i="12"/>
  <c r="U11" i="12"/>
  <c r="Y11" i="12" s="1"/>
  <c r="AA11" i="12"/>
  <c r="Y24" i="9"/>
  <c r="Z42" i="10"/>
  <c r="R46" i="10"/>
  <c r="X46" i="10" s="1"/>
  <c r="U46" i="10"/>
  <c r="Y46" i="10" s="1"/>
  <c r="R43" i="10"/>
  <c r="Z43" i="10"/>
  <c r="U43" i="10"/>
  <c r="R31" i="10"/>
  <c r="Z31" i="10"/>
  <c r="U31" i="10"/>
  <c r="R15" i="10"/>
  <c r="Z15" i="10"/>
  <c r="U15" i="10"/>
  <c r="R12" i="10"/>
  <c r="U12" i="10"/>
  <c r="AA12" i="10"/>
  <c r="Z12" i="10"/>
  <c r="R35" i="11"/>
  <c r="U35" i="11"/>
  <c r="Z35" i="11"/>
  <c r="U30" i="11"/>
  <c r="R30" i="11"/>
  <c r="S30" i="12"/>
  <c r="X30" i="12" s="1"/>
  <c r="V30" i="12"/>
  <c r="Y30" i="12" s="1"/>
  <c r="Z30" i="12"/>
  <c r="R28" i="12"/>
  <c r="X28" i="12" s="1"/>
  <c r="U28" i="12"/>
  <c r="Z28" i="12"/>
  <c r="R53" i="10"/>
  <c r="Z53" i="10"/>
  <c r="R51" i="10"/>
  <c r="Z51" i="10"/>
  <c r="U51" i="10"/>
  <c r="R49" i="10"/>
  <c r="X49" i="10" s="1"/>
  <c r="Y49" i="10"/>
  <c r="Z49" i="10"/>
  <c r="R47" i="10"/>
  <c r="U47" i="10"/>
  <c r="U44" i="10"/>
  <c r="AA44" i="10"/>
  <c r="Z44" i="10"/>
  <c r="R44" i="10"/>
  <c r="R34" i="10"/>
  <c r="U34" i="10"/>
  <c r="R32" i="10"/>
  <c r="U32" i="10"/>
  <c r="Z32" i="10"/>
  <c r="R28" i="10"/>
  <c r="U28" i="10"/>
  <c r="Z28" i="10"/>
  <c r="R18" i="10"/>
  <c r="X18" i="10" s="1"/>
  <c r="U18" i="10"/>
  <c r="R16" i="10"/>
  <c r="U16" i="10"/>
  <c r="Y13" i="10"/>
  <c r="AA13" i="10"/>
  <c r="R13" i="10"/>
  <c r="X13" i="10" s="1"/>
  <c r="Z13" i="10"/>
  <c r="Y49" i="11"/>
  <c r="R39" i="11"/>
  <c r="U39" i="11"/>
  <c r="X13" i="8"/>
  <c r="AD13" i="8" s="1"/>
  <c r="AA11" i="10"/>
  <c r="Z46" i="10"/>
  <c r="Z26" i="10"/>
  <c r="R54" i="10"/>
  <c r="U54" i="10"/>
  <c r="Y54" i="10" s="1"/>
  <c r="U52" i="10"/>
  <c r="Z52" i="10"/>
  <c r="R52" i="10"/>
  <c r="X52" i="10" s="1"/>
  <c r="Y52" i="10"/>
  <c r="R50" i="10"/>
  <c r="U50" i="10"/>
  <c r="U48" i="10"/>
  <c r="Z48" i="10"/>
  <c r="R48" i="10"/>
  <c r="R39" i="10"/>
  <c r="U39" i="10"/>
  <c r="R23" i="10"/>
  <c r="Z23" i="10"/>
  <c r="U23" i="10"/>
  <c r="R44" i="11"/>
  <c r="Z44" i="11"/>
  <c r="U44" i="11"/>
  <c r="R40" i="11"/>
  <c r="U40" i="11"/>
  <c r="Z40" i="11"/>
  <c r="R23" i="11"/>
  <c r="Z23" i="11"/>
  <c r="U23" i="11"/>
  <c r="R20" i="11"/>
  <c r="U20" i="11"/>
  <c r="Z20" i="11"/>
  <c r="X11" i="10"/>
  <c r="R54" i="11"/>
  <c r="U54" i="11"/>
  <c r="R42" i="11"/>
  <c r="U42" i="11"/>
  <c r="R36" i="11"/>
  <c r="R32" i="11"/>
  <c r="X32" i="11" s="1"/>
  <c r="U26" i="11"/>
  <c r="R26" i="11"/>
  <c r="Z25" i="11"/>
  <c r="U25" i="11"/>
  <c r="Z17" i="11"/>
  <c r="U17" i="11"/>
  <c r="R11" i="11"/>
  <c r="X11" i="11" s="1"/>
  <c r="Y11" i="11"/>
  <c r="S54" i="12"/>
  <c r="Z54" i="12"/>
  <c r="V54" i="12"/>
  <c r="Y54" i="12" s="1"/>
  <c r="R52" i="12"/>
  <c r="X52" i="12" s="1"/>
  <c r="U52" i="12"/>
  <c r="Y52" i="12" s="1"/>
  <c r="Z52" i="12"/>
  <c r="S12" i="12"/>
  <c r="X12" i="12" s="1"/>
  <c r="V12" i="12"/>
  <c r="Z12" i="12"/>
  <c r="Z9" i="11"/>
  <c r="V9" i="11"/>
  <c r="Y9" i="11" s="1"/>
  <c r="S39" i="11"/>
  <c r="S23" i="11"/>
  <c r="X23" i="11" s="1"/>
  <c r="V23" i="11"/>
  <c r="V18" i="11"/>
  <c r="S18" i="11"/>
  <c r="Z19" i="11"/>
  <c r="U32" i="11"/>
  <c r="Y32" i="11" s="1"/>
  <c r="R52" i="11"/>
  <c r="R50" i="11"/>
  <c r="U50" i="11"/>
  <c r="R48" i="11"/>
  <c r="S45" i="11"/>
  <c r="U38" i="11"/>
  <c r="R38" i="11"/>
  <c r="R28" i="11"/>
  <c r="U28" i="11"/>
  <c r="U22" i="11"/>
  <c r="R22" i="11"/>
  <c r="Z21" i="11"/>
  <c r="U21" i="11"/>
  <c r="U18" i="11"/>
  <c r="R18" i="11"/>
  <c r="S9" i="11"/>
  <c r="X9" i="11" s="1"/>
  <c r="S38" i="12"/>
  <c r="X38" i="12" s="1"/>
  <c r="Z38" i="12"/>
  <c r="V38" i="12"/>
  <c r="Y38" i="12" s="1"/>
  <c r="R36" i="12"/>
  <c r="U36" i="12"/>
  <c r="Z36" i="12"/>
  <c r="Y36" i="12"/>
  <c r="R46" i="11"/>
  <c r="U46" i="11"/>
  <c r="U34" i="11"/>
  <c r="R34" i="11"/>
  <c r="R10" i="11"/>
  <c r="X10" i="11" s="1"/>
  <c r="U10" i="11"/>
  <c r="Y10" i="11" s="1"/>
  <c r="AA10" i="11"/>
  <c r="R53" i="11"/>
  <c r="R49" i="11"/>
  <c r="R45" i="11"/>
  <c r="R16" i="11"/>
  <c r="X16" i="11" s="1"/>
  <c r="Y12" i="12"/>
  <c r="S50" i="12"/>
  <c r="Y50" i="12"/>
  <c r="R48" i="12"/>
  <c r="U48" i="12"/>
  <c r="Y48" i="12" s="1"/>
  <c r="Z48" i="12"/>
  <c r="X41" i="12"/>
  <c r="X36" i="12"/>
  <c r="S34" i="12"/>
  <c r="X34" i="12" s="1"/>
  <c r="Y34" i="12"/>
  <c r="R32" i="12"/>
  <c r="U32" i="12"/>
  <c r="Y32" i="12" s="1"/>
  <c r="Z32" i="12"/>
  <c r="S18" i="12"/>
  <c r="X18" i="12" s="1"/>
  <c r="Y18" i="12"/>
  <c r="R16" i="12"/>
  <c r="U16" i="12"/>
  <c r="Y16" i="12" s="1"/>
  <c r="Z16" i="12"/>
  <c r="X11" i="12"/>
  <c r="P27" i="8"/>
  <c r="P19" i="8"/>
  <c r="X48" i="12"/>
  <c r="X47" i="12"/>
  <c r="S46" i="12"/>
  <c r="Y46" i="12"/>
  <c r="R44" i="12"/>
  <c r="U44" i="12"/>
  <c r="Z44" i="12"/>
  <c r="S22" i="12"/>
  <c r="X22" i="12" s="1"/>
  <c r="Y22" i="12"/>
  <c r="R20" i="12"/>
  <c r="X20" i="12" s="1"/>
  <c r="U20" i="12"/>
  <c r="Y20" i="12" s="1"/>
  <c r="Z20" i="12"/>
  <c r="X19" i="12"/>
  <c r="Z22" i="12"/>
  <c r="X43" i="12"/>
  <c r="S42" i="12"/>
  <c r="X42" i="12" s="1"/>
  <c r="Y42" i="12"/>
  <c r="R40" i="12"/>
  <c r="U40" i="12"/>
  <c r="Z40" i="12"/>
  <c r="S26" i="12"/>
  <c r="X26" i="12" s="1"/>
  <c r="Y26" i="12"/>
  <c r="R24" i="12"/>
  <c r="X24" i="12" s="1"/>
  <c r="U24" i="12"/>
  <c r="Y24" i="12" s="1"/>
  <c r="Z24" i="12"/>
  <c r="X23" i="12"/>
  <c r="R10" i="12"/>
  <c r="X10" i="12" s="1"/>
  <c r="U10" i="12"/>
  <c r="Y10" i="12" s="1"/>
  <c r="AA10" i="12"/>
  <c r="X9" i="12"/>
  <c r="P31" i="8"/>
  <c r="P23" i="8"/>
  <c r="P16" i="8"/>
  <c r="P45" i="7"/>
  <c r="P37" i="7"/>
  <c r="P29" i="7"/>
  <c r="P21" i="7"/>
  <c r="P41" i="7"/>
  <c r="P33" i="7"/>
  <c r="P25" i="7"/>
  <c r="M14" i="12"/>
  <c r="P48" i="5"/>
  <c r="M45" i="5"/>
  <c r="M45" i="1"/>
  <c r="M45" i="6"/>
  <c r="M45" i="7"/>
  <c r="M45" i="8"/>
  <c r="M45" i="9"/>
  <c r="M45" i="10"/>
  <c r="M45" i="11"/>
  <c r="M45" i="12"/>
  <c r="M14" i="7"/>
  <c r="M14" i="8"/>
  <c r="M14" i="9"/>
  <c r="M14" i="10"/>
  <c r="M14" i="11"/>
  <c r="Y18" i="11" l="1"/>
  <c r="S46" i="8"/>
  <c r="X46" i="8" s="1"/>
  <c r="V46" i="8"/>
  <c r="Y46" i="8" s="1"/>
  <c r="Z46" i="8"/>
  <c r="V47" i="9"/>
  <c r="Y47" i="9" s="1"/>
  <c r="S47" i="9"/>
  <c r="X47" i="9" s="1"/>
  <c r="V35" i="10"/>
  <c r="Y35" i="10" s="1"/>
  <c r="S35" i="10"/>
  <c r="S22" i="9"/>
  <c r="X22" i="9" s="1"/>
  <c r="Z22" i="9"/>
  <c r="V22" i="9"/>
  <c r="Y22" i="9" s="1"/>
  <c r="V44" i="10"/>
  <c r="Y44" i="10" s="1"/>
  <c r="S44" i="10"/>
  <c r="S39" i="6"/>
  <c r="X39" i="6" s="1"/>
  <c r="V39" i="6"/>
  <c r="Y39" i="6" s="1"/>
  <c r="S11" i="7"/>
  <c r="X11" i="7" s="1"/>
  <c r="V11" i="7"/>
  <c r="Y11" i="7" s="1"/>
  <c r="Z11" i="7"/>
  <c r="S35" i="8"/>
  <c r="X35" i="8" s="1"/>
  <c r="V35" i="8"/>
  <c r="Y35" i="8" s="1"/>
  <c r="Z35" i="8"/>
  <c r="Y15" i="10"/>
  <c r="Y28" i="12"/>
  <c r="X38" i="10"/>
  <c r="V15" i="10"/>
  <c r="S15" i="10"/>
  <c r="X15" i="10" s="1"/>
  <c r="Z38" i="11"/>
  <c r="S38" i="11"/>
  <c r="V38" i="11"/>
  <c r="Y38" i="11" s="1"/>
  <c r="V40" i="12"/>
  <c r="S40" i="12"/>
  <c r="V30" i="9"/>
  <c r="Y30" i="9" s="1"/>
  <c r="S30" i="9"/>
  <c r="X30" i="9" s="1"/>
  <c r="Z30" i="9"/>
  <c r="S36" i="10"/>
  <c r="V36" i="10"/>
  <c r="Y36" i="10" s="1"/>
  <c r="Z24" i="1"/>
  <c r="V24" i="1"/>
  <c r="Y24" i="1" s="1"/>
  <c r="S24" i="1"/>
  <c r="X24" i="1" s="1"/>
  <c r="S47" i="6"/>
  <c r="X47" i="6" s="1"/>
  <c r="V47" i="6"/>
  <c r="Y47" i="6" s="1"/>
  <c r="Z47" i="6"/>
  <c r="Z23" i="7"/>
  <c r="S23" i="7"/>
  <c r="X23" i="7" s="1"/>
  <c r="V23" i="7"/>
  <c r="Y23" i="7" s="1"/>
  <c r="V43" i="8"/>
  <c r="Y43" i="8" s="1"/>
  <c r="S43" i="8"/>
  <c r="X43" i="8" s="1"/>
  <c r="Z43" i="8"/>
  <c r="Y40" i="12"/>
  <c r="X40" i="12"/>
  <c r="X36" i="10"/>
  <c r="AD9" i="9"/>
  <c r="X35" i="10"/>
  <c r="Y35" i="12"/>
  <c r="X49" i="12"/>
  <c r="V52" i="8"/>
  <c r="Y52" i="8" s="1"/>
  <c r="Z52" i="8"/>
  <c r="S52" i="8"/>
  <c r="X52" i="8" s="1"/>
  <c r="V19" i="10"/>
  <c r="S19" i="10"/>
  <c r="X19" i="10" s="1"/>
  <c r="S54" i="11"/>
  <c r="X54" i="11" s="1"/>
  <c r="V54" i="11"/>
  <c r="Y54" i="11" s="1"/>
  <c r="Z54" i="11"/>
  <c r="S44" i="12"/>
  <c r="V44" i="12"/>
  <c r="Y44" i="12" s="1"/>
  <c r="AD44" i="12" s="1"/>
  <c r="S38" i="9"/>
  <c r="X38" i="9" s="1"/>
  <c r="Z38" i="9"/>
  <c r="V38" i="9"/>
  <c r="Y38" i="9" s="1"/>
  <c r="S32" i="1"/>
  <c r="X32" i="1" s="1"/>
  <c r="V32" i="1"/>
  <c r="Y32" i="1" s="1"/>
  <c r="Z32" i="1"/>
  <c r="Z9" i="6"/>
  <c r="V9" i="6"/>
  <c r="Y9" i="6" s="1"/>
  <c r="S9" i="6"/>
  <c r="X9" i="6" s="1"/>
  <c r="AD9" i="6" s="1"/>
  <c r="Z50" i="7"/>
  <c r="S50" i="7"/>
  <c r="X50" i="7" s="1"/>
  <c r="V50" i="7"/>
  <c r="Y50" i="7" s="1"/>
  <c r="V51" i="8"/>
  <c r="Y51" i="8" s="1"/>
  <c r="Z51" i="8"/>
  <c r="S51" i="8"/>
  <c r="X51" i="8" s="1"/>
  <c r="X44" i="12"/>
  <c r="X38" i="11"/>
  <c r="X44" i="10"/>
  <c r="Y19" i="10"/>
  <c r="Y24" i="8"/>
  <c r="S54" i="8"/>
  <c r="X54" i="8" s="1"/>
  <c r="V54" i="8"/>
  <c r="Y54" i="8" s="1"/>
  <c r="S13" i="9"/>
  <c r="X13" i="9" s="1"/>
  <c r="V13" i="9"/>
  <c r="Y13" i="9" s="1"/>
  <c r="Z13" i="9"/>
  <c r="V46" i="9"/>
  <c r="Y46" i="9" s="1"/>
  <c r="Z46" i="9"/>
  <c r="S46" i="9"/>
  <c r="X46" i="9" s="1"/>
  <c r="V16" i="6"/>
  <c r="Y16" i="6" s="1"/>
  <c r="S16" i="6"/>
  <c r="X16" i="6" s="1"/>
  <c r="Z16" i="6"/>
  <c r="Z25" i="8"/>
  <c r="S25" i="8"/>
  <c r="X25" i="8" s="1"/>
  <c r="V25" i="8"/>
  <c r="Y25" i="8" s="1"/>
  <c r="S50" i="6"/>
  <c r="X50" i="6" s="1"/>
  <c r="V50" i="6"/>
  <c r="Z50" i="6"/>
  <c r="X17" i="12"/>
  <c r="V28" i="8"/>
  <c r="S28" i="8"/>
  <c r="X28" i="8" s="1"/>
  <c r="Z28" i="8"/>
  <c r="Y28" i="8"/>
  <c r="S34" i="10"/>
  <c r="X34" i="10" s="1"/>
  <c r="Z34" i="10"/>
  <c r="V34" i="10"/>
  <c r="Y34" i="10" s="1"/>
  <c r="V12" i="7"/>
  <c r="Y12" i="7" s="1"/>
  <c r="Z12" i="7"/>
  <c r="S12" i="7"/>
  <c r="X12" i="7" s="1"/>
  <c r="AD12" i="7" s="1"/>
  <c r="V39" i="11"/>
  <c r="Z39" i="11"/>
  <c r="X53" i="12"/>
  <c r="X29" i="12"/>
  <c r="Z14" i="1"/>
  <c r="Z24" i="10"/>
  <c r="Z30" i="11"/>
  <c r="Z16" i="10"/>
  <c r="Z9" i="10"/>
  <c r="Z29" i="11"/>
  <c r="S29" i="11"/>
  <c r="X29" i="11" s="1"/>
  <c r="Y50" i="6"/>
  <c r="Y19" i="12"/>
  <c r="S34" i="5"/>
  <c r="X34" i="5" s="1"/>
  <c r="Z34" i="5"/>
  <c r="V34" i="5"/>
  <c r="Y34" i="5" s="1"/>
  <c r="V47" i="1"/>
  <c r="Y47" i="1" s="1"/>
  <c r="S47" i="1"/>
  <c r="X47" i="1" s="1"/>
  <c r="Z41" i="6"/>
  <c r="S41" i="6"/>
  <c r="X41" i="6" s="1"/>
  <c r="V41" i="6"/>
  <c r="Y41" i="6" s="1"/>
  <c r="Z29" i="8"/>
  <c r="S29" i="8"/>
  <c r="X29" i="8" s="1"/>
  <c r="V29" i="8"/>
  <c r="Y29" i="8" s="1"/>
  <c r="S49" i="9"/>
  <c r="X49" i="9" s="1"/>
  <c r="Z49" i="9"/>
  <c r="V49" i="9"/>
  <c r="Y49" i="9"/>
  <c r="S22" i="11"/>
  <c r="V22" i="11"/>
  <c r="Y22" i="11" s="1"/>
  <c r="Z11" i="5"/>
  <c r="S11" i="5"/>
  <c r="X11" i="5" s="1"/>
  <c r="V11" i="5"/>
  <c r="Y11" i="5" s="1"/>
  <c r="V47" i="5"/>
  <c r="Z47" i="5"/>
  <c r="S47" i="5"/>
  <c r="X47" i="5" s="1"/>
  <c r="Y47" i="5"/>
  <c r="S44" i="1"/>
  <c r="X44" i="1" s="1"/>
  <c r="V44" i="1"/>
  <c r="Y44" i="1" s="1"/>
  <c r="Z44" i="1"/>
  <c r="S28" i="6"/>
  <c r="X28" i="6" s="1"/>
  <c r="V28" i="6"/>
  <c r="Y28" i="6" s="1"/>
  <c r="Z28" i="6"/>
  <c r="V43" i="7"/>
  <c r="Y43" i="7" s="1"/>
  <c r="Z43" i="7"/>
  <c r="S43" i="7"/>
  <c r="X43" i="7" s="1"/>
  <c r="S37" i="8"/>
  <c r="X37" i="8" s="1"/>
  <c r="V37" i="8"/>
  <c r="Y37" i="8" s="1"/>
  <c r="Z37" i="8"/>
  <c r="V40" i="9"/>
  <c r="S40" i="9"/>
  <c r="X40" i="9" s="1"/>
  <c r="Z40" i="9"/>
  <c r="Y40" i="9"/>
  <c r="S28" i="10"/>
  <c r="V28" i="10"/>
  <c r="S21" i="11"/>
  <c r="X21" i="11" s="1"/>
  <c r="V21" i="11"/>
  <c r="V48" i="11"/>
  <c r="S48" i="11"/>
  <c r="Z48" i="11"/>
  <c r="Y48" i="11"/>
  <c r="Z22" i="11"/>
  <c r="X32" i="12"/>
  <c r="X45" i="11"/>
  <c r="Y28" i="10"/>
  <c r="AD44" i="5"/>
  <c r="X27" i="12"/>
  <c r="Z45" i="11"/>
  <c r="AD13" i="12"/>
  <c r="V42" i="5"/>
  <c r="Y42" i="5" s="1"/>
  <c r="S42" i="5"/>
  <c r="X42" i="5" s="1"/>
  <c r="Z42" i="5"/>
  <c r="V11" i="6"/>
  <c r="Y11" i="6" s="1"/>
  <c r="S11" i="6"/>
  <c r="X11" i="6" s="1"/>
  <c r="Z11" i="6"/>
  <c r="V30" i="7"/>
  <c r="S30" i="7"/>
  <c r="X30" i="7" s="1"/>
  <c r="S44" i="8"/>
  <c r="X44" i="8" s="1"/>
  <c r="V44" i="8"/>
  <c r="Y44" i="8" s="1"/>
  <c r="Z44" i="8"/>
  <c r="S25" i="10"/>
  <c r="X25" i="10" s="1"/>
  <c r="V25" i="10"/>
  <c r="Y25" i="10" s="1"/>
  <c r="S28" i="11"/>
  <c r="X28" i="11" s="1"/>
  <c r="V28" i="11"/>
  <c r="Y28" i="11" s="1"/>
  <c r="Z28" i="11"/>
  <c r="S35" i="5"/>
  <c r="X35" i="5" s="1"/>
  <c r="Z35" i="5"/>
  <c r="V35" i="5"/>
  <c r="Y35" i="5" s="1"/>
  <c r="S53" i="5"/>
  <c r="X53" i="5" s="1"/>
  <c r="Z53" i="5"/>
  <c r="V53" i="5"/>
  <c r="Y53" i="5" s="1"/>
  <c r="V50" i="1"/>
  <c r="Y50" i="1" s="1"/>
  <c r="S50" i="1"/>
  <c r="X50" i="1" s="1"/>
  <c r="Z50" i="1"/>
  <c r="V34" i="6"/>
  <c r="Z34" i="6"/>
  <c r="S34" i="6"/>
  <c r="X34" i="6" s="1"/>
  <c r="S18" i="8"/>
  <c r="X18" i="8" s="1"/>
  <c r="V18" i="8"/>
  <c r="Z18" i="8"/>
  <c r="S45" i="8"/>
  <c r="X45" i="8" s="1"/>
  <c r="Z45" i="8"/>
  <c r="V45" i="8"/>
  <c r="Y45" i="8" s="1"/>
  <c r="S20" i="10"/>
  <c r="X20" i="10" s="1"/>
  <c r="V20" i="10"/>
  <c r="Y20" i="10" s="1"/>
  <c r="S51" i="10"/>
  <c r="V51" i="10"/>
  <c r="Y51" i="10" s="1"/>
  <c r="V30" i="8"/>
  <c r="Y30" i="8" s="1"/>
  <c r="S30" i="8"/>
  <c r="X30" i="8" s="1"/>
  <c r="S25" i="1"/>
  <c r="X25" i="1" s="1"/>
  <c r="Z25" i="1"/>
  <c r="V25" i="1"/>
  <c r="Y25" i="1" s="1"/>
  <c r="V15" i="7"/>
  <c r="Y15" i="7" s="1"/>
  <c r="Z15" i="7"/>
  <c r="S15" i="7"/>
  <c r="X15" i="7" s="1"/>
  <c r="V17" i="6"/>
  <c r="Y17" i="6" s="1"/>
  <c r="S17" i="6"/>
  <c r="X17" i="6" s="1"/>
  <c r="S52" i="6"/>
  <c r="V52" i="6"/>
  <c r="V20" i="5"/>
  <c r="Y20" i="5" s="1"/>
  <c r="Z20" i="5"/>
  <c r="S20" i="5"/>
  <c r="X20" i="5" s="1"/>
  <c r="V33" i="11"/>
  <c r="Y33" i="11" s="1"/>
  <c r="S33" i="11"/>
  <c r="S41" i="11"/>
  <c r="X41" i="11" s="1"/>
  <c r="V41" i="11"/>
  <c r="Y41" i="11" s="1"/>
  <c r="S22" i="5"/>
  <c r="X22" i="5" s="1"/>
  <c r="V22" i="5"/>
  <c r="Y22" i="5" s="1"/>
  <c r="Z22" i="5"/>
  <c r="Z52" i="6"/>
  <c r="X22" i="11"/>
  <c r="X54" i="12"/>
  <c r="Y18" i="10"/>
  <c r="X28" i="10"/>
  <c r="AD44" i="10"/>
  <c r="AD10" i="9"/>
  <c r="AD10" i="8"/>
  <c r="Y24" i="11"/>
  <c r="Y33" i="6"/>
  <c r="V19" i="5"/>
  <c r="Y19" i="5" s="1"/>
  <c r="Z19" i="5"/>
  <c r="S19" i="5"/>
  <c r="X19" i="5" s="1"/>
  <c r="V16" i="1"/>
  <c r="Y16" i="1" s="1"/>
  <c r="Z16" i="1"/>
  <c r="S16" i="1"/>
  <c r="X16" i="1" s="1"/>
  <c r="V23" i="6"/>
  <c r="Y23" i="6" s="1"/>
  <c r="S23" i="6"/>
  <c r="X23" i="6" s="1"/>
  <c r="Z23" i="6"/>
  <c r="V34" i="7"/>
  <c r="Y34" i="7" s="1"/>
  <c r="S34" i="7"/>
  <c r="X34" i="7" s="1"/>
  <c r="Z34" i="7"/>
  <c r="V16" i="9"/>
  <c r="Y16" i="9" s="1"/>
  <c r="Z16" i="9"/>
  <c r="S16" i="9"/>
  <c r="X16" i="9" s="1"/>
  <c r="S43" i="10"/>
  <c r="V43" i="10"/>
  <c r="Y43" i="10" s="1"/>
  <c r="S40" i="11"/>
  <c r="X40" i="11" s="1"/>
  <c r="V40" i="11"/>
  <c r="Y40" i="11" s="1"/>
  <c r="Z43" i="5"/>
  <c r="V43" i="5"/>
  <c r="Y43" i="5" s="1"/>
  <c r="S43" i="5"/>
  <c r="X43" i="5" s="1"/>
  <c r="V17" i="1"/>
  <c r="Y17" i="1" s="1"/>
  <c r="Z17" i="1"/>
  <c r="S17" i="1"/>
  <c r="X17" i="1" s="1"/>
  <c r="Z24" i="6"/>
  <c r="S24" i="6"/>
  <c r="X24" i="6" s="1"/>
  <c r="V24" i="6"/>
  <c r="Y24" i="6" s="1"/>
  <c r="V20" i="7"/>
  <c r="S20" i="7"/>
  <c r="X20" i="7" s="1"/>
  <c r="Z20" i="7"/>
  <c r="V20" i="8"/>
  <c r="S20" i="8"/>
  <c r="X20" i="8" s="1"/>
  <c r="Z20" i="8"/>
  <c r="S53" i="8"/>
  <c r="X53" i="8" s="1"/>
  <c r="V53" i="8"/>
  <c r="Y53" i="8" s="1"/>
  <c r="S22" i="10"/>
  <c r="X22" i="10" s="1"/>
  <c r="V22" i="10"/>
  <c r="Y22" i="10" s="1"/>
  <c r="S17" i="11"/>
  <c r="X17" i="11" s="1"/>
  <c r="V17" i="11"/>
  <c r="Y17" i="11" s="1"/>
  <c r="S25" i="11"/>
  <c r="X25" i="11" s="1"/>
  <c r="V25" i="11"/>
  <c r="Y25" i="11" s="1"/>
  <c r="S24" i="7"/>
  <c r="X24" i="7" s="1"/>
  <c r="V24" i="7"/>
  <c r="Y24" i="7" s="1"/>
  <c r="Z24" i="7"/>
  <c r="V32" i="8"/>
  <c r="Y32" i="8" s="1"/>
  <c r="Z32" i="8"/>
  <c r="S32" i="8"/>
  <c r="X32" i="8" s="1"/>
  <c r="Z33" i="1"/>
  <c r="S33" i="1"/>
  <c r="X33" i="1" s="1"/>
  <c r="V33" i="1"/>
  <c r="Y33" i="1" s="1"/>
  <c r="S42" i="6"/>
  <c r="X42" i="6" s="1"/>
  <c r="V42" i="6"/>
  <c r="Y42" i="6" s="1"/>
  <c r="Z30" i="5"/>
  <c r="S30" i="5"/>
  <c r="X30" i="5" s="1"/>
  <c r="V30" i="5"/>
  <c r="Y30" i="5" s="1"/>
  <c r="V35" i="11"/>
  <c r="Y35" i="11" s="1"/>
  <c r="S35" i="11"/>
  <c r="X35" i="11" s="1"/>
  <c r="V43" i="11"/>
  <c r="Y43" i="11" s="1"/>
  <c r="S43" i="11"/>
  <c r="Y30" i="7"/>
  <c r="Y34" i="6"/>
  <c r="S28" i="5"/>
  <c r="X28" i="5" s="1"/>
  <c r="Z28" i="5"/>
  <c r="V28" i="5"/>
  <c r="Z25" i="10"/>
  <c r="Y28" i="5"/>
  <c r="Y20" i="8"/>
  <c r="Z42" i="6"/>
  <c r="X52" i="6"/>
  <c r="Y45" i="12"/>
  <c r="X16" i="12"/>
  <c r="X50" i="12"/>
  <c r="Y21" i="11"/>
  <c r="X48" i="11"/>
  <c r="X54" i="10"/>
  <c r="X51" i="10"/>
  <c r="X43" i="10"/>
  <c r="Y25" i="12"/>
  <c r="X33" i="11"/>
  <c r="X43" i="11"/>
  <c r="V27" i="5"/>
  <c r="Y27" i="5" s="1"/>
  <c r="S27" i="5"/>
  <c r="X27" i="5" s="1"/>
  <c r="Z39" i="1"/>
  <c r="S39" i="1"/>
  <c r="X39" i="1" s="1"/>
  <c r="V39" i="1"/>
  <c r="Y39" i="1"/>
  <c r="Z31" i="6"/>
  <c r="V31" i="6"/>
  <c r="Y31" i="6" s="1"/>
  <c r="S31" i="6"/>
  <c r="X31" i="6" s="1"/>
  <c r="S17" i="8"/>
  <c r="X17" i="8" s="1"/>
  <c r="Z17" i="8"/>
  <c r="V17" i="8"/>
  <c r="Y17" i="8" s="1"/>
  <c r="Z31" i="9"/>
  <c r="S31" i="9"/>
  <c r="X31" i="9" s="1"/>
  <c r="V31" i="9"/>
  <c r="Y31" i="9" s="1"/>
  <c r="V50" i="10"/>
  <c r="Y50" i="10" s="1"/>
  <c r="S50" i="10"/>
  <c r="X50" i="10" s="1"/>
  <c r="S47" i="11"/>
  <c r="X47" i="11" s="1"/>
  <c r="V47" i="11"/>
  <c r="Y47" i="11" s="1"/>
  <c r="S45" i="5"/>
  <c r="X45" i="5" s="1"/>
  <c r="V45" i="5"/>
  <c r="Y45" i="5"/>
  <c r="Z45" i="5"/>
  <c r="V42" i="1"/>
  <c r="Y42" i="1" s="1"/>
  <c r="S42" i="1"/>
  <c r="X42" i="1" s="1"/>
  <c r="Z26" i="6"/>
  <c r="S26" i="6"/>
  <c r="X26" i="6" s="1"/>
  <c r="V26" i="6"/>
  <c r="Y26" i="6" s="1"/>
  <c r="S31" i="7"/>
  <c r="X31" i="7" s="1"/>
  <c r="V31" i="7"/>
  <c r="Y31" i="7" s="1"/>
  <c r="Z31" i="7"/>
  <c r="Z22" i="8"/>
  <c r="S22" i="8"/>
  <c r="X22" i="8" s="1"/>
  <c r="V22" i="8"/>
  <c r="Y22" i="8" s="1"/>
  <c r="V32" i="9"/>
  <c r="Y32" i="9" s="1"/>
  <c r="S32" i="9"/>
  <c r="X32" i="9" s="1"/>
  <c r="Z32" i="9"/>
  <c r="S26" i="10"/>
  <c r="X26" i="10" s="1"/>
  <c r="V26" i="10"/>
  <c r="Y26" i="10" s="1"/>
  <c r="V19" i="11"/>
  <c r="Y19" i="11" s="1"/>
  <c r="S19" i="11"/>
  <c r="X19" i="11" s="1"/>
  <c r="S44" i="11"/>
  <c r="X44" i="11" s="1"/>
  <c r="V44" i="11"/>
  <c r="Y44" i="11" s="1"/>
  <c r="S26" i="8"/>
  <c r="X26" i="8" s="1"/>
  <c r="V26" i="8"/>
  <c r="Y26" i="8" s="1"/>
  <c r="S48" i="9"/>
  <c r="X48" i="9" s="1"/>
  <c r="V48" i="9"/>
  <c r="Y48" i="9" s="1"/>
  <c r="Z48" i="9"/>
  <c r="Z10" i="7"/>
  <c r="S10" i="7"/>
  <c r="X10" i="7" s="1"/>
  <c r="V10" i="7"/>
  <c r="Y10" i="7" s="1"/>
  <c r="V44" i="6"/>
  <c r="Y44" i="6" s="1"/>
  <c r="Z44" i="6"/>
  <c r="S44" i="6"/>
  <c r="X44" i="6" s="1"/>
  <c r="Y18" i="8"/>
  <c r="V37" i="11"/>
  <c r="Y37" i="11" s="1"/>
  <c r="S37" i="11"/>
  <c r="X37" i="11" s="1"/>
  <c r="Y20" i="7"/>
  <c r="Z26" i="8"/>
  <c r="Y52" i="6"/>
  <c r="Y23" i="11"/>
  <c r="AD11" i="1"/>
  <c r="M16" i="1"/>
  <c r="AA15" i="1"/>
  <c r="AD15" i="1" s="1"/>
  <c r="S52" i="5"/>
  <c r="X52" i="5" s="1"/>
  <c r="V52" i="5"/>
  <c r="Y52" i="5" s="1"/>
  <c r="Z52" i="5"/>
  <c r="V46" i="1"/>
  <c r="S46" i="1"/>
  <c r="X46" i="1" s="1"/>
  <c r="Z46" i="1"/>
  <c r="V37" i="6"/>
  <c r="Y37" i="6" s="1"/>
  <c r="S37" i="6"/>
  <c r="X37" i="6" s="1"/>
  <c r="Z37" i="6"/>
  <c r="V48" i="7"/>
  <c r="Z48" i="7"/>
  <c r="S48" i="7"/>
  <c r="X48" i="7" s="1"/>
  <c r="S15" i="12"/>
  <c r="X15" i="12" s="1"/>
  <c r="V15" i="12"/>
  <c r="Y15" i="12" s="1"/>
  <c r="Z15" i="12"/>
  <c r="S14" i="10"/>
  <c r="X14" i="10" s="1"/>
  <c r="V14" i="10"/>
  <c r="Y14" i="10" s="1"/>
  <c r="Z14" i="10"/>
  <c r="S49" i="5"/>
  <c r="X49" i="5" s="1"/>
  <c r="V49" i="5"/>
  <c r="Y49" i="5" s="1"/>
  <c r="Z49" i="5"/>
  <c r="Z43" i="1"/>
  <c r="V43" i="1"/>
  <c r="Y43" i="1" s="1"/>
  <c r="S43" i="1"/>
  <c r="X43" i="1" s="1"/>
  <c r="V38" i="6"/>
  <c r="S38" i="6"/>
  <c r="X38" i="6" s="1"/>
  <c r="Z38" i="6"/>
  <c r="S49" i="7"/>
  <c r="X49" i="7" s="1"/>
  <c r="V49" i="7"/>
  <c r="Z49" i="7"/>
  <c r="S26" i="9"/>
  <c r="X26" i="9" s="1"/>
  <c r="V26" i="9"/>
  <c r="Y26" i="9" s="1"/>
  <c r="Z26" i="9"/>
  <c r="V29" i="10"/>
  <c r="Y29" i="10" s="1"/>
  <c r="Z29" i="10"/>
  <c r="S29" i="10"/>
  <c r="X29" i="10" s="1"/>
  <c r="S47" i="10"/>
  <c r="X47" i="10" s="1"/>
  <c r="V47" i="10"/>
  <c r="V17" i="10"/>
  <c r="Z17" i="10"/>
  <c r="S17" i="10"/>
  <c r="X17" i="10" s="1"/>
  <c r="S46" i="11"/>
  <c r="X46" i="11" s="1"/>
  <c r="V46" i="11"/>
  <c r="Y46" i="11" s="1"/>
  <c r="S20" i="9"/>
  <c r="X20" i="9" s="1"/>
  <c r="Z20" i="9"/>
  <c r="V20" i="9"/>
  <c r="Y20" i="9" s="1"/>
  <c r="S45" i="9"/>
  <c r="X45" i="9" s="1"/>
  <c r="Z45" i="9"/>
  <c r="V45" i="9"/>
  <c r="Y45" i="9" s="1"/>
  <c r="S21" i="10"/>
  <c r="V21" i="10"/>
  <c r="Y21" i="10" s="1"/>
  <c r="V39" i="10"/>
  <c r="S39" i="10"/>
  <c r="X39" i="10" s="1"/>
  <c r="V12" i="11"/>
  <c r="Y12" i="11" s="1"/>
  <c r="S12" i="11"/>
  <c r="X12" i="11" s="1"/>
  <c r="S52" i="11"/>
  <c r="X52" i="11" s="1"/>
  <c r="V52" i="11"/>
  <c r="Y52" i="11" s="1"/>
  <c r="X21" i="12"/>
  <c r="Y38" i="6"/>
  <c r="X46" i="12"/>
  <c r="V29" i="11"/>
  <c r="Y29" i="11" s="1"/>
  <c r="Z47" i="10"/>
  <c r="AD10" i="10"/>
  <c r="M15" i="5"/>
  <c r="AA14" i="5"/>
  <c r="V29" i="5"/>
  <c r="Z29" i="5"/>
  <c r="S29" i="5"/>
  <c r="X29" i="5" s="1"/>
  <c r="V9" i="5"/>
  <c r="Y9" i="5" s="1"/>
  <c r="Z9" i="5"/>
  <c r="S9" i="5"/>
  <c r="X9" i="5" s="1"/>
  <c r="V30" i="1"/>
  <c r="Y30" i="1" s="1"/>
  <c r="Z30" i="1"/>
  <c r="S30" i="1"/>
  <c r="X30" i="1" s="1"/>
  <c r="Z51" i="1"/>
  <c r="S51" i="1"/>
  <c r="X51" i="1" s="1"/>
  <c r="V51" i="1"/>
  <c r="Y51" i="1" s="1"/>
  <c r="Z21" i="6"/>
  <c r="V21" i="6"/>
  <c r="Y21" i="6"/>
  <c r="S21" i="6"/>
  <c r="X21" i="6" s="1"/>
  <c r="V46" i="6"/>
  <c r="Y46" i="6" s="1"/>
  <c r="S46" i="6"/>
  <c r="X46" i="6" s="1"/>
  <c r="S16" i="7"/>
  <c r="X16" i="7" s="1"/>
  <c r="Z16" i="7"/>
  <c r="V16" i="7"/>
  <c r="Y16" i="7" s="1"/>
  <c r="S53" i="7"/>
  <c r="X53" i="7" s="1"/>
  <c r="V53" i="7"/>
  <c r="Y53" i="7" s="1"/>
  <c r="Z53" i="7"/>
  <c r="S42" i="8"/>
  <c r="X42" i="8" s="1"/>
  <c r="V42" i="8"/>
  <c r="Z42" i="8"/>
  <c r="S14" i="12"/>
  <c r="X14" i="12" s="1"/>
  <c r="Z14" i="12"/>
  <c r="V14" i="12"/>
  <c r="Y14" i="12" s="1"/>
  <c r="S14" i="7"/>
  <c r="X14" i="7" s="1"/>
  <c r="Z14" i="7"/>
  <c r="V14" i="7"/>
  <c r="S14" i="11"/>
  <c r="X14" i="11" s="1"/>
  <c r="V14" i="11"/>
  <c r="Y14" i="11" s="1"/>
  <c r="Z14" i="11"/>
  <c r="S32" i="5"/>
  <c r="X32" i="5" s="1"/>
  <c r="V32" i="5"/>
  <c r="Y32" i="5" s="1"/>
  <c r="Z32" i="5"/>
  <c r="Z51" i="5"/>
  <c r="V51" i="5"/>
  <c r="S51" i="5"/>
  <c r="X51" i="5" s="1"/>
  <c r="Z27" i="1"/>
  <c r="V27" i="1"/>
  <c r="Y27" i="1" s="1"/>
  <c r="S27" i="1"/>
  <c r="X27" i="1" s="1"/>
  <c r="S45" i="1"/>
  <c r="X45" i="1" s="1"/>
  <c r="V45" i="1"/>
  <c r="Y45" i="1" s="1"/>
  <c r="Z45" i="1"/>
  <c r="V22" i="6"/>
  <c r="Z22" i="6"/>
  <c r="S22" i="6"/>
  <c r="X22" i="6" s="1"/>
  <c r="Z43" i="6"/>
  <c r="S43" i="6"/>
  <c r="X43" i="6" s="1"/>
  <c r="V43" i="6"/>
  <c r="Y43" i="6" s="1"/>
  <c r="V32" i="7"/>
  <c r="S32" i="7"/>
  <c r="X32" i="7" s="1"/>
  <c r="Z32" i="7"/>
  <c r="V34" i="8"/>
  <c r="Z34" i="8"/>
  <c r="S34" i="8"/>
  <c r="X34" i="8" s="1"/>
  <c r="S9" i="8"/>
  <c r="X9" i="8" s="1"/>
  <c r="Z9" i="8"/>
  <c r="V9" i="8"/>
  <c r="Y9" i="8" s="1"/>
  <c r="Z28" i="9"/>
  <c r="S28" i="9"/>
  <c r="X28" i="9" s="1"/>
  <c r="V28" i="9"/>
  <c r="Y28" i="9" s="1"/>
  <c r="V53" i="9"/>
  <c r="Y53" i="9" s="1"/>
  <c r="S53" i="9"/>
  <c r="X53" i="9" s="1"/>
  <c r="S31" i="10"/>
  <c r="V31" i="10"/>
  <c r="S26" i="11"/>
  <c r="X26" i="11" s="1"/>
  <c r="V26" i="11"/>
  <c r="Y26" i="11" s="1"/>
  <c r="Z26" i="11"/>
  <c r="V33" i="10"/>
  <c r="Y33" i="10" s="1"/>
  <c r="Z33" i="10"/>
  <c r="S33" i="10"/>
  <c r="X33" i="10" s="1"/>
  <c r="S12" i="8"/>
  <c r="X12" i="8" s="1"/>
  <c r="V12" i="8"/>
  <c r="Y12" i="8" s="1"/>
  <c r="Z12" i="8"/>
  <c r="V29" i="9"/>
  <c r="Y29" i="9" s="1"/>
  <c r="Z29" i="9"/>
  <c r="S29" i="9"/>
  <c r="X29" i="9" s="1"/>
  <c r="S50" i="9"/>
  <c r="X50" i="9" s="1"/>
  <c r="V50" i="9"/>
  <c r="Y50" i="9" s="1"/>
  <c r="Z50" i="9"/>
  <c r="S23" i="10"/>
  <c r="X23" i="10" s="1"/>
  <c r="V23" i="10"/>
  <c r="Y23" i="10" s="1"/>
  <c r="V48" i="10"/>
  <c r="Y48" i="10" s="1"/>
  <c r="S48" i="10"/>
  <c r="S36" i="11"/>
  <c r="X36" i="11" s="1"/>
  <c r="V36" i="11"/>
  <c r="Y36" i="11" s="1"/>
  <c r="Z36" i="11"/>
  <c r="Z12" i="11"/>
  <c r="Y46" i="1"/>
  <c r="Y49" i="7"/>
  <c r="Y29" i="5"/>
  <c r="Y33" i="12"/>
  <c r="Z14" i="9"/>
  <c r="Y47" i="7"/>
  <c r="X18" i="11"/>
  <c r="AD11" i="10"/>
  <c r="Y39" i="10"/>
  <c r="AD13" i="10"/>
  <c r="Y31" i="10"/>
  <c r="V24" i="5"/>
  <c r="Y24" i="5" s="1"/>
  <c r="S24" i="5"/>
  <c r="X24" i="5" s="1"/>
  <c r="Z24" i="5"/>
  <c r="S21" i="1"/>
  <c r="X21" i="1" s="1"/>
  <c r="V21" i="1"/>
  <c r="Y21" i="1" s="1"/>
  <c r="Z21" i="1"/>
  <c r="Z19" i="6"/>
  <c r="V19" i="6"/>
  <c r="Y19" i="6" s="1"/>
  <c r="S19" i="6"/>
  <c r="X19" i="6" s="1"/>
  <c r="V13" i="7"/>
  <c r="Y13" i="7" s="1"/>
  <c r="S13" i="7"/>
  <c r="X13" i="7" s="1"/>
  <c r="Z13" i="7"/>
  <c r="S33" i="8"/>
  <c r="X33" i="8" s="1"/>
  <c r="V33" i="8"/>
  <c r="Y33" i="8" s="1"/>
  <c r="Z33" i="8"/>
  <c r="S14" i="6"/>
  <c r="X14" i="6" s="1"/>
  <c r="V14" i="6"/>
  <c r="Y14" i="6" s="1"/>
  <c r="Z14" i="6"/>
  <c r="S23" i="5"/>
  <c r="X23" i="5" s="1"/>
  <c r="V23" i="5"/>
  <c r="Y23" i="5" s="1"/>
  <c r="Z23" i="5"/>
  <c r="V22" i="1"/>
  <c r="Y22" i="1" s="1"/>
  <c r="Z22" i="1"/>
  <c r="S22" i="1"/>
  <c r="X22" i="1" s="1"/>
  <c r="S12" i="6"/>
  <c r="X12" i="6" s="1"/>
  <c r="Z12" i="6"/>
  <c r="V12" i="6"/>
  <c r="Y12" i="6" s="1"/>
  <c r="S17" i="7"/>
  <c r="X17" i="7" s="1"/>
  <c r="V17" i="7"/>
  <c r="Y17" i="7" s="1"/>
  <c r="Z17" i="7"/>
  <c r="V50" i="8"/>
  <c r="Y50" i="8" s="1"/>
  <c r="S50" i="8"/>
  <c r="X50" i="8" s="1"/>
  <c r="V44" i="9"/>
  <c r="Y44" i="9" s="1"/>
  <c r="Z44" i="9"/>
  <c r="S44" i="9"/>
  <c r="X44" i="9" s="1"/>
  <c r="S34" i="11"/>
  <c r="X34" i="11" s="1"/>
  <c r="V34" i="11"/>
  <c r="Z34" i="11"/>
  <c r="AD11" i="12"/>
  <c r="X49" i="11"/>
  <c r="Y39" i="11"/>
  <c r="Z39" i="10"/>
  <c r="X48" i="10"/>
  <c r="Y17" i="10"/>
  <c r="AD11" i="7"/>
  <c r="AD13" i="5"/>
  <c r="Y51" i="5"/>
  <c r="S12" i="5"/>
  <c r="X12" i="5" s="1"/>
  <c r="Z12" i="5"/>
  <c r="V12" i="5"/>
  <c r="Y12" i="5" s="1"/>
  <c r="V31" i="5"/>
  <c r="Y31" i="5" s="1"/>
  <c r="S31" i="5"/>
  <c r="X31" i="5" s="1"/>
  <c r="S13" i="1"/>
  <c r="X13" i="1" s="1"/>
  <c r="Z13" i="1"/>
  <c r="V13" i="1"/>
  <c r="Z35" i="1"/>
  <c r="V35" i="1"/>
  <c r="S35" i="1"/>
  <c r="X35" i="1" s="1"/>
  <c r="S53" i="1"/>
  <c r="X53" i="1" s="1"/>
  <c r="Z53" i="1"/>
  <c r="V53" i="1"/>
  <c r="Y53" i="1" s="1"/>
  <c r="S30" i="6"/>
  <c r="X30" i="6" s="1"/>
  <c r="V30" i="6"/>
  <c r="Y30" i="6" s="1"/>
  <c r="S51" i="6"/>
  <c r="X51" i="6" s="1"/>
  <c r="Z51" i="6"/>
  <c r="V51" i="6"/>
  <c r="Y51" i="6" s="1"/>
  <c r="V26" i="7"/>
  <c r="Y26" i="7" s="1"/>
  <c r="Z26" i="7"/>
  <c r="S26" i="7"/>
  <c r="X26" i="7" s="1"/>
  <c r="S11" i="8"/>
  <c r="X11" i="8" s="1"/>
  <c r="V11" i="8"/>
  <c r="Y11" i="8" s="1"/>
  <c r="Z11" i="8"/>
  <c r="S47" i="8"/>
  <c r="X47" i="8" s="1"/>
  <c r="V47" i="8"/>
  <c r="Y47" i="8" s="1"/>
  <c r="S14" i="5"/>
  <c r="X14" i="5" s="1"/>
  <c r="V14" i="5"/>
  <c r="Y14" i="5" s="1"/>
  <c r="Z14" i="5"/>
  <c r="S14" i="8"/>
  <c r="X14" i="8" s="1"/>
  <c r="Z14" i="8"/>
  <c r="V14" i="8"/>
  <c r="Y14" i="8" s="1"/>
  <c r="S16" i="5"/>
  <c r="X16" i="5" s="1"/>
  <c r="V16" i="5"/>
  <c r="Y16" i="5" s="1"/>
  <c r="Z16" i="5"/>
  <c r="Z37" i="5"/>
  <c r="V37" i="5"/>
  <c r="Y37" i="5" s="1"/>
  <c r="S37" i="5"/>
  <c r="X37" i="5" s="1"/>
  <c r="V10" i="1"/>
  <c r="S10" i="1"/>
  <c r="X10" i="1" s="1"/>
  <c r="Z10" i="1"/>
  <c r="S29" i="1"/>
  <c r="X29" i="1" s="1"/>
  <c r="V29" i="1"/>
  <c r="Y29" i="1" s="1"/>
  <c r="V54" i="1"/>
  <c r="S54" i="1"/>
  <c r="X54" i="1" s="1"/>
  <c r="Z54" i="1"/>
  <c r="S27" i="6"/>
  <c r="X27" i="6" s="1"/>
  <c r="Z27" i="6"/>
  <c r="V27" i="6"/>
  <c r="Y27" i="6" s="1"/>
  <c r="V45" i="6"/>
  <c r="Y45" i="6" s="1"/>
  <c r="S45" i="6"/>
  <c r="X45" i="6" s="1"/>
  <c r="Z45" i="6"/>
  <c r="V42" i="7"/>
  <c r="Y42" i="7" s="1"/>
  <c r="Z42" i="7"/>
  <c r="S42" i="7"/>
  <c r="X42" i="7" s="1"/>
  <c r="S39" i="8"/>
  <c r="X39" i="8" s="1"/>
  <c r="V39" i="8"/>
  <c r="Y39" i="8" s="1"/>
  <c r="Z39" i="8"/>
  <c r="S11" i="9"/>
  <c r="X11" i="9" s="1"/>
  <c r="V11" i="9"/>
  <c r="Y11" i="9" s="1"/>
  <c r="Z11" i="9"/>
  <c r="S37" i="9"/>
  <c r="X37" i="9" s="1"/>
  <c r="Z37" i="9"/>
  <c r="V37" i="9"/>
  <c r="Y37" i="9" s="1"/>
  <c r="V12" i="10"/>
  <c r="Y12" i="10" s="1"/>
  <c r="S12" i="10"/>
  <c r="X12" i="10" s="1"/>
  <c r="V40" i="10"/>
  <c r="Y40" i="10" s="1"/>
  <c r="S40" i="10"/>
  <c r="X40" i="10" s="1"/>
  <c r="S42" i="11"/>
  <c r="X42" i="11" s="1"/>
  <c r="Z42" i="11"/>
  <c r="V42" i="11"/>
  <c r="Y42" i="11" s="1"/>
  <c r="S13" i="11"/>
  <c r="V13" i="11"/>
  <c r="V12" i="9"/>
  <c r="Y12" i="9" s="1"/>
  <c r="Z12" i="9"/>
  <c r="S12" i="9"/>
  <c r="X12" i="9" s="1"/>
  <c r="V34" i="9"/>
  <c r="Z34" i="9"/>
  <c r="S34" i="9"/>
  <c r="X34" i="9" s="1"/>
  <c r="Z52" i="9"/>
  <c r="S52" i="9"/>
  <c r="X52" i="9" s="1"/>
  <c r="V52" i="9"/>
  <c r="Y52" i="9" s="1"/>
  <c r="S32" i="10"/>
  <c r="X32" i="10" s="1"/>
  <c r="V32" i="10"/>
  <c r="Y32" i="10" s="1"/>
  <c r="S53" i="10"/>
  <c r="X53" i="10" s="1"/>
  <c r="V53" i="10"/>
  <c r="Y53" i="10" s="1"/>
  <c r="S20" i="11"/>
  <c r="X20" i="11" s="1"/>
  <c r="V20" i="11"/>
  <c r="Y20" i="11" s="1"/>
  <c r="Y45" i="11"/>
  <c r="Y34" i="9"/>
  <c r="Y13" i="11"/>
  <c r="Z21" i="10"/>
  <c r="Y14" i="7"/>
  <c r="Y32" i="7"/>
  <c r="Y13" i="1"/>
  <c r="Y48" i="7"/>
  <c r="Z52" i="11"/>
  <c r="Y42" i="8"/>
  <c r="M16" i="6"/>
  <c r="AA15" i="6"/>
  <c r="AD15" i="6" s="1"/>
  <c r="X27" i="10"/>
  <c r="Y22" i="6"/>
  <c r="X24" i="8"/>
  <c r="Y40" i="8"/>
  <c r="AA14" i="1"/>
  <c r="Y34" i="11"/>
  <c r="Y47" i="10"/>
  <c r="X31" i="10"/>
  <c r="AB56" i="1"/>
  <c r="S15" i="5"/>
  <c r="X15" i="5" s="1"/>
  <c r="V15" i="5"/>
  <c r="Y15" i="5" s="1"/>
  <c r="Z15" i="5"/>
  <c r="S40" i="5"/>
  <c r="X40" i="5" s="1"/>
  <c r="Z40" i="5"/>
  <c r="V40" i="5"/>
  <c r="Y40" i="5" s="1"/>
  <c r="Z19" i="1"/>
  <c r="S19" i="1"/>
  <c r="X19" i="1" s="1"/>
  <c r="V19" i="1"/>
  <c r="Y19" i="1" s="1"/>
  <c r="Z37" i="1"/>
  <c r="V37" i="1"/>
  <c r="Y37" i="1" s="1"/>
  <c r="S37" i="1"/>
  <c r="X37" i="1" s="1"/>
  <c r="S13" i="6"/>
  <c r="X13" i="6" s="1"/>
  <c r="V13" i="6"/>
  <c r="Y13" i="6" s="1"/>
  <c r="Z35" i="6"/>
  <c r="S35" i="6"/>
  <c r="X35" i="6" s="1"/>
  <c r="V35" i="6"/>
  <c r="Y35" i="6" s="1"/>
  <c r="Z53" i="6"/>
  <c r="S53" i="6"/>
  <c r="X53" i="6" s="1"/>
  <c r="V53" i="6"/>
  <c r="Y53" i="6" s="1"/>
  <c r="V28" i="7"/>
  <c r="S28" i="7"/>
  <c r="X28" i="7" s="1"/>
  <c r="Z28" i="7"/>
  <c r="S15" i="8"/>
  <c r="X15" i="8" s="1"/>
  <c r="V15" i="8"/>
  <c r="Y15" i="8" s="1"/>
  <c r="Z15" i="8"/>
  <c r="S49" i="8"/>
  <c r="X49" i="8" s="1"/>
  <c r="V49" i="8"/>
  <c r="Y49" i="8" s="1"/>
  <c r="Z49" i="8"/>
  <c r="S14" i="1"/>
  <c r="X14" i="1" s="1"/>
  <c r="V14" i="1"/>
  <c r="Y14" i="1" s="1"/>
  <c r="S14" i="9"/>
  <c r="X14" i="9" s="1"/>
  <c r="V14" i="9"/>
  <c r="Y14" i="9" s="1"/>
  <c r="S21" i="5"/>
  <c r="X21" i="5" s="1"/>
  <c r="Z21" i="5"/>
  <c r="V21" i="5"/>
  <c r="Y21" i="5" s="1"/>
  <c r="S39" i="5"/>
  <c r="X39" i="5" s="1"/>
  <c r="V39" i="5"/>
  <c r="Y39" i="5" s="1"/>
  <c r="Z39" i="5"/>
  <c r="V12" i="1"/>
  <c r="Y12" i="1" s="1"/>
  <c r="S12" i="1"/>
  <c r="X12" i="1" s="1"/>
  <c r="V38" i="1"/>
  <c r="Y38" i="1" s="1"/>
  <c r="S38" i="1"/>
  <c r="X38" i="1" s="1"/>
  <c r="Z38" i="1"/>
  <c r="S10" i="6"/>
  <c r="X10" i="6" s="1"/>
  <c r="V10" i="6"/>
  <c r="Y10" i="6" s="1"/>
  <c r="AD10" i="6" s="1"/>
  <c r="Z10" i="6"/>
  <c r="S29" i="6"/>
  <c r="X29" i="6" s="1"/>
  <c r="V29" i="6"/>
  <c r="Y29" i="6" s="1"/>
  <c r="Z29" i="6"/>
  <c r="V54" i="6"/>
  <c r="Y54" i="6" s="1"/>
  <c r="Z54" i="6"/>
  <c r="S54" i="6"/>
  <c r="X54" i="6" s="1"/>
  <c r="S44" i="7"/>
  <c r="X44" i="7" s="1"/>
  <c r="V44" i="7"/>
  <c r="Y44" i="7" s="1"/>
  <c r="Z44" i="7"/>
  <c r="V41" i="8"/>
  <c r="Y41" i="8" s="1"/>
  <c r="S41" i="8"/>
  <c r="X41" i="8" s="1"/>
  <c r="Z41" i="8"/>
  <c r="S21" i="9"/>
  <c r="X21" i="9" s="1"/>
  <c r="V21" i="9"/>
  <c r="Y21" i="9" s="1"/>
  <c r="Z21" i="9"/>
  <c r="S42" i="9"/>
  <c r="X42" i="9" s="1"/>
  <c r="Z42" i="9"/>
  <c r="V42" i="9"/>
  <c r="S24" i="10"/>
  <c r="X24" i="10" s="1"/>
  <c r="V24" i="10"/>
  <c r="Y24" i="10" s="1"/>
  <c r="V45" i="10"/>
  <c r="Y45" i="10" s="1"/>
  <c r="Z45" i="10"/>
  <c r="S45" i="10"/>
  <c r="X45" i="10" s="1"/>
  <c r="V53" i="11"/>
  <c r="Y53" i="11" s="1"/>
  <c r="S53" i="11"/>
  <c r="X53" i="11" s="1"/>
  <c r="S30" i="11"/>
  <c r="X30" i="11" s="1"/>
  <c r="V30" i="11"/>
  <c r="Y30" i="11" s="1"/>
  <c r="V18" i="9"/>
  <c r="Y18" i="9" s="1"/>
  <c r="Z18" i="9"/>
  <c r="S18" i="9"/>
  <c r="X18" i="9" s="1"/>
  <c r="S36" i="9"/>
  <c r="X36" i="9" s="1"/>
  <c r="Z36" i="9"/>
  <c r="V36" i="9"/>
  <c r="Y36" i="9" s="1"/>
  <c r="S16" i="10"/>
  <c r="X16" i="10" s="1"/>
  <c r="V16" i="10"/>
  <c r="Y16" i="10" s="1"/>
  <c r="S37" i="10"/>
  <c r="X37" i="10" s="1"/>
  <c r="V37" i="10"/>
  <c r="Y37" i="10" s="1"/>
  <c r="V9" i="10"/>
  <c r="Y9" i="10" s="1"/>
  <c r="S9" i="10"/>
  <c r="X9" i="10" s="1"/>
  <c r="S50" i="11"/>
  <c r="X50" i="11" s="1"/>
  <c r="V50" i="11"/>
  <c r="Y50" i="11" s="1"/>
  <c r="Z50" i="11"/>
  <c r="X13" i="11"/>
  <c r="AD13" i="11" s="1"/>
  <c r="Z53" i="11"/>
  <c r="Y42" i="9"/>
  <c r="Z46" i="11"/>
  <c r="X21" i="10"/>
  <c r="Y28" i="7"/>
  <c r="Z53" i="9"/>
  <c r="Y34" i="8"/>
  <c r="Y35" i="1"/>
  <c r="Y54" i="1"/>
  <c r="Z12" i="1"/>
  <c r="Z13" i="6"/>
  <c r="Z46" i="6"/>
  <c r="X40" i="8"/>
  <c r="Y10" i="1"/>
  <c r="AD10" i="12"/>
  <c r="M46" i="9"/>
  <c r="AA45" i="9"/>
  <c r="AD45" i="9" s="1"/>
  <c r="S41" i="7"/>
  <c r="X41" i="7" s="1"/>
  <c r="V41" i="7"/>
  <c r="Y41" i="7" s="1"/>
  <c r="Z41" i="7"/>
  <c r="M15" i="9"/>
  <c r="AA14" i="9"/>
  <c r="M46" i="11"/>
  <c r="AA45" i="11"/>
  <c r="AD45" i="11" s="1"/>
  <c r="M46" i="7"/>
  <c r="AA45" i="7"/>
  <c r="S25" i="7"/>
  <c r="X25" i="7" s="1"/>
  <c r="V25" i="7"/>
  <c r="Y25" i="7" s="1"/>
  <c r="Z25" i="7"/>
  <c r="M15" i="8"/>
  <c r="AA14" i="8"/>
  <c r="M46" i="10"/>
  <c r="AA45" i="10"/>
  <c r="M46" i="6"/>
  <c r="AA45" i="6"/>
  <c r="S33" i="7"/>
  <c r="X33" i="7" s="1"/>
  <c r="V33" i="7"/>
  <c r="Y33" i="7" s="1"/>
  <c r="Z33" i="7"/>
  <c r="S37" i="7"/>
  <c r="X37" i="7" s="1"/>
  <c r="V37" i="7"/>
  <c r="Y37" i="7" s="1"/>
  <c r="Z37" i="7"/>
  <c r="V31" i="8"/>
  <c r="Y31" i="8" s="1"/>
  <c r="Z31" i="8"/>
  <c r="S31" i="8"/>
  <c r="X31" i="8" s="1"/>
  <c r="V19" i="8"/>
  <c r="Y19" i="8" s="1"/>
  <c r="Z19" i="8"/>
  <c r="S19" i="8"/>
  <c r="X19" i="8" s="1"/>
  <c r="AD9" i="11"/>
  <c r="X39" i="11"/>
  <c r="Z56" i="12"/>
  <c r="M46" i="1"/>
  <c r="AA45" i="1"/>
  <c r="V45" i="7"/>
  <c r="Y45" i="7" s="1"/>
  <c r="Z45" i="7"/>
  <c r="S45" i="7"/>
  <c r="X45" i="7" s="1"/>
  <c r="V27" i="8"/>
  <c r="Y27" i="8" s="1"/>
  <c r="Z27" i="8"/>
  <c r="S27" i="8"/>
  <c r="X27" i="8" s="1"/>
  <c r="AB56" i="11"/>
  <c r="AB56" i="10"/>
  <c r="M15" i="7"/>
  <c r="AA14" i="7"/>
  <c r="AD9" i="12"/>
  <c r="AB56" i="12"/>
  <c r="M15" i="10"/>
  <c r="AA14" i="10"/>
  <c r="M46" i="12"/>
  <c r="AA45" i="12"/>
  <c r="AD45" i="12" s="1"/>
  <c r="M46" i="8"/>
  <c r="AA45" i="8"/>
  <c r="AD45" i="8" s="1"/>
  <c r="M46" i="5"/>
  <c r="AA45" i="5"/>
  <c r="M15" i="12"/>
  <c r="AA14" i="12"/>
  <c r="S21" i="7"/>
  <c r="X21" i="7" s="1"/>
  <c r="V21" i="7"/>
  <c r="Y21" i="7" s="1"/>
  <c r="Z21" i="7"/>
  <c r="S16" i="8"/>
  <c r="X16" i="8" s="1"/>
  <c r="Z16" i="8"/>
  <c r="V16" i="8"/>
  <c r="Y16" i="8" s="1"/>
  <c r="AD10" i="11"/>
  <c r="Z56" i="11"/>
  <c r="AD11" i="11"/>
  <c r="AD10" i="5"/>
  <c r="M15" i="11"/>
  <c r="AA14" i="11"/>
  <c r="S48" i="5"/>
  <c r="X48" i="5" s="1"/>
  <c r="Z48" i="5"/>
  <c r="Z56" i="5" s="1"/>
  <c r="V48" i="5"/>
  <c r="Y48" i="5" s="1"/>
  <c r="S29" i="7"/>
  <c r="X29" i="7" s="1"/>
  <c r="V29" i="7"/>
  <c r="Y29" i="7" s="1"/>
  <c r="Z29" i="7"/>
  <c r="V23" i="8"/>
  <c r="Y23" i="8" s="1"/>
  <c r="Z23" i="8"/>
  <c r="S23" i="8"/>
  <c r="X23" i="8" s="1"/>
  <c r="AD12" i="12"/>
  <c r="AB56" i="9" l="1"/>
  <c r="Z56" i="10"/>
  <c r="AD10" i="1"/>
  <c r="AD14" i="6"/>
  <c r="AD12" i="8"/>
  <c r="AD44" i="6"/>
  <c r="AD10" i="7"/>
  <c r="AD44" i="11"/>
  <c r="AD11" i="6"/>
  <c r="Z56" i="9"/>
  <c r="AD12" i="1"/>
  <c r="AD13" i="1"/>
  <c r="AD12" i="10"/>
  <c r="X56" i="12"/>
  <c r="AD44" i="1"/>
  <c r="AD13" i="9"/>
  <c r="AD45" i="1"/>
  <c r="AD44" i="8"/>
  <c r="AB56" i="6"/>
  <c r="AD14" i="5"/>
  <c r="AD11" i="5"/>
  <c r="AD14" i="11"/>
  <c r="AD14" i="12"/>
  <c r="AD14" i="10"/>
  <c r="AD14" i="1"/>
  <c r="AB56" i="5"/>
  <c r="AB56" i="8"/>
  <c r="Z56" i="7"/>
  <c r="AD44" i="7"/>
  <c r="X56" i="1"/>
  <c r="Z56" i="1"/>
  <c r="Y56" i="12"/>
  <c r="X56" i="10"/>
  <c r="AD13" i="6"/>
  <c r="Y56" i="9"/>
  <c r="Y56" i="11"/>
  <c r="Y56" i="1"/>
  <c r="Y56" i="10"/>
  <c r="AD9" i="10"/>
  <c r="Y56" i="5"/>
  <c r="AB56" i="7"/>
  <c r="AD12" i="5"/>
  <c r="AD44" i="9"/>
  <c r="AD13" i="7"/>
  <c r="AD11" i="9"/>
  <c r="X56" i="9"/>
  <c r="AD11" i="8"/>
  <c r="AD12" i="6"/>
  <c r="AD12" i="11"/>
  <c r="X56" i="6"/>
  <c r="Y56" i="7"/>
  <c r="Z56" i="6"/>
  <c r="AD12" i="9"/>
  <c r="M16" i="5"/>
  <c r="AA15" i="5"/>
  <c r="AD15" i="5" s="1"/>
  <c r="M17" i="1"/>
  <c r="AA16" i="1"/>
  <c r="AD16" i="1" s="1"/>
  <c r="AD45" i="10"/>
  <c r="Y56" i="6"/>
  <c r="M17" i="6"/>
  <c r="AA16" i="6"/>
  <c r="AD16" i="6" s="1"/>
  <c r="AD9" i="8"/>
  <c r="AD9" i="5"/>
  <c r="Y56" i="8"/>
  <c r="M16" i="11"/>
  <c r="AA15" i="11"/>
  <c r="AD15" i="11" s="1"/>
  <c r="M47" i="1"/>
  <c r="AA46" i="1"/>
  <c r="AD46" i="1" s="1"/>
  <c r="X56" i="5"/>
  <c r="X56" i="7"/>
  <c r="M47" i="5"/>
  <c r="AA46" i="5"/>
  <c r="AD46" i="5" s="1"/>
  <c r="M47" i="12"/>
  <c r="AA46" i="12"/>
  <c r="AD46" i="12" s="1"/>
  <c r="AD45" i="7"/>
  <c r="AD45" i="6"/>
  <c r="AD14" i="8"/>
  <c r="M47" i="11"/>
  <c r="AA46" i="11"/>
  <c r="AD46" i="11" s="1"/>
  <c r="AD14" i="9"/>
  <c r="M47" i="9"/>
  <c r="AA46" i="9"/>
  <c r="AD46" i="9" s="1"/>
  <c r="M47" i="6"/>
  <c r="AA46" i="6"/>
  <c r="AD46" i="6" s="1"/>
  <c r="M16" i="8"/>
  <c r="AA15" i="8"/>
  <c r="AD15" i="8" s="1"/>
  <c r="Z56" i="8"/>
  <c r="M16" i="12"/>
  <c r="AA15" i="12"/>
  <c r="AD15" i="12" s="1"/>
  <c r="M47" i="8"/>
  <c r="AA46" i="8"/>
  <c r="AD46" i="8" s="1"/>
  <c r="M16" i="10"/>
  <c r="AA15" i="10"/>
  <c r="AD15" i="10" s="1"/>
  <c r="AD14" i="7"/>
  <c r="M47" i="7"/>
  <c r="AA46" i="7"/>
  <c r="AD46" i="7" s="1"/>
  <c r="M16" i="9"/>
  <c r="AA15" i="9"/>
  <c r="AD15" i="9" s="1"/>
  <c r="AD45" i="5"/>
  <c r="M16" i="7"/>
  <c r="AA15" i="7"/>
  <c r="AD15" i="7" s="1"/>
  <c r="X56" i="8"/>
  <c r="X56" i="11"/>
  <c r="M47" i="10"/>
  <c r="AA46" i="10"/>
  <c r="AD46" i="10" s="1"/>
  <c r="M18" i="6" l="1"/>
  <c r="AA17" i="6"/>
  <c r="AD17" i="6" s="1"/>
  <c r="M18" i="1"/>
  <c r="AA17" i="1"/>
  <c r="AD17" i="1" s="1"/>
  <c r="M17" i="5"/>
  <c r="AA16" i="5"/>
  <c r="AD16" i="5" s="1"/>
  <c r="M17" i="9"/>
  <c r="AA16" i="9"/>
  <c r="AD16" i="9" s="1"/>
  <c r="M48" i="6"/>
  <c r="AA47" i="6"/>
  <c r="AD47" i="6" s="1"/>
  <c r="M48" i="5"/>
  <c r="AA47" i="5"/>
  <c r="M48" i="1"/>
  <c r="AA47" i="1"/>
  <c r="M17" i="10"/>
  <c r="AA16" i="10"/>
  <c r="AD16" i="10" s="1"/>
  <c r="M17" i="12"/>
  <c r="AA16" i="12"/>
  <c r="M48" i="7"/>
  <c r="AA47" i="7"/>
  <c r="AD47" i="7" s="1"/>
  <c r="M17" i="8"/>
  <c r="AA16" i="8"/>
  <c r="AD16" i="8" s="1"/>
  <c r="M48" i="9"/>
  <c r="AA47" i="9"/>
  <c r="AD47" i="9" s="1"/>
  <c r="M48" i="12"/>
  <c r="AA47" i="12"/>
  <c r="AD47" i="12" s="1"/>
  <c r="M17" i="11"/>
  <c r="AA16" i="11"/>
  <c r="M48" i="10"/>
  <c r="AA47" i="10"/>
  <c r="AD47" i="10" s="1"/>
  <c r="M17" i="7"/>
  <c r="AA16" i="7"/>
  <c r="AD16" i="7" s="1"/>
  <c r="M48" i="8"/>
  <c r="AA47" i="8"/>
  <c r="AD47" i="8" s="1"/>
  <c r="M48" i="11"/>
  <c r="AA47" i="11"/>
  <c r="AD47" i="11" s="1"/>
  <c r="M19" i="1" l="1"/>
  <c r="AA18" i="1"/>
  <c r="AD18" i="1" s="1"/>
  <c r="M18" i="5"/>
  <c r="AA17" i="5"/>
  <c r="AD17" i="5" s="1"/>
  <c r="M19" i="6"/>
  <c r="AA18" i="6"/>
  <c r="AD18" i="6" s="1"/>
  <c r="M49" i="11"/>
  <c r="AA48" i="11"/>
  <c r="AD48" i="11" s="1"/>
  <c r="M49" i="10"/>
  <c r="AA48" i="10"/>
  <c r="AD48" i="10" s="1"/>
  <c r="M49" i="12"/>
  <c r="AA48" i="12"/>
  <c r="AD48" i="12" s="1"/>
  <c r="M49" i="7"/>
  <c r="AA48" i="7"/>
  <c r="AD48" i="7" s="1"/>
  <c r="AD16" i="12"/>
  <c r="AD47" i="1"/>
  <c r="M49" i="5"/>
  <c r="AA48" i="5"/>
  <c r="AD48" i="5" s="1"/>
  <c r="M49" i="6"/>
  <c r="AA48" i="6"/>
  <c r="AD16" i="11"/>
  <c r="M18" i="8"/>
  <c r="AA17" i="8"/>
  <c r="AD17" i="8" s="1"/>
  <c r="M18" i="12"/>
  <c r="AA17" i="12"/>
  <c r="AD17" i="12" s="1"/>
  <c r="M49" i="1"/>
  <c r="AA48" i="1"/>
  <c r="AD48" i="1" s="1"/>
  <c r="M18" i="7"/>
  <c r="AA17" i="7"/>
  <c r="M18" i="11"/>
  <c r="AA17" i="11"/>
  <c r="AD17" i="11" s="1"/>
  <c r="M49" i="8"/>
  <c r="AA48" i="8"/>
  <c r="AD48" i="8" s="1"/>
  <c r="M49" i="9"/>
  <c r="AA48" i="9"/>
  <c r="AD48" i="9" s="1"/>
  <c r="M18" i="10"/>
  <c r="AA17" i="10"/>
  <c r="AD47" i="5"/>
  <c r="M18" i="9"/>
  <c r="AA17" i="9"/>
  <c r="M19" i="5" l="1"/>
  <c r="AA18" i="5"/>
  <c r="AD18" i="5" s="1"/>
  <c r="M20" i="6"/>
  <c r="AA19" i="6"/>
  <c r="AD19" i="6" s="1"/>
  <c r="M20" i="1"/>
  <c r="AA19" i="1"/>
  <c r="AD19" i="1" s="1"/>
  <c r="M19" i="11"/>
  <c r="AA18" i="11"/>
  <c r="AD18" i="11" s="1"/>
  <c r="AD17" i="9"/>
  <c r="AD17" i="7"/>
  <c r="M19" i="9"/>
  <c r="AA18" i="9"/>
  <c r="AD18" i="9" s="1"/>
  <c r="M19" i="10"/>
  <c r="AA18" i="10"/>
  <c r="AD18" i="10" s="1"/>
  <c r="M50" i="8"/>
  <c r="AA49" i="8"/>
  <c r="AD49" i="8" s="1"/>
  <c r="M19" i="7"/>
  <c r="AA18" i="7"/>
  <c r="AD18" i="7" s="1"/>
  <c r="M19" i="12"/>
  <c r="AA18" i="12"/>
  <c r="AD18" i="12" s="1"/>
  <c r="M50" i="9"/>
  <c r="AA49" i="9"/>
  <c r="AD49" i="9" s="1"/>
  <c r="M50" i="5"/>
  <c r="AA49" i="5"/>
  <c r="M50" i="12"/>
  <c r="AA49" i="12"/>
  <c r="AD49" i="12" s="1"/>
  <c r="M50" i="11"/>
  <c r="AA49" i="11"/>
  <c r="AD49" i="11" s="1"/>
  <c r="M50" i="1"/>
  <c r="AA49" i="1"/>
  <c r="AD49" i="1" s="1"/>
  <c r="M19" i="8"/>
  <c r="AA18" i="8"/>
  <c r="AD18" i="8" s="1"/>
  <c r="AD48" i="6"/>
  <c r="AD17" i="10"/>
  <c r="M50" i="6"/>
  <c r="AA49" i="6"/>
  <c r="AD49" i="6" s="1"/>
  <c r="M50" i="7"/>
  <c r="AA49" i="7"/>
  <c r="AD49" i="7" s="1"/>
  <c r="M50" i="10"/>
  <c r="AA49" i="10"/>
  <c r="AD49" i="10" s="1"/>
  <c r="M21" i="6" l="1"/>
  <c r="AA20" i="6"/>
  <c r="AD20" i="6" s="1"/>
  <c r="M21" i="1"/>
  <c r="AA20" i="1"/>
  <c r="AD20" i="1" s="1"/>
  <c r="M20" i="5"/>
  <c r="AA19" i="5"/>
  <c r="AD19" i="5" s="1"/>
  <c r="M51" i="10"/>
  <c r="AA50" i="10"/>
  <c r="AD50" i="10" s="1"/>
  <c r="M51" i="6"/>
  <c r="AA50" i="6"/>
  <c r="AD50" i="6" s="1"/>
  <c r="M51" i="7"/>
  <c r="AA50" i="7"/>
  <c r="AD50" i="7" s="1"/>
  <c r="M20" i="8"/>
  <c r="AA19" i="8"/>
  <c r="AD19" i="8" s="1"/>
  <c r="M51" i="11"/>
  <c r="AA50" i="11"/>
  <c r="AD50" i="11" s="1"/>
  <c r="AD49" i="5"/>
  <c r="M51" i="9"/>
  <c r="AA50" i="9"/>
  <c r="AD50" i="9" s="1"/>
  <c r="M20" i="12"/>
  <c r="AA19" i="12"/>
  <c r="AD19" i="12" s="1"/>
  <c r="M51" i="8"/>
  <c r="AA50" i="8"/>
  <c r="AD50" i="8" s="1"/>
  <c r="M20" i="9"/>
  <c r="AA19" i="9"/>
  <c r="AD19" i="9" s="1"/>
  <c r="M51" i="5"/>
  <c r="AA50" i="5"/>
  <c r="AD50" i="5" s="1"/>
  <c r="M51" i="1"/>
  <c r="AA50" i="1"/>
  <c r="AD50" i="1" s="1"/>
  <c r="M51" i="12"/>
  <c r="AA50" i="12"/>
  <c r="AD50" i="12" s="1"/>
  <c r="M20" i="7"/>
  <c r="AA19" i="7"/>
  <c r="AD19" i="7" s="1"/>
  <c r="M20" i="10"/>
  <c r="AA19" i="10"/>
  <c r="AD19" i="10" s="1"/>
  <c r="M20" i="11"/>
  <c r="AA19" i="11"/>
  <c r="AD19" i="11" s="1"/>
  <c r="M22" i="1" l="1"/>
  <c r="AA21" i="1"/>
  <c r="AD21" i="1" s="1"/>
  <c r="M21" i="5"/>
  <c r="AA20" i="5"/>
  <c r="AD20" i="5" s="1"/>
  <c r="M22" i="6"/>
  <c r="AA21" i="6"/>
  <c r="AD21" i="6" s="1"/>
  <c r="M21" i="10"/>
  <c r="AA20" i="10"/>
  <c r="AD20" i="10" s="1"/>
  <c r="M52" i="12"/>
  <c r="AA51" i="12"/>
  <c r="AD51" i="12" s="1"/>
  <c r="M21" i="9"/>
  <c r="AA20" i="9"/>
  <c r="AD20" i="9" s="1"/>
  <c r="M21" i="12"/>
  <c r="AA20" i="12"/>
  <c r="AD20" i="12" s="1"/>
  <c r="M21" i="8"/>
  <c r="AA20" i="8"/>
  <c r="AD20" i="8" s="1"/>
  <c r="M52" i="6"/>
  <c r="AA51" i="6"/>
  <c r="AD51" i="6" s="1"/>
  <c r="M52" i="5"/>
  <c r="AA51" i="5"/>
  <c r="AD51" i="5" s="1"/>
  <c r="M21" i="11"/>
  <c r="AA20" i="11"/>
  <c r="AD20" i="11" s="1"/>
  <c r="M21" i="7"/>
  <c r="AA20" i="7"/>
  <c r="AD20" i="7" s="1"/>
  <c r="M52" i="1"/>
  <c r="AA51" i="1"/>
  <c r="AD51" i="1" s="1"/>
  <c r="M52" i="8"/>
  <c r="AA51" i="8"/>
  <c r="AD51" i="8" s="1"/>
  <c r="M52" i="9"/>
  <c r="AA51" i="9"/>
  <c r="AD51" i="9" s="1"/>
  <c r="M52" i="11"/>
  <c r="AA51" i="11"/>
  <c r="AD51" i="11" s="1"/>
  <c r="M52" i="7"/>
  <c r="AA51" i="7"/>
  <c r="AD51" i="7" s="1"/>
  <c r="M52" i="10"/>
  <c r="AA51" i="10"/>
  <c r="AD51" i="10" s="1"/>
  <c r="M22" i="5" l="1"/>
  <c r="AA21" i="5"/>
  <c r="AD21" i="5" s="1"/>
  <c r="M23" i="6"/>
  <c r="AA22" i="6"/>
  <c r="AD22" i="6" s="1"/>
  <c r="M23" i="1"/>
  <c r="AA22" i="1"/>
  <c r="AD22" i="1" s="1"/>
  <c r="M53" i="7"/>
  <c r="AA52" i="7"/>
  <c r="AD52" i="7" s="1"/>
  <c r="M53" i="9"/>
  <c r="AA52" i="9"/>
  <c r="AD52" i="9" s="1"/>
  <c r="M53" i="1"/>
  <c r="AA52" i="1"/>
  <c r="AD52" i="1" s="1"/>
  <c r="M22" i="11"/>
  <c r="AA21" i="11"/>
  <c r="AD21" i="11" s="1"/>
  <c r="M53" i="6"/>
  <c r="AA52" i="6"/>
  <c r="AD52" i="6" s="1"/>
  <c r="M22" i="12"/>
  <c r="AA21" i="12"/>
  <c r="AD21" i="12" s="1"/>
  <c r="M53" i="12"/>
  <c r="AA52" i="12"/>
  <c r="AD52" i="12" s="1"/>
  <c r="M53" i="10"/>
  <c r="AA52" i="10"/>
  <c r="AD52" i="10" s="1"/>
  <c r="M53" i="11"/>
  <c r="AA52" i="11"/>
  <c r="AD52" i="11" s="1"/>
  <c r="M53" i="8"/>
  <c r="AA52" i="8"/>
  <c r="AD52" i="8" s="1"/>
  <c r="M22" i="7"/>
  <c r="AA21" i="7"/>
  <c r="AD21" i="7" s="1"/>
  <c r="M53" i="5"/>
  <c r="AA52" i="5"/>
  <c r="AD52" i="5" s="1"/>
  <c r="M22" i="8"/>
  <c r="AA21" i="8"/>
  <c r="AD21" i="8" s="1"/>
  <c r="M22" i="9"/>
  <c r="AA21" i="9"/>
  <c r="AD21" i="9" s="1"/>
  <c r="M22" i="10"/>
  <c r="AA21" i="10"/>
  <c r="AD21" i="10" s="1"/>
  <c r="M24" i="6" l="1"/>
  <c r="AA23" i="6"/>
  <c r="AD23" i="6" s="1"/>
  <c r="M24" i="1"/>
  <c r="AA23" i="1"/>
  <c r="AD23" i="1" s="1"/>
  <c r="M23" i="5"/>
  <c r="AA22" i="5"/>
  <c r="AD22" i="5" s="1"/>
  <c r="M23" i="9"/>
  <c r="AA22" i="9"/>
  <c r="AD22" i="9" s="1"/>
  <c r="M54" i="5"/>
  <c r="AA54" i="5" s="1"/>
  <c r="AA53" i="5"/>
  <c r="AD53" i="5" s="1"/>
  <c r="M54" i="8"/>
  <c r="AA54" i="8" s="1"/>
  <c r="AA53" i="8"/>
  <c r="AD53" i="8" s="1"/>
  <c r="M54" i="10"/>
  <c r="AA54" i="10" s="1"/>
  <c r="AA53" i="10"/>
  <c r="AD53" i="10" s="1"/>
  <c r="M23" i="12"/>
  <c r="AA22" i="12"/>
  <c r="AD22" i="12" s="1"/>
  <c r="M23" i="11"/>
  <c r="AA22" i="11"/>
  <c r="AD22" i="11" s="1"/>
  <c r="M54" i="9"/>
  <c r="AA54" i="9" s="1"/>
  <c r="AA53" i="9"/>
  <c r="AD53" i="9" s="1"/>
  <c r="M23" i="10"/>
  <c r="AA22" i="10"/>
  <c r="AD22" i="10" s="1"/>
  <c r="M23" i="8"/>
  <c r="AA22" i="8"/>
  <c r="AD22" i="8" s="1"/>
  <c r="M23" i="7"/>
  <c r="AA22" i="7"/>
  <c r="AD22" i="7" s="1"/>
  <c r="M54" i="11"/>
  <c r="AA54" i="11" s="1"/>
  <c r="AA53" i="11"/>
  <c r="AD53" i="11" s="1"/>
  <c r="M54" i="12"/>
  <c r="AA54" i="12" s="1"/>
  <c r="AA53" i="12"/>
  <c r="AD53" i="12" s="1"/>
  <c r="M54" i="6"/>
  <c r="AA54" i="6" s="1"/>
  <c r="AA53" i="6"/>
  <c r="AD53" i="6" s="1"/>
  <c r="M54" i="1"/>
  <c r="AA54" i="1" s="1"/>
  <c r="AA53" i="1"/>
  <c r="AD53" i="1" s="1"/>
  <c r="M54" i="7"/>
  <c r="AA54" i="7" s="1"/>
  <c r="AA53" i="7"/>
  <c r="AD53" i="7" s="1"/>
  <c r="M25" i="1" l="1"/>
  <c r="AA24" i="1"/>
  <c r="AD24" i="1" s="1"/>
  <c r="M24" i="5"/>
  <c r="AA23" i="5"/>
  <c r="AD23" i="5" s="1"/>
  <c r="M25" i="6"/>
  <c r="AA24" i="6"/>
  <c r="AD24" i="6" s="1"/>
  <c r="AD54" i="12"/>
  <c r="M24" i="7"/>
  <c r="AA23" i="7"/>
  <c r="AD23" i="7" s="1"/>
  <c r="M24" i="10"/>
  <c r="AA23" i="10"/>
  <c r="AD23" i="10" s="1"/>
  <c r="M24" i="11"/>
  <c r="AA23" i="11"/>
  <c r="AD23" i="11" s="1"/>
  <c r="AD54" i="10"/>
  <c r="AD54" i="5"/>
  <c r="AD54" i="1"/>
  <c r="AD54" i="7"/>
  <c r="AD54" i="6"/>
  <c r="AD54" i="11"/>
  <c r="M24" i="8"/>
  <c r="AA23" i="8"/>
  <c r="AD23" i="8" s="1"/>
  <c r="AD54" i="9"/>
  <c r="M24" i="12"/>
  <c r="AA23" i="12"/>
  <c r="AD23" i="12" s="1"/>
  <c r="AD54" i="8"/>
  <c r="M24" i="9"/>
  <c r="AA23" i="9"/>
  <c r="AD23" i="9" s="1"/>
  <c r="M25" i="5" l="1"/>
  <c r="AA24" i="5"/>
  <c r="M26" i="6"/>
  <c r="AA25" i="6"/>
  <c r="M26" i="1"/>
  <c r="AA25" i="1"/>
  <c r="M25" i="11"/>
  <c r="AA24" i="11"/>
  <c r="M25" i="7"/>
  <c r="AA24" i="7"/>
  <c r="M25" i="9"/>
  <c r="AA24" i="9"/>
  <c r="AD24" i="9" s="1"/>
  <c r="M25" i="12"/>
  <c r="AA24" i="12"/>
  <c r="AD24" i="12" s="1"/>
  <c r="M25" i="8"/>
  <c r="AA24" i="8"/>
  <c r="AD24" i="8" s="1"/>
  <c r="M25" i="10"/>
  <c r="AA24" i="10"/>
  <c r="M27" i="1" l="1"/>
  <c r="AA26" i="1"/>
  <c r="AD26" i="1" s="1"/>
  <c r="AD24" i="5"/>
  <c r="AD25" i="6"/>
  <c r="M26" i="5"/>
  <c r="AA25" i="5"/>
  <c r="AD25" i="5" s="1"/>
  <c r="M27" i="6"/>
  <c r="AA26" i="6"/>
  <c r="AD26" i="6" s="1"/>
  <c r="AD25" i="1"/>
  <c r="M26" i="9"/>
  <c r="AA25" i="9"/>
  <c r="AD25" i="9" s="1"/>
  <c r="AD24" i="11"/>
  <c r="AD24" i="10"/>
  <c r="M26" i="10"/>
  <c r="AA25" i="10"/>
  <c r="AD25" i="10" s="1"/>
  <c r="M26" i="11"/>
  <c r="AA25" i="11"/>
  <c r="AD25" i="11" s="1"/>
  <c r="M26" i="8"/>
  <c r="AA25" i="8"/>
  <c r="AD25" i="8" s="1"/>
  <c r="M26" i="12"/>
  <c r="AA25" i="12"/>
  <c r="AD25" i="12" s="1"/>
  <c r="AD24" i="7"/>
  <c r="M26" i="7"/>
  <c r="AA25" i="7"/>
  <c r="AD25" i="7" s="1"/>
  <c r="M27" i="5" l="1"/>
  <c r="AA26" i="5"/>
  <c r="AD26" i="5" s="1"/>
  <c r="M28" i="6"/>
  <c r="AA27" i="6"/>
  <c r="AD27" i="6" s="1"/>
  <c r="M28" i="1"/>
  <c r="AA27" i="1"/>
  <c r="M27" i="12"/>
  <c r="AA26" i="12"/>
  <c r="AD26" i="12" s="1"/>
  <c r="M27" i="11"/>
  <c r="AA26" i="11"/>
  <c r="AD26" i="11" s="1"/>
  <c r="M27" i="9"/>
  <c r="AA26" i="9"/>
  <c r="M27" i="8"/>
  <c r="AA26" i="8"/>
  <c r="M27" i="7"/>
  <c r="AA26" i="7"/>
  <c r="M27" i="10"/>
  <c r="AA26" i="10"/>
  <c r="AD27" i="1" l="1"/>
  <c r="M29" i="1"/>
  <c r="AA28" i="1"/>
  <c r="AD28" i="1" s="1"/>
  <c r="M28" i="5"/>
  <c r="AA27" i="5"/>
  <c r="AD27" i="5" s="1"/>
  <c r="M29" i="6"/>
  <c r="AA28" i="6"/>
  <c r="AD28" i="6" s="1"/>
  <c r="AD26" i="7"/>
  <c r="M28" i="8"/>
  <c r="AA27" i="8"/>
  <c r="AD27" i="8" s="1"/>
  <c r="AD26" i="10"/>
  <c r="M28" i="7"/>
  <c r="AA27" i="7"/>
  <c r="AD27" i="7" s="1"/>
  <c r="M28" i="12"/>
  <c r="AA27" i="12"/>
  <c r="M28" i="10"/>
  <c r="AA27" i="10"/>
  <c r="AD27" i="10" s="1"/>
  <c r="AD26" i="9"/>
  <c r="AD26" i="8"/>
  <c r="M28" i="9"/>
  <c r="AA27" i="9"/>
  <c r="AD27" i="9" s="1"/>
  <c r="M28" i="11"/>
  <c r="AA27" i="11"/>
  <c r="M30" i="1" l="1"/>
  <c r="AA29" i="1"/>
  <c r="M29" i="5"/>
  <c r="AA28" i="5"/>
  <c r="AD28" i="5" s="1"/>
  <c r="M30" i="6"/>
  <c r="AA29" i="6"/>
  <c r="AD27" i="11"/>
  <c r="M29" i="7"/>
  <c r="AA28" i="7"/>
  <c r="AD28" i="7" s="1"/>
  <c r="M29" i="8"/>
  <c r="AA28" i="8"/>
  <c r="M29" i="10"/>
  <c r="AA28" i="10"/>
  <c r="AD28" i="10" s="1"/>
  <c r="AD27" i="12"/>
  <c r="M29" i="11"/>
  <c r="AA28" i="11"/>
  <c r="AD28" i="11" s="1"/>
  <c r="M29" i="9"/>
  <c r="AA28" i="9"/>
  <c r="AD28" i="9" s="1"/>
  <c r="M29" i="12"/>
  <c r="AA28" i="12"/>
  <c r="AD28" i="12" s="1"/>
  <c r="M31" i="1" l="1"/>
  <c r="AA30" i="1"/>
  <c r="AD30" i="1" s="1"/>
  <c r="M30" i="5"/>
  <c r="AA29" i="5"/>
  <c r="AD29" i="5" s="1"/>
  <c r="M31" i="6"/>
  <c r="AA30" i="6"/>
  <c r="AD30" i="6" s="1"/>
  <c r="AD29" i="6"/>
  <c r="AD29" i="1"/>
  <c r="M30" i="9"/>
  <c r="AA29" i="9"/>
  <c r="AD29" i="9" s="1"/>
  <c r="M30" i="10"/>
  <c r="AA29" i="10"/>
  <c r="M30" i="7"/>
  <c r="AA29" i="7"/>
  <c r="AD28" i="8"/>
  <c r="M30" i="12"/>
  <c r="AA29" i="12"/>
  <c r="AD29" i="12" s="1"/>
  <c r="M30" i="11"/>
  <c r="AA29" i="11"/>
  <c r="AD29" i="11" s="1"/>
  <c r="M30" i="8"/>
  <c r="AA29" i="8"/>
  <c r="AD29" i="8" s="1"/>
  <c r="M31" i="5" l="1"/>
  <c r="AA30" i="5"/>
  <c r="AD30" i="5" s="1"/>
  <c r="M32" i="6"/>
  <c r="AA31" i="6"/>
  <c r="M32" i="1"/>
  <c r="AA31" i="1"/>
  <c r="AD29" i="10"/>
  <c r="M31" i="8"/>
  <c r="AA30" i="8"/>
  <c r="AD30" i="8" s="1"/>
  <c r="M31" i="10"/>
  <c r="AA30" i="10"/>
  <c r="AD30" i="10" s="1"/>
  <c r="M31" i="11"/>
  <c r="AA30" i="11"/>
  <c r="AD30" i="11" s="1"/>
  <c r="M31" i="12"/>
  <c r="AA30" i="12"/>
  <c r="AD30" i="12" s="1"/>
  <c r="AD29" i="7"/>
  <c r="M31" i="7"/>
  <c r="AA30" i="7"/>
  <c r="AD30" i="7" s="1"/>
  <c r="M31" i="9"/>
  <c r="AA30" i="9"/>
  <c r="AD30" i="9" s="1"/>
  <c r="M33" i="6" l="1"/>
  <c r="AA32" i="6"/>
  <c r="AD32" i="6" s="1"/>
  <c r="AD31" i="6"/>
  <c r="AD31" i="1"/>
  <c r="M33" i="1"/>
  <c r="AA32" i="1"/>
  <c r="AD32" i="1" s="1"/>
  <c r="M32" i="5"/>
  <c r="AA31" i="5"/>
  <c r="AD31" i="5" s="1"/>
  <c r="M32" i="11"/>
  <c r="AA31" i="11"/>
  <c r="AD31" i="11" s="1"/>
  <c r="M32" i="8"/>
  <c r="AA31" i="8"/>
  <c r="AD31" i="8" s="1"/>
  <c r="M32" i="9"/>
  <c r="AA31" i="9"/>
  <c r="AD31" i="9" s="1"/>
  <c r="M32" i="7"/>
  <c r="AA31" i="7"/>
  <c r="AD31" i="7" s="1"/>
  <c r="M32" i="12"/>
  <c r="AA31" i="12"/>
  <c r="AD31" i="12" s="1"/>
  <c r="M32" i="10"/>
  <c r="AA31" i="10"/>
  <c r="AD31" i="10" s="1"/>
  <c r="M34" i="1" l="1"/>
  <c r="AA33" i="1"/>
  <c r="AD33" i="1" s="1"/>
  <c r="M33" i="5"/>
  <c r="AA32" i="5"/>
  <c r="AD32" i="5" s="1"/>
  <c r="M34" i="6"/>
  <c r="AA33" i="6"/>
  <c r="AD33" i="6" s="1"/>
  <c r="M33" i="7"/>
  <c r="AA32" i="7"/>
  <c r="AD32" i="7" s="1"/>
  <c r="M33" i="8"/>
  <c r="AA32" i="8"/>
  <c r="AD32" i="8" s="1"/>
  <c r="M33" i="10"/>
  <c r="AA32" i="10"/>
  <c r="AD32" i="10" s="1"/>
  <c r="M33" i="12"/>
  <c r="AA32" i="12"/>
  <c r="AD32" i="12" s="1"/>
  <c r="M33" i="9"/>
  <c r="AA32" i="9"/>
  <c r="AD32" i="9" s="1"/>
  <c r="M33" i="11"/>
  <c r="AA32" i="11"/>
  <c r="AD32" i="11" s="1"/>
  <c r="M34" i="5" l="1"/>
  <c r="AA33" i="5"/>
  <c r="AD33" i="5" s="1"/>
  <c r="M35" i="6"/>
  <c r="AA34" i="6"/>
  <c r="AD34" i="6" s="1"/>
  <c r="M35" i="1"/>
  <c r="AA34" i="1"/>
  <c r="AD34" i="1" s="1"/>
  <c r="M34" i="11"/>
  <c r="AA33" i="11"/>
  <c r="AD33" i="11" s="1"/>
  <c r="M34" i="12"/>
  <c r="AA33" i="12"/>
  <c r="AD33" i="12" s="1"/>
  <c r="M34" i="8"/>
  <c r="AA33" i="8"/>
  <c r="AD33" i="8" s="1"/>
  <c r="M34" i="9"/>
  <c r="AA33" i="9"/>
  <c r="AD33" i="9" s="1"/>
  <c r="M34" i="10"/>
  <c r="AA33" i="10"/>
  <c r="AD33" i="10" s="1"/>
  <c r="M34" i="7"/>
  <c r="AA33" i="7"/>
  <c r="AD33" i="7" s="1"/>
  <c r="M36" i="6" l="1"/>
  <c r="AA35" i="6"/>
  <c r="AD35" i="6" s="1"/>
  <c r="M36" i="1"/>
  <c r="AA35" i="1"/>
  <c r="AD35" i="1" s="1"/>
  <c r="M35" i="5"/>
  <c r="AA34" i="5"/>
  <c r="AD34" i="5" s="1"/>
  <c r="M35" i="9"/>
  <c r="AA34" i="9"/>
  <c r="AD34" i="9" s="1"/>
  <c r="M35" i="12"/>
  <c r="AA34" i="12"/>
  <c r="AD34" i="12" s="1"/>
  <c r="M35" i="7"/>
  <c r="AA34" i="7"/>
  <c r="AD34" i="7" s="1"/>
  <c r="M35" i="10"/>
  <c r="AA34" i="10"/>
  <c r="AD34" i="10" s="1"/>
  <c r="M35" i="8"/>
  <c r="AA34" i="8"/>
  <c r="AD34" i="8" s="1"/>
  <c r="M35" i="11"/>
  <c r="AA34" i="11"/>
  <c r="AD34" i="11" s="1"/>
  <c r="M37" i="1" l="1"/>
  <c r="AA36" i="1"/>
  <c r="AD36" i="1" s="1"/>
  <c r="M36" i="5"/>
  <c r="AA35" i="5"/>
  <c r="AD35" i="5" s="1"/>
  <c r="M37" i="6"/>
  <c r="AA36" i="6"/>
  <c r="AD36" i="6" s="1"/>
  <c r="M36" i="12"/>
  <c r="AA35" i="12"/>
  <c r="AD35" i="12" s="1"/>
  <c r="M36" i="10"/>
  <c r="AA35" i="10"/>
  <c r="AD35" i="10" s="1"/>
  <c r="M36" i="11"/>
  <c r="AA35" i="11"/>
  <c r="AD35" i="11" s="1"/>
  <c r="M36" i="8"/>
  <c r="AA35" i="8"/>
  <c r="AD35" i="8" s="1"/>
  <c r="M36" i="7"/>
  <c r="AA35" i="7"/>
  <c r="AD35" i="7" s="1"/>
  <c r="M36" i="9"/>
  <c r="AA35" i="9"/>
  <c r="AD35" i="9" s="1"/>
  <c r="M37" i="5" l="1"/>
  <c r="AA36" i="5"/>
  <c r="AD36" i="5" s="1"/>
  <c r="M38" i="6"/>
  <c r="AA37" i="6"/>
  <c r="AD37" i="6" s="1"/>
  <c r="M38" i="1"/>
  <c r="AA37" i="1"/>
  <c r="AD37" i="1" s="1"/>
  <c r="M37" i="10"/>
  <c r="AA36" i="10"/>
  <c r="AD36" i="10" s="1"/>
  <c r="M37" i="8"/>
  <c r="AA36" i="8"/>
  <c r="AD36" i="8" s="1"/>
  <c r="M37" i="9"/>
  <c r="AA36" i="9"/>
  <c r="AD36" i="9" s="1"/>
  <c r="M37" i="7"/>
  <c r="AA36" i="7"/>
  <c r="AD36" i="7" s="1"/>
  <c r="M37" i="11"/>
  <c r="AA36" i="11"/>
  <c r="AD36" i="11" s="1"/>
  <c r="M37" i="12"/>
  <c r="AA36" i="12"/>
  <c r="AD36" i="12" s="1"/>
  <c r="M39" i="6" l="1"/>
  <c r="AA38" i="6"/>
  <c r="AD38" i="6" s="1"/>
  <c r="M39" i="1"/>
  <c r="AA38" i="1"/>
  <c r="AD38" i="1" s="1"/>
  <c r="M38" i="5"/>
  <c r="AA37" i="5"/>
  <c r="AD37" i="5" s="1"/>
  <c r="M38" i="12"/>
  <c r="AA37" i="12"/>
  <c r="AD37" i="12" s="1"/>
  <c r="M38" i="7"/>
  <c r="AA37" i="7"/>
  <c r="AD37" i="7" s="1"/>
  <c r="M38" i="8"/>
  <c r="AA37" i="8"/>
  <c r="AD37" i="8" s="1"/>
  <c r="M38" i="11"/>
  <c r="AA37" i="11"/>
  <c r="AD37" i="11" s="1"/>
  <c r="M38" i="9"/>
  <c r="AA37" i="9"/>
  <c r="AD37" i="9" s="1"/>
  <c r="M38" i="10"/>
  <c r="AA37" i="10"/>
  <c r="AD37" i="10" s="1"/>
  <c r="M40" i="1" l="1"/>
  <c r="AA39" i="1"/>
  <c r="AD39" i="1" s="1"/>
  <c r="M39" i="5"/>
  <c r="AA38" i="5"/>
  <c r="AD38" i="5" s="1"/>
  <c r="M40" i="6"/>
  <c r="AA39" i="6"/>
  <c r="AD39" i="6" s="1"/>
  <c r="M39" i="10"/>
  <c r="AA38" i="10"/>
  <c r="AD38" i="10" s="1"/>
  <c r="M39" i="11"/>
  <c r="AA38" i="11"/>
  <c r="AD38" i="11" s="1"/>
  <c r="M39" i="7"/>
  <c r="AA38" i="7"/>
  <c r="AD38" i="7" s="1"/>
  <c r="M39" i="9"/>
  <c r="AA38" i="9"/>
  <c r="AD38" i="9" s="1"/>
  <c r="M39" i="8"/>
  <c r="AA38" i="8"/>
  <c r="AD38" i="8" s="1"/>
  <c r="M39" i="12"/>
  <c r="AA38" i="12"/>
  <c r="AD38" i="12" s="1"/>
  <c r="M40" i="5" l="1"/>
  <c r="AA39" i="5"/>
  <c r="AD39" i="5" s="1"/>
  <c r="M41" i="6"/>
  <c r="AA40" i="6"/>
  <c r="AD40" i="6" s="1"/>
  <c r="M41" i="1"/>
  <c r="AA40" i="1"/>
  <c r="AD40" i="1" s="1"/>
  <c r="M40" i="12"/>
  <c r="AA39" i="12"/>
  <c r="AD39" i="12" s="1"/>
  <c r="M40" i="9"/>
  <c r="AA39" i="9"/>
  <c r="AD39" i="9" s="1"/>
  <c r="M40" i="11"/>
  <c r="AA39" i="11"/>
  <c r="AD39" i="11" s="1"/>
  <c r="M40" i="8"/>
  <c r="AA39" i="8"/>
  <c r="AD39" i="8" s="1"/>
  <c r="M40" i="7"/>
  <c r="AA39" i="7"/>
  <c r="AD39" i="7" s="1"/>
  <c r="M40" i="10"/>
  <c r="AA39" i="10"/>
  <c r="AD39" i="10" s="1"/>
  <c r="M42" i="6" l="1"/>
  <c r="AA41" i="6"/>
  <c r="AD41" i="6" s="1"/>
  <c r="M42" i="1"/>
  <c r="AA41" i="1"/>
  <c r="AD41" i="1" s="1"/>
  <c r="M41" i="5"/>
  <c r="AA40" i="5"/>
  <c r="AD40" i="5" s="1"/>
  <c r="M41" i="10"/>
  <c r="AA40" i="10"/>
  <c r="AD40" i="10" s="1"/>
  <c r="M41" i="9"/>
  <c r="AA40" i="9"/>
  <c r="AD40" i="9" s="1"/>
  <c r="M41" i="8"/>
  <c r="AA40" i="8"/>
  <c r="AD40" i="8" s="1"/>
  <c r="M41" i="7"/>
  <c r="AA40" i="7"/>
  <c r="AD40" i="7" s="1"/>
  <c r="M41" i="11"/>
  <c r="AA40" i="11"/>
  <c r="AD40" i="11" s="1"/>
  <c r="M41" i="12"/>
  <c r="AA40" i="12"/>
  <c r="AD40" i="12" s="1"/>
  <c r="M43" i="1" l="1"/>
  <c r="AA43" i="1" s="1"/>
  <c r="AA42" i="1"/>
  <c r="AD42" i="1" s="1"/>
  <c r="M42" i="5"/>
  <c r="AA41" i="5"/>
  <c r="AD41" i="5" s="1"/>
  <c r="M43" i="6"/>
  <c r="AA43" i="6" s="1"/>
  <c r="AA42" i="6"/>
  <c r="AD42" i="6" s="1"/>
  <c r="M42" i="12"/>
  <c r="AA41" i="12"/>
  <c r="AD41" i="12" s="1"/>
  <c r="M42" i="7"/>
  <c r="AA41" i="7"/>
  <c r="AD41" i="7" s="1"/>
  <c r="M42" i="9"/>
  <c r="AA41" i="9"/>
  <c r="AD41" i="9" s="1"/>
  <c r="M42" i="11"/>
  <c r="AA41" i="11"/>
  <c r="AD41" i="11" s="1"/>
  <c r="M42" i="8"/>
  <c r="AA41" i="8"/>
  <c r="AD41" i="8" s="1"/>
  <c r="M42" i="10"/>
  <c r="AA41" i="10"/>
  <c r="AD41" i="10" s="1"/>
  <c r="M43" i="5" l="1"/>
  <c r="AA43" i="5" s="1"/>
  <c r="AA42" i="5"/>
  <c r="AD42" i="5" s="1"/>
  <c r="AD43" i="6"/>
  <c r="AD55" i="6" s="1"/>
  <c r="AA56" i="6"/>
  <c r="AD56" i="6" s="1"/>
  <c r="AD43" i="1"/>
  <c r="AD55" i="1" s="1"/>
  <c r="AA56" i="1"/>
  <c r="AD56" i="1" s="1"/>
  <c r="M43" i="11"/>
  <c r="AA43" i="11" s="1"/>
  <c r="AA42" i="11"/>
  <c r="AD42" i="11" s="1"/>
  <c r="M43" i="10"/>
  <c r="AA43" i="10" s="1"/>
  <c r="AA42" i="10"/>
  <c r="AD42" i="10" s="1"/>
  <c r="M43" i="7"/>
  <c r="AA43" i="7" s="1"/>
  <c r="AA42" i="7"/>
  <c r="AD42" i="7" s="1"/>
  <c r="M43" i="8"/>
  <c r="AA43" i="8" s="1"/>
  <c r="AA42" i="8"/>
  <c r="AD42" i="8" s="1"/>
  <c r="M43" i="9"/>
  <c r="AA43" i="9" s="1"/>
  <c r="AA42" i="9"/>
  <c r="AD42" i="9" s="1"/>
  <c r="M43" i="12"/>
  <c r="AA43" i="12" s="1"/>
  <c r="AA42" i="12"/>
  <c r="AD42" i="12" s="1"/>
  <c r="AD43" i="5" l="1"/>
  <c r="AD55" i="5" s="1"/>
  <c r="AA56" i="5"/>
  <c r="AD56" i="5" s="1"/>
  <c r="AD43" i="8"/>
  <c r="AD55" i="8" s="1"/>
  <c r="AA56" i="8"/>
  <c r="AD56" i="8" s="1"/>
  <c r="AD43" i="10"/>
  <c r="AD55" i="10" s="1"/>
  <c r="AA56" i="10"/>
  <c r="AD56" i="10" s="1"/>
  <c r="AD43" i="12"/>
  <c r="AD55" i="12" s="1"/>
  <c r="AA56" i="12"/>
  <c r="AD56" i="12" s="1"/>
  <c r="AD43" i="9"/>
  <c r="AD55" i="9" s="1"/>
  <c r="AA56" i="9"/>
  <c r="AD56" i="9" s="1"/>
  <c r="AD43" i="7"/>
  <c r="AD55" i="7" s="1"/>
  <c r="AA56" i="7"/>
  <c r="AD56" i="7" s="1"/>
  <c r="AD43" i="11"/>
  <c r="AD55" i="11" s="1"/>
  <c r="AA56" i="11"/>
  <c r="AD56" i="11" s="1"/>
</calcChain>
</file>

<file path=xl/sharedStrings.xml><?xml version="1.0" encoding="utf-8"?>
<sst xmlns="http://schemas.openxmlformats.org/spreadsheetml/2006/main" count="810" uniqueCount="83">
  <si>
    <t>Szenarien</t>
  </si>
  <si>
    <t>Jahr</t>
  </si>
  <si>
    <t>Bevökerungwachstum:</t>
  </si>
  <si>
    <t>Marktanteil E-Autos:</t>
  </si>
  <si>
    <t>Szenario SB2</t>
  </si>
  <si>
    <t>Szenario SB1</t>
  </si>
  <si>
    <t>Szenario SB3</t>
  </si>
  <si>
    <t>Umsetzung STEK Velostadt:</t>
  </si>
  <si>
    <t>[konstant über t]</t>
  </si>
  <si>
    <t>Unterhaltskosten</t>
  </si>
  <si>
    <t>Reisezeitkosten</t>
  </si>
  <si>
    <t>Betriebskosten</t>
  </si>
  <si>
    <t>Umweltkosten</t>
  </si>
  <si>
    <t>Unfallkosten</t>
  </si>
  <si>
    <t>Variante 1</t>
  </si>
  <si>
    <t>Breite: Velo</t>
  </si>
  <si>
    <t>Kapazität Velo</t>
  </si>
  <si>
    <t>Kapazität MIV</t>
  </si>
  <si>
    <t>Breite: MIV</t>
  </si>
  <si>
    <t>[m]</t>
  </si>
  <si>
    <t>[km]</t>
  </si>
  <si>
    <r>
      <t>Auslastungsgrad: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</rPr>
      <t>λ</t>
    </r>
  </si>
  <si>
    <t>[CHF]</t>
  </si>
  <si>
    <t>Summe über T Jahre</t>
  </si>
  <si>
    <t xml:space="preserve">Velo: </t>
  </si>
  <si>
    <t>MIV:</t>
  </si>
  <si>
    <t>Einheitskosten: U</t>
  </si>
  <si>
    <t>Einheitskosten: TT</t>
  </si>
  <si>
    <t xml:space="preserve">Baukosten: </t>
  </si>
  <si>
    <t>[CHF/m^2]</t>
  </si>
  <si>
    <r>
      <t>Wartezeit:</t>
    </r>
    <r>
      <rPr>
        <sz val="12"/>
        <color theme="1"/>
        <rFont val="Calibri"/>
        <family val="2"/>
        <scheme val="minor"/>
      </rPr>
      <t xml:space="preserve"> 𝑡 </t>
    </r>
  </si>
  <si>
    <t>Velo</t>
  </si>
  <si>
    <t>MIV</t>
  </si>
  <si>
    <t>Geschwindigkeit:</t>
  </si>
  <si>
    <t>[km/h]</t>
  </si>
  <si>
    <t>Unterhaltskosten:</t>
  </si>
  <si>
    <t>Strasse</t>
  </si>
  <si>
    <t>Unterführung</t>
  </si>
  <si>
    <t>-</t>
  </si>
  <si>
    <t>Einheitskosten: B</t>
  </si>
  <si>
    <t>[CHF/km * DTV]</t>
  </si>
  <si>
    <t>Schadstoff:</t>
  </si>
  <si>
    <t>Lärm:</t>
  </si>
  <si>
    <t>[CH/Fzkm]</t>
  </si>
  <si>
    <t>Einheitskosten: A</t>
  </si>
  <si>
    <t>Schranke: (+t)</t>
  </si>
  <si>
    <t>Unfall(a):</t>
  </si>
  <si>
    <t>Unfall(b):</t>
  </si>
  <si>
    <t>Unfall(c):</t>
  </si>
  <si>
    <t>[CHF/Unfall]</t>
  </si>
  <si>
    <t>EK(a):</t>
  </si>
  <si>
    <t>EK(b):</t>
  </si>
  <si>
    <t>EK(c):</t>
  </si>
  <si>
    <t>[#Unfälle(a)/Pkm]</t>
  </si>
  <si>
    <t>[#Unfälle(b)/Pkm]</t>
  </si>
  <si>
    <t>Länge(s): MIV</t>
  </si>
  <si>
    <t>Länge(s): Velo</t>
  </si>
  <si>
    <t>Fahrzeuge pro Tag</t>
  </si>
  <si>
    <t>Totale Kosten pro Jahr</t>
  </si>
  <si>
    <t>20'/Nutzer</t>
  </si>
  <si>
    <t>[h/Fahrzeug]</t>
  </si>
  <si>
    <t>Szenario SU1</t>
  </si>
  <si>
    <t>Szenario SU2</t>
  </si>
  <si>
    <t>Szenario SU3</t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</si>
  <si>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</si>
  <si>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</si>
  <si>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</si>
  <si>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</si>
  <si>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</si>
  <si>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</si>
  <si>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</si>
  <si>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99CCFF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</si>
  <si>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</si>
  <si>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</t>
    </r>
    <r>
      <rPr>
        <b/>
        <sz val="16"/>
        <color rgb="FF99CCFF"/>
        <rFont val="Calibri"/>
        <family val="2"/>
        <scheme val="minor"/>
      </rPr>
      <t xml:space="preserve"> SB2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</si>
  <si>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</si>
  <si>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</si>
  <si>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 xml:space="preserve">DTV für Szenario: </t>
    </r>
    <r>
      <rPr>
        <sz val="11"/>
        <color rgb="FF66FF99"/>
        <rFont val="Calibri"/>
        <family val="2"/>
        <scheme val="minor"/>
      </rPr>
      <t>SB3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</si>
  <si>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</si>
  <si>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66FF99"/>
        <rFont val="Calibri"/>
        <family val="2"/>
        <scheme val="minor"/>
      </rPr>
      <t>SB3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</si>
  <si>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</si>
  <si>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66FF99"/>
        <rFont val="Calibri"/>
        <family val="2"/>
        <scheme val="minor"/>
      </rPr>
      <t>SB3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</si>
  <si>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</si>
  <si>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t>[CHF/m]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</si>
</sst>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 &quot;CHF&quot;\ * #,##0.00_ ;_ &quot;CHF&quot;\ * \-#,##0.00_ ;_ &quot;CHF&quot;\ * &quot;-&quot;??_ ;_ @_ "/>
    <numFmt numFmtId="164" formatCode="0.0%"/>
    <numFmt numFmtId="165" formatCode="0.00000000"/>
    <numFmt numFmtId="166" formatCode="0.0000E+00"/>
    <numFmt numFmtId="167" formatCode="0.00000E+00"/>
    <numFmt numFmtId="168" formatCode="0.000"/>
  </numFmts>
  <fonts count="17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rgb="FFFFFF99"/>
      <name val="Calibri"/>
      <family val="2"/>
      <scheme val="minor"/>
    </font>
    <font>
      <sz val="11"/>
      <color rgb="FFFFFF99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rgb="FF66FF99"/>
      <name val="Calibri"/>
      <family val="2"/>
      <scheme val="minor"/>
    </font>
    <font>
      <sz val="11"/>
      <color rgb="FF66FF99"/>
      <name val="Calibri"/>
      <family val="2"/>
      <scheme val="minor"/>
    </font>
    <font>
      <sz val="11"/>
      <color rgb="FF99CCFF"/>
      <name val="Calibri"/>
      <family val="2"/>
      <scheme val="minor"/>
    </font>
    <font>
      <b/>
      <sz val="16"/>
      <color rgb="FF99CC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theme="1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60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1" fontId="0" fillId="2" borderId="12" xfId="0" applyNumberFormat="1" applyFill="1" applyBorder="1" applyAlignment="1">
      <alignment horizontal="center"/>
    </xf>
    <xf numFmtId="1" fontId="0" fillId="3" borderId="12" xfId="0" applyNumberFormat="1" applyFill="1" applyBorder="1" applyAlignment="1">
      <alignment horizontal="center"/>
    </xf>
    <xf numFmtId="1" fontId="0" fillId="4" borderId="12" xfId="0" applyNumberFormat="1" applyFill="1" applyBorder="1" applyAlignment="1">
      <alignment horizontal="center"/>
    </xf>
    <xf numFmtId="0" fontId="0" fillId="3" borderId="15" xfId="0" applyFont="1" applyFill="1" applyBorder="1" applyAlignment="1">
      <alignment horizontal="center" vertical="center"/>
    </xf>
    <xf numFmtId="164" fontId="0" fillId="3" borderId="12" xfId="0" applyNumberFormat="1" applyFill="1" applyBorder="1" applyAlignment="1">
      <alignment horizontal="center"/>
    </xf>
    <xf numFmtId="164" fontId="0" fillId="3" borderId="9" xfId="0" applyNumberFormat="1" applyFill="1" applyBorder="1" applyAlignment="1">
      <alignment horizontal="center"/>
    </xf>
    <xf numFmtId="44" fontId="0" fillId="0" borderId="0" xfId="2" applyFont="1" applyFill="1" applyBorder="1" applyAlignment="1">
      <alignment vertical="center"/>
    </xf>
    <xf numFmtId="0" fontId="0" fillId="0" borderId="0" xfId="2" applyNumberFormat="1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0" fillId="0" borderId="13" xfId="0" applyBorder="1"/>
    <xf numFmtId="0" fontId="0" fillId="0" borderId="18" xfId="0" applyBorder="1"/>
    <xf numFmtId="0" fontId="0" fillId="4" borderId="19" xfId="0" applyFont="1" applyFill="1" applyBorder="1" applyAlignment="1">
      <alignment horizontal="center" vertical="center"/>
    </xf>
    <xf numFmtId="164" fontId="0" fillId="4" borderId="16" xfId="1" applyNumberFormat="1" applyFont="1" applyFill="1" applyBorder="1" applyAlignment="1">
      <alignment horizontal="center"/>
    </xf>
    <xf numFmtId="164" fontId="0" fillId="4" borderId="17" xfId="1" applyNumberFormat="1" applyFont="1" applyFill="1" applyBorder="1" applyAlignment="1">
      <alignment horizontal="center"/>
    </xf>
    <xf numFmtId="0" fontId="0" fillId="0" borderId="20" xfId="0" applyBorder="1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0" xfId="0" applyBorder="1" applyAlignment="1"/>
    <xf numFmtId="0" fontId="0" fillId="6" borderId="1" xfId="0" applyFill="1" applyBorder="1"/>
    <xf numFmtId="1" fontId="0" fillId="6" borderId="12" xfId="0" applyNumberForma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6" borderId="13" xfId="0" applyFill="1" applyBorder="1"/>
    <xf numFmtId="1" fontId="0" fillId="6" borderId="16" xfId="0" applyNumberFormat="1" applyFill="1" applyBorder="1" applyAlignment="1">
      <alignment horizontal="center"/>
    </xf>
    <xf numFmtId="0" fontId="0" fillId="0" borderId="12" xfId="0" applyBorder="1"/>
    <xf numFmtId="0" fontId="0" fillId="0" borderId="24" xfId="0" applyBorder="1"/>
    <xf numFmtId="0" fontId="0" fillId="0" borderId="7" xfId="0" applyBorder="1"/>
    <xf numFmtId="165" fontId="0" fillId="0" borderId="22" xfId="0" applyNumberFormat="1" applyBorder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1" fontId="0" fillId="0" borderId="0" xfId="0" applyNumberFormat="1"/>
    <xf numFmtId="0" fontId="0" fillId="0" borderId="0" xfId="0" applyFill="1" applyBorder="1" applyAlignment="1"/>
    <xf numFmtId="0" fontId="4" fillId="0" borderId="2" xfId="0" applyFont="1" applyBorder="1"/>
    <xf numFmtId="0" fontId="0" fillId="0" borderId="6" xfId="0" applyBorder="1"/>
    <xf numFmtId="0" fontId="0" fillId="0" borderId="3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Border="1"/>
    <xf numFmtId="0" fontId="0" fillId="0" borderId="10" xfId="0" applyBorder="1"/>
    <xf numFmtId="11" fontId="0" fillId="0" borderId="0" xfId="0" applyNumberFormat="1" applyBorder="1"/>
    <xf numFmtId="0" fontId="0" fillId="0" borderId="4" xfId="0" applyBorder="1"/>
    <xf numFmtId="11" fontId="0" fillId="0" borderId="7" xfId="0" applyNumberFormat="1" applyBorder="1"/>
    <xf numFmtId="0" fontId="0" fillId="0" borderId="5" xfId="0" applyBorder="1"/>
    <xf numFmtId="0" fontId="4" fillId="0" borderId="27" xfId="0" applyFont="1" applyBorder="1"/>
    <xf numFmtId="0" fontId="0" fillId="0" borderId="28" xfId="0" applyBorder="1"/>
    <xf numFmtId="0" fontId="0" fillId="0" borderId="29" xfId="0" applyBorder="1"/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25" xfId="0" applyBorder="1"/>
    <xf numFmtId="0" fontId="0" fillId="0" borderId="25" xfId="0" applyFill="1" applyBorder="1"/>
    <xf numFmtId="0" fontId="0" fillId="0" borderId="4" xfId="0" applyFill="1" applyBorder="1" applyAlignment="1">
      <alignment horizontal="center"/>
    </xf>
    <xf numFmtId="0" fontId="4" fillId="0" borderId="13" xfId="0" applyFont="1" applyBorder="1"/>
    <xf numFmtId="0" fontId="0" fillId="0" borderId="25" xfId="0" applyFill="1" applyBorder="1" applyAlignment="1">
      <alignment horizontal="left"/>
    </xf>
    <xf numFmtId="44" fontId="0" fillId="0" borderId="29" xfId="2" applyFont="1" applyFill="1" applyBorder="1" applyAlignment="1">
      <alignment horizontal="center" vertical="center"/>
    </xf>
    <xf numFmtId="0" fontId="0" fillId="0" borderId="28" xfId="0" applyFill="1" applyBorder="1" applyAlignment="1">
      <alignment horizontal="left"/>
    </xf>
    <xf numFmtId="166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67" fontId="0" fillId="0" borderId="1" xfId="0" applyNumberFormat="1" applyBorder="1"/>
    <xf numFmtId="1" fontId="0" fillId="4" borderId="16" xfId="0" applyNumberFormat="1" applyFill="1" applyBorder="1" applyAlignment="1">
      <alignment horizontal="center"/>
    </xf>
    <xf numFmtId="0" fontId="0" fillId="2" borderId="32" xfId="0" applyFont="1" applyFill="1" applyBorder="1" applyAlignment="1">
      <alignment horizontal="center" vertical="center"/>
    </xf>
    <xf numFmtId="0" fontId="0" fillId="0" borderId="21" xfId="0" applyBorder="1"/>
    <xf numFmtId="164" fontId="0" fillId="2" borderId="24" xfId="1" applyNumberFormat="1" applyFont="1" applyFill="1" applyBorder="1" applyAlignment="1">
      <alignment horizontal="center"/>
    </xf>
    <xf numFmtId="164" fontId="0" fillId="2" borderId="22" xfId="1" applyNumberFormat="1" applyFont="1" applyFill="1" applyBorder="1" applyAlignment="1">
      <alignment horizontal="center"/>
    </xf>
    <xf numFmtId="11" fontId="0" fillId="0" borderId="9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9" borderId="0" xfId="1" applyNumberFormat="1" applyFont="1" applyFill="1" applyAlignment="1">
      <alignment horizontal="center"/>
    </xf>
    <xf numFmtId="0" fontId="0" fillId="0" borderId="0" xfId="1" applyNumberFormat="1" applyFont="1" applyAlignment="1">
      <alignment horizontal="center"/>
    </xf>
    <xf numFmtId="168" fontId="0" fillId="0" borderId="0" xfId="1" applyNumberFormat="1" applyFont="1" applyAlignment="1">
      <alignment horizontal="center"/>
    </xf>
    <xf numFmtId="168" fontId="0" fillId="9" borderId="0" xfId="1" applyNumberFormat="1" applyFont="1" applyFill="1" applyAlignment="1">
      <alignment horizontal="center"/>
    </xf>
    <xf numFmtId="168" fontId="0" fillId="10" borderId="0" xfId="1" applyNumberFormat="1" applyFont="1" applyFill="1" applyAlignment="1">
      <alignment horizontal="center"/>
    </xf>
    <xf numFmtId="168" fontId="0" fillId="0" borderId="33" xfId="1" applyNumberFormat="1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2" borderId="14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9" fillId="3" borderId="15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21" xfId="0" applyBorder="1" applyAlignment="1">
      <alignment horizontal="center"/>
    </xf>
    <xf numFmtId="0" fontId="1" fillId="7" borderId="2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25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44" fontId="0" fillId="0" borderId="30" xfId="2" applyFont="1" applyFill="1" applyBorder="1" applyAlignment="1">
      <alignment horizontal="center" vertical="center"/>
    </xf>
    <xf numFmtId="44" fontId="0" fillId="0" borderId="31" xfId="2" applyFont="1" applyFill="1" applyBorder="1" applyAlignment="1">
      <alignment horizontal="center" vertical="center"/>
    </xf>
    <xf numFmtId="44" fontId="0" fillId="0" borderId="28" xfId="2" applyFont="1" applyFill="1" applyBorder="1" applyAlignment="1">
      <alignment horizontal="center" vertical="center"/>
    </xf>
    <xf numFmtId="44" fontId="0" fillId="0" borderId="0" xfId="2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</cellXfs>
  <cellStyles count="3">
    <cellStyle name="Prozent" xfId="1" builtinId="5"/>
    <cellStyle name="Standard" xfId="0" builtinId="0"/>
    <cellStyle name="Währung" xfId="2" builtinId="4"/>
  </cellStyles>
  <dxfs count="0"/>
  <tableStyles count="0" defaultTableStyle="TableStyleMedium2" defaultPivotStyle="PivotStyleLight16"/>
  <colors>
    <mruColors>
      <color rgb="FF66FF99"/>
      <color rgb="FF99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B538938A-B09D-4240-8D09-D8A360472EF8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B538938A-B09D-4240-8D09-D8A360472EF8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002A63BD-8C0E-4EB1-9EF7-958EE97854DA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002A63BD-8C0E-4EB1-9EF7-958EE97854DA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A9C549B9-6E58-482C-BFE9-511078E34036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A9C549B9-6E58-482C-BFE9-511078E34036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D0A760B1-2E1A-43DD-929B-5C58847BB50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D0A760B1-2E1A-43DD-929B-5C58847BB50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ED2237F6-6BC6-4B5B-9FC5-0907C9BE8D4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ED2237F6-6BC6-4B5B-9FC5-0907C9BE8D4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7141E4EA-E930-4433-BF1A-D46BB6108F5E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7141E4EA-E930-4433-BF1A-D46BB6108F5E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6279BB7B-5538-44D8-88D2-674A6C770DD0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6279BB7B-5538-44D8-88D2-674A6C770DD0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1DF63C60-CF29-4B92-AC67-039C628CDDB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1DF63C60-CF29-4B92-AC67-039C628CDDB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95B5DAB2-1008-4902-B7DA-933F4A1958E1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63940555-9F1A-4E09-A93C-D73F0DF87829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63940555-9F1A-4E09-A93C-D73F0DF87829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FAD7875E-9736-4A5A-9401-EED6B65063B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FAD7875E-9736-4A5A-9401-EED6B65063B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4CCC943E-43A0-4113-9AF1-60F2A4D6599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4CCC943E-43A0-4113-9AF1-60F2A4D6599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DAE4755D-FF0A-4517-B41E-6B1B1429B429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DAE4755D-FF0A-4517-B41E-6B1B1429B429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3EB78192-2A3D-4B6D-AEA7-C4D8420F85DA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3EB78192-2A3D-4B6D-AEA7-C4D8420F85DA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130DCD05-ADEF-455C-989B-4FB0CB806D3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130DCD05-ADEF-455C-989B-4FB0CB806D3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0435BD32-4BD8-4B62-BAE4-1555712F4D4E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0435BD32-4BD8-4B62-BAE4-1555712F4D4E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315EEF99-84CE-41E9-B988-9CFA337388B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315EEF99-84CE-41E9-B988-9CFA337388B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A553E0AE-3D2B-49A4-9129-27742A61A5F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A553E0AE-3D2B-49A4-9129-27742A61A5F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4056D28A-0DB8-4073-B9E1-27935F0A8DA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4056D28A-0DB8-4073-B9E1-27935F0A8DA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56C393B5-5A07-42CD-8D8E-43831F22346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56C393B5-5A07-42CD-8D8E-43831F22346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FCA5F05F-8951-499D-9B1E-06E3DBE711A8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FCA5F05F-8951-499D-9B1E-06E3DBE711A8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B8D695CA-7192-4476-AED6-FB2D428A2B7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B8D695CA-7192-4476-AED6-FB2D428A2B7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F8954BB8-393A-429A-93F9-015D6ADA4666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F8954BB8-393A-429A-93F9-015D6ADA4666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67BD9937-595C-4FA0-900F-6DA1C109660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67BD9937-595C-4FA0-900F-6DA1C109660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9CF27CF6-15D9-47C9-A05C-F84B5CD500F4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9CF27CF6-15D9-47C9-A05C-F84B5CD500F4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2262A618-4EDA-40CC-927B-8C6358B1C12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2262A618-4EDA-40CC-927B-8C6358B1C12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237CC7BA-EE44-4894-BBC6-A075E84BCA6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237CC7BA-EE44-4894-BBC6-A075E84BCA6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32EDDC4E-3495-408D-85D0-CC30AA77488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2EDDC4E-3495-408D-85D0-CC30AA77488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902E86B3-0F36-4CC8-B2AA-D65F4FC5660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902E86B3-0F36-4CC8-B2AA-D65F4FC5660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65116653-A466-409F-953D-56CA354A7C0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65116653-A466-409F-953D-56CA354A7C0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2241BA3A-A53C-44EB-B5AD-938B0E70ADA3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2241BA3A-A53C-44EB-B5AD-938B0E70ADA3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0B21D8C1-F791-496B-B0F0-36AA12ED48D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0B21D8C1-F791-496B-B0F0-36AA12ED48D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D964B0D8-5239-41EA-B8D8-18AD64CF661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D964B0D8-5239-41EA-B8D8-18AD64CF661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1982C6BC-6924-429C-BE7B-DF6D26582CE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982C6BC-6924-429C-BE7B-DF6D26582CE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172EE07D-6196-4ACE-8FF6-22848EC5B3C0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172EE07D-6196-4ACE-8FF6-22848EC5B3C0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2A693FBA-F7A8-49F5-88E4-AF1BB6CE19AB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2A693FBA-F7A8-49F5-88E4-AF1BB6CE19AB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82CA9D4E-169B-4C27-B1E1-08FB0FA40D1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82CA9D4E-169B-4C27-B1E1-08FB0FA40D1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98860B36-8E63-430A-9B00-3FEED17C7433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98860B36-8E63-430A-9B00-3FEED17C7433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6B5B09E1-DD04-4547-864C-FA967370B461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6B5B09E1-DD04-4547-864C-FA967370B461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2308EF0C-43DA-474C-B637-B7CCA845C9DB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308EF0C-43DA-474C-B637-B7CCA845C9DB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DCB8A0CA-2369-4199-B6ED-3215BEFEAB3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DCB8A0CA-2369-4199-B6ED-3215BEFEAB3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662ED66E-205F-454E-99F0-D6A93C395599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662ED66E-205F-454E-99F0-D6A93C395599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A4894596-C65A-40A0-A944-3EB2662E4834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A4894596-C65A-40A0-A944-3EB2662E4834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71F47D35-B5AB-4958-AC44-A4EE426AC802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14FBF9B8-1AB9-4DEB-97CE-A1B407814C6A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14FBF9B8-1AB9-4DEB-97CE-A1B407814C6A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2FC3E0A4-0CF9-49A6-8929-F9D9943D736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FC3E0A4-0CF9-49A6-8929-F9D9943D736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3B88A002-DBF4-4B15-BE21-046024D0ABF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3B88A002-DBF4-4B15-BE21-046024D0ABF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8972164F-972E-4511-BA55-F44E0F995CFC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8972164F-972E-4511-BA55-F44E0F995CFC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97BFB3A5-55AA-4B6E-A61C-D7D00CDE6BA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97BFB3A5-55AA-4B6E-A61C-D7D00CDE6BA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AE43FD6C-D450-4C65-92F1-A7F5324032B3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AE43FD6C-D450-4C65-92F1-A7F5324032B3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390A3C5D-2067-4F45-99C3-7E381779D0CE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390A3C5D-2067-4F45-99C3-7E381779D0CE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513DB682-047F-45F7-8E48-92D9D24F32C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513DB682-047F-45F7-8E48-92D9D24F32C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74D3D7AB-F619-4127-A7B0-0F35E524A3BA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74D3D7AB-F619-4127-A7B0-0F35E524A3BA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FB7DA141-3206-40A8-8198-F3B6B6E4CE98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FB7DA141-3206-40A8-8198-F3B6B6E4CE98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630AAC2C-0DDF-42B0-A133-655B4C83DBAB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630AAC2C-0DDF-42B0-A133-655B4C83DBAB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ED4981CE-E0E2-4CD3-A234-F50680A0E7C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ED4981CE-E0E2-4CD3-A234-F50680A0E7C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5B6BAF56-78F8-42C6-B509-E95B57C29AE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5B6BAF56-78F8-42C6-B509-E95B57C29AE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A06C253E-55A0-49F3-B80B-55C60F0AC4A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A06C253E-55A0-49F3-B80B-55C60F0AC4A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E9A9BCB4-50C5-426B-B54E-67249C3D63B6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E9A9BCB4-50C5-426B-B54E-67249C3D63B6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DB042E53-3B82-4DC2-84B7-67F774B3DEC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DB042E53-3B82-4DC2-84B7-67F774B3DEC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25361DDA-1851-4AD0-AFCF-A826271897D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25361DDA-1851-4AD0-AFCF-A826271897D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351823B3-C459-4D35-9DB9-937E586EF6F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351823B3-C459-4D35-9DB9-937E586EF6F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5333B2D4-6C53-4793-823C-404703B7B774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5333B2D4-6C53-4793-823C-404703B7B774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1417E4FA-AA78-4CCE-B541-FBEC07EF2E0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1417E4FA-AA78-4CCE-B541-FBEC07EF2E0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50A974A6-4A8F-47F0-AF30-4E6DD64246F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50A974A6-4A8F-47F0-AF30-4E6DD64246F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5043E67E-EDE2-4506-82F8-F5DBFDCCF657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5043E67E-EDE2-4506-82F8-F5DBFDCCF657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83A23F69-9081-4F87-AC7F-0DFC07B64811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83A23F69-9081-4F87-AC7F-0DFC07B64811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3435AC8D-1060-4192-B0FD-DD434576C0D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3435AC8D-1060-4192-B0FD-DD434576C0D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E64B3826-FC05-482F-ACF3-B85F98895387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E64B3826-FC05-482F-ACF3-B85F98895387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19C30F7B-5614-4972-8F85-D15C2C25F554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19C30F7B-5614-4972-8F85-D15C2C25F554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C7E9CB74-2E5C-4AE0-B4D6-B7DD5402E689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C7E9CB74-2E5C-4AE0-B4D6-B7DD5402E689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4A0AA838-2AB8-48C1-8151-8590C52498C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4A0AA838-2AB8-48C1-8151-8590C52498C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8F66BBA0-731C-4B9F-8CCC-DD2F0C58036C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8F66BBA0-731C-4B9F-8CCC-DD2F0C58036C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662E1428-ADB8-4D26-9345-A06EC7043462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662E1428-ADB8-4D26-9345-A06EC7043462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E232FB0E-7859-4013-BE9C-BAD10096B15A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E232FB0E-7859-4013-BE9C-BAD10096B15A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175DAD46-AA61-4670-9BD9-28D6765B3CC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175DAD46-AA61-4670-9BD9-28D6765B3CC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EFA3A5B5-A2BA-439C-B05A-F968E105F42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EFA3A5B5-A2BA-439C-B05A-F968E105F42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34FDA990-666C-4B23-8A90-3670C50D7546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34FDA990-666C-4B23-8A90-3670C50D7546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A2574E73-CE86-498B-B005-7718768838BB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BA39A0B1-B057-46DA-8DC3-DFE821A088A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BA39A0B1-B057-46DA-8DC3-DFE821A088A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0CC894BA-BFFF-49EB-B4BF-3DCD397CDEAD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0CC894BA-BFFF-49EB-B4BF-3DCD397CDEAD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4C69CF28-57F0-4C3B-96DA-EE4FE7E4B7ED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4C69CF28-57F0-4C3B-96DA-EE4FE7E4B7ED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8B0A58C1-94C9-46B0-A05C-A2897AFD78FF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8B0A58C1-94C9-46B0-A05C-A2897AFD78FF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42AEA1FB-B556-4318-BA5C-2A601C866F5A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42AEA1FB-B556-4318-BA5C-2A601C866F5A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F9340846-7FD8-443A-A7D4-4B601FBD9EB4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F9340846-7FD8-443A-A7D4-4B601FBD9EB4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8C001CAF-0F10-4B30-9F5C-96F4629F0758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8C001CAF-0F10-4B30-9F5C-96F4629F0758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5753F753-0971-48FB-A52C-F8AD8DCE908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5753F753-0971-48FB-A52C-F8AD8DCE908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8060913B-C96C-47CF-85BC-EB9E1AF6402C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8060913B-C96C-47CF-85BC-EB9E1AF6402C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C1F94E19-CF53-41F7-BB1B-59D845F34AA2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C1F94E19-CF53-41F7-BB1B-59D845F34AA2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0122DAF0-F33D-471A-BA1F-D9026CD704F9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0122DAF0-F33D-471A-BA1F-D9026CD704F9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67AAB9CC-EA96-4325-A6C6-D3B78AFA690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67AAB9CC-EA96-4325-A6C6-D3B78AFA690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01BD3839-7B1E-45EC-8DD5-ECFE7B7E97CD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01BD3839-7B1E-45EC-8DD5-ECFE7B7E97CD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BBF15242-6F5B-42C4-BA26-477A50BBCAC3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BBF15242-6F5B-42C4-BA26-477A50BBCAC3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98A569B1-50FE-4593-AA26-50562A9FE8B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98A569B1-50FE-4593-AA26-50562A9FE8B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B475CFC2-58F3-4C06-8FB4-2487221DCC7A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B475CFC2-58F3-4C06-8FB4-2487221DCC7A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2BDCCBAC-4385-493C-9362-D9FC07D9FA62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2BDCCBAC-4385-493C-9362-D9FC07D9FA62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D8458519-62D2-42B2-80EA-DED1B260B75F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D8458519-62D2-42B2-80EA-DED1B260B75F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4F62F37B-E64A-42CA-97A7-D80D16671611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4F62F37B-E64A-42CA-97A7-D80D16671611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538CF312-5D3D-4321-8794-D89DBE16CA89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538CF312-5D3D-4321-8794-D89DBE16CA89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8BC8AA88-979A-4BCD-A5B3-739CA8AC9B8F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8BC8AA88-979A-4BCD-A5B3-739CA8AC9B8F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1D48DF52-6AC3-41F5-8600-A0117752D0E9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1D48DF52-6AC3-41F5-8600-A0117752D0E9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1160BF1D-EEC4-4D1E-AF75-CA65CE83563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1160BF1D-EEC4-4D1E-AF75-CA65CE83563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00D6B461-9FC8-40A7-8C6C-D6C5F615291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00D6B461-9FC8-40A7-8C6C-D6C5F615291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E26DB28C-87D9-4DBE-8F9F-5E718FD11C8F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E26DB28C-87D9-4DBE-8F9F-5E718FD11C8F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3F3B8319-FC41-42AA-ACE5-B238F4C7C71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3F3B8319-FC41-42AA-ACE5-B238F4C7C71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C8228239-C442-4A36-AF60-3D950CB22D3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C8228239-C442-4A36-AF60-3D950CB22D3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AA960D76-3764-4AEF-A080-5B00E7AD23A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AA960D76-3764-4AEF-A080-5B00E7AD23A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30F80492-A9FC-4BE8-AFA7-B2725709D504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30F80492-A9FC-4BE8-AFA7-B2725709D504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ABFE1968-E71C-4CF6-8DF0-8257D13C2563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ABFE1968-E71C-4CF6-8DF0-8257D13C2563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2DC6A24A-491F-4EF5-B2A5-E9B29741CC4F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DC6A24A-491F-4EF5-B2A5-E9B29741CC4F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E0F1AA55-F6C3-42EF-B998-9336D1931D9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E0F1AA55-F6C3-42EF-B998-9336D1931D9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4C05A5A3-4E0D-4E14-BE2C-87102CCA9E26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4C05A5A3-4E0D-4E14-BE2C-87102CCA9E26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847629EB-C0E3-4D63-9861-D93141D48D5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847629EB-C0E3-4D63-9861-D93141D48D5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2C7C9DEA-89DA-49FC-9D4E-A2C960E9360E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833B88F1-5424-4860-A6FA-ABAFD245930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833B88F1-5424-4860-A6FA-ABAFD245930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A5A3EEFE-EB46-41AB-A543-05C4093A371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A5A3EEFE-EB46-41AB-A543-05C4093A371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E1144462-2809-4DA3-AE5F-A82118BFEC6C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E1144462-2809-4DA3-AE5F-A82118BFEC6C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91244768-D712-435F-A2F3-FEBF21E2DC60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91244768-D712-435F-A2F3-FEBF21E2DC60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FC6F6510-50C4-4D5A-A3C4-3BC5E4061307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FC6F6510-50C4-4D5A-A3C4-3BC5E4061307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66A19C1A-0AD7-4537-B492-FB5092194437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66A19C1A-0AD7-4537-B492-FB5092194437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42F43605-387D-41C5-8D34-7F71EF877433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42F43605-387D-41C5-8D34-7F71EF877433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19490246-72CE-41A4-900A-F64DB66DEE85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19490246-72CE-41A4-900A-F64DB66DEE85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4F894021-612D-44BF-B116-6446805BC028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4F894021-612D-44BF-B116-6446805BC028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1A30247A-03C7-4E40-908F-1D4853FBD58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1A30247A-03C7-4E40-908F-1D4853FBD58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0D9676C3-C3B5-4BB0-9288-BDFA54FBC551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0D9676C3-C3B5-4BB0-9288-BDFA54FBC551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DE23EC2C-FF5F-42E0-9626-BFD5E1E0BD5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DE23EC2C-FF5F-42E0-9626-BFD5E1E0BD5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C31FA876-9F92-41A0-85E7-32A997767C2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C31FA876-9F92-41A0-85E7-32A997767C2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AE7ED5A7-6087-4B64-8EFD-C47D3D119E0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AE7ED5A7-6087-4B64-8EFD-C47D3D119E0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4211D66A-F30B-4C43-B5DA-D725EF4639A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4211D66A-F30B-4C43-B5DA-D725EF4639A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55FE76E4-E055-4D14-A4E4-86F0A9DF841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55FE76E4-E055-4D14-A4E4-86F0A9DF841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01643DE2-2BEF-42E8-8448-288275E5F34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01643DE2-2BEF-42E8-8448-288275E5F34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B1E0B633-5F6A-4DA3-AA63-B1892FB99587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B1E0B633-5F6A-4DA3-AA63-B1892FB99587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36B3A631-DF62-4152-B737-E0E6ABB8EC80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6B3A631-DF62-4152-B737-E0E6ABB8EC80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E867B219-AE7F-4E28-9405-681408AA2457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E867B219-AE7F-4E28-9405-681408AA2457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9D4DD9E5-54F5-49FD-9F31-484B6C4B3C9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9D4DD9E5-54F5-49FD-9F31-484B6C4B3C9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70F727C1-503B-404C-B932-65B3FED1CA8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0F727C1-503B-404C-B932-65B3FED1CA8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CF0BCFDF-8A8C-42B7-8CCB-67FB49137994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CF0BCFDF-8A8C-42B7-8CCB-67FB49137994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0C337D31-9ACD-405B-B788-9E520488F3D4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0C337D31-9ACD-405B-B788-9E520488F3D4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2C79E83A-5A45-48F6-A89C-39CC8195214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2C79E83A-5A45-48F6-A89C-39CC8195214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9702F34D-F829-41C8-ABAF-B778EF0322C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9702F34D-F829-41C8-ABAF-B778EF0322C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06F1B087-1AC1-41C7-8B66-A02A26638F5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06F1B087-1AC1-41C7-8B66-A02A26638F5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108D0CA4-71CA-42C9-B4D9-E11F8516D471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108D0CA4-71CA-42C9-B4D9-E11F8516D471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B0C0ABF8-9AB1-4716-9F62-2AD53E0562B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B0C0ABF8-9AB1-4716-9F62-2AD53E0562B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300A9CD7-D735-4A6C-9343-22567BBEEB44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300A9CD7-D735-4A6C-9343-22567BBEEB44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25FD7723-C9C4-4E0B-B7BD-ADEE039F857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5FD7723-C9C4-4E0B-B7BD-ADEE039F857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0FDCAA7C-5C07-4AAE-87CD-0ECE51F653E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0FDCAA7C-5C07-4AAE-87CD-0ECE51F653E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2B580CAD-D1C8-4B91-A0D1-DCCD23F7052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2B580CAD-D1C8-4B91-A0D1-DCCD23F7052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F0CA3BA8-FDAF-4819-9891-2FCCA801C0B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F0CA3BA8-FDAF-4819-9891-2FCCA801C0B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358DDA93-DB67-43D4-88E1-6EF56632A30F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E2A93871-BA8E-4CB7-89AB-60746E96968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E2A93871-BA8E-4CB7-89AB-60746E96968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5F0FD9A6-7CAA-413B-A21E-5279E344065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5F0FD9A6-7CAA-413B-A21E-5279E344065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5BDDB4BE-0922-47C2-9376-1873D10AF609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5BDDB4BE-0922-47C2-9376-1873D10AF609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356441E6-4687-485F-83D3-B060CC684285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356441E6-4687-485F-83D3-B060CC684285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A923C119-0DE3-4943-9BFF-9300433BA26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A923C119-0DE3-4943-9BFF-9300433BA26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9EF1F27B-E4C3-442E-900E-2D330598C786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9EF1F27B-E4C3-442E-900E-2D330598C786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97436F19-5C6B-473E-B731-764C717A22DC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97436F19-5C6B-473E-B731-764C717A22DC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73B1AE7E-6B89-4DF7-B797-3AE1242EDD63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73B1AE7E-6B89-4DF7-B797-3AE1242EDD63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29882434-A14A-440D-9C79-C53903FF8763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29882434-A14A-440D-9C79-C53903FF8763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FAE1F6A5-75A5-4B07-AD49-371AAAA4A2B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FAE1F6A5-75A5-4B07-AD49-371AAAA4A2B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C1F0D5FE-4F23-4D53-9C60-9A269AA0E19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C1F0D5FE-4F23-4D53-9C60-9A269AA0E19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C390DA4E-4A6B-4119-BEAC-19D8D60662C5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C390DA4E-4A6B-4119-BEAC-19D8D60662C5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0E743B8D-1219-4C4B-B192-D38042AA2DC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0E743B8D-1219-4C4B-B192-D38042AA2DC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CE8B7FB8-DE81-4B28-9C1C-92F0F260BEBF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E8B7FB8-DE81-4B28-9C1C-92F0F260BEBF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DCD6603C-DBFF-43B0-BAC2-651036F7A95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DCD6603C-DBFF-43B0-BAC2-651036F7A95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507AA6B0-3045-4821-8CE2-529F260D2C9C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507AA6B0-3045-4821-8CE2-529F260D2C9C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16A6EF69-C07F-47E4-B68C-4D84BF06D956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16A6EF69-C07F-47E4-B68C-4D84BF06D956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89CE6C4C-A056-42E7-B6F6-6D5039BC9A8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89CE6C4C-A056-42E7-B6F6-6D5039BC9A8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D537E72F-8082-4D73-9712-5CFCAF09978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D537E72F-8082-4D73-9712-5CFCAF09978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56248AD8-42E9-4931-9B52-7C96D90BFC5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56248AD8-42E9-4931-9B52-7C96D90BFC5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869E69B4-3A94-48E1-8440-9426AEE3387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869E69B4-3A94-48E1-8440-9426AEE3387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AF30392C-B220-4A88-8DA9-0949DA4008F1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AF30392C-B220-4A88-8DA9-0949DA4008F1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87ED6439-A24F-47CB-A808-B31B69A4A4AD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87ED6439-A24F-47CB-A808-B31B69A4A4AD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37A07824-B21E-45C8-9B27-A3586CC8026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37A07824-B21E-45C8-9B27-A3586CC8026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263D32D8-2655-41BA-8EEC-CD44D987D25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263D32D8-2655-41BA-8EEC-CD44D987D25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E05F1548-48E5-4F31-9A35-E242A46AD6CA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E05F1548-48E5-4F31-9A35-E242A46AD6CA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C102418F-CEAE-464D-8927-670EB8D5F26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C102418F-CEAE-464D-8927-670EB8D5F26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D93554FE-F676-4BB4-AD1F-F10286EAC6CD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D93554FE-F676-4BB4-AD1F-F10286EAC6CD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01E73DC7-7DB1-441A-BAF1-7502D0AB9D71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01E73DC7-7DB1-441A-BAF1-7502D0AB9D71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F0356230-738D-4865-AC30-4D3F0860066E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F0356230-738D-4865-AC30-4D3F0860066E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7ABBB5EA-E0C1-4A12-A6E4-419545FE5449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7ABBB5EA-E0C1-4A12-A6E4-419545FE5449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D8B57387-43B3-40EC-BCCF-F06188A4939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D8B57387-43B3-40EC-BCCF-F06188A4939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7C7EB68C-B0CB-40BE-A109-B3898D4A6D80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7C7EB68C-B0CB-40BE-A109-B3898D4A6D80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456DE2B7-C52D-4B5C-8881-105026E9F68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456DE2B7-C52D-4B5C-8881-105026E9F68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7F9617FC-F2A9-4EA7-A61E-D93A6AC9C06B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E58BBD9B-11AC-483B-9BA3-197E111DFAC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E58BBD9B-11AC-483B-9BA3-197E111DFAC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21A904A3-073C-4693-B2AF-EEC66A910715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1A904A3-073C-4693-B2AF-EEC66A910715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DAB2E6EF-3E03-4B18-8E03-A3596B1469C9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DAB2E6EF-3E03-4B18-8E03-A3596B1469C9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192B6E4B-44D3-4E68-B4C8-5CD50FB8DB6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192B6E4B-44D3-4E68-B4C8-5CD50FB8DB6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151B924B-3905-40C7-8165-58E53FF019EF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151B924B-3905-40C7-8165-58E53FF019EF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8D7B9B0E-DCEB-4739-BC03-AFB16DFDA789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8D7B9B0E-DCEB-4739-BC03-AFB16DFDA789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562AB42A-C81B-4514-A214-9DCC4678151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562AB42A-C81B-4514-A214-9DCC4678151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139CE8DC-5995-4A80-930F-4D4F3468676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139CE8DC-5995-4A80-930F-4D4F3468676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5CCDDF81-20F4-4848-BFEA-5EFE729FF126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5CCDDF81-20F4-4848-BFEA-5EFE729FF126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50A2E970-F344-4B2A-8DE5-4CC9EE74D2E4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50A2E970-F344-4B2A-8DE5-4CC9EE74D2E4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044FCC04-2C7A-463D-857B-BD7744D255F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044FCC04-2C7A-463D-857B-BD7744D255F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B10A3E1B-ECC8-45DD-8337-E117EDE95F9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B10A3E1B-ECC8-45DD-8337-E117EDE95F9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9E075B9B-2572-4755-B77F-6B6C1E36ECC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9E075B9B-2572-4755-B77F-6B6C1E36ECC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F7046494-7D0A-4FD8-9FE5-91ACED956536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F7046494-7D0A-4FD8-9FE5-91ACED956536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D87F67F3-7609-4C28-AA09-8EBE1549809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D87F67F3-7609-4C28-AA09-8EBE1549809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C7512BE8-0ECD-4DBF-B279-412C0E7A7C0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C7512BE8-0ECD-4DBF-B279-412C0E7A7C0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06581F2D-A922-4F4E-B670-B9CFA3FB8D9C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06581F2D-A922-4F4E-B670-B9CFA3FB8D9C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88B9CEDD-F134-4B79-8D50-42D01A6B308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88B9CEDD-F134-4B79-8D50-42D01A6B308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246CC7B8-A52E-4FBC-A303-0BFE6DCBF64F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246CC7B8-A52E-4FBC-A303-0BFE6DCBF64F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2BEB575B-D793-4D9A-BF68-AA91F3D292F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2BEB575B-D793-4D9A-BF68-AA91F3D292F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37C69F8B-51CE-4FC0-87C6-BBB47DCC5FD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37C69F8B-51CE-4FC0-87C6-BBB47DCC5FD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7C633D59-7AF6-4444-BAF6-35B9965F8F0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C633D59-7AF6-4444-BAF6-35B9965F8F0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527E2852-7348-4338-9D15-39025C0DF963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527E2852-7348-4338-9D15-39025C0DF963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28895649-B8A1-4C96-B560-BE220B41BA19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28895649-B8A1-4C96-B560-BE220B41BA19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F7067B17-B91E-4FEF-80CA-B6DEE6852FA7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F7067B17-B91E-4FEF-80CA-B6DEE6852FA7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953BDC97-20F0-4C5D-8981-33929222C31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953BDC97-20F0-4C5D-8981-33929222C31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B3583327-B055-4FB8-AC38-42DD281F324B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B3583327-B055-4FB8-AC38-42DD281F324B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73A111AA-5876-4986-A7CF-5BA0E6876F5E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73A111AA-5876-4986-A7CF-5BA0E6876F5E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5E7D0188-0CCC-44BB-B29E-936F965A3BFF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5E7D0188-0CCC-44BB-B29E-936F965A3BFF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693C0DE9-0016-41AA-B0B4-E11EFDC13038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693C0DE9-0016-41AA-B0B4-E11EFDC13038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0D550015-D05A-4E14-A545-381EDFC40F93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0D550015-D05A-4E14-A545-381EDFC40F93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8B82B844-5440-4DCE-B36C-7E3378645441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8B82B844-5440-4DCE-B36C-7E3378645441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6249A355-A5E4-4FB9-BA2A-5074DE68F1A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6249A355-A5E4-4FB9-BA2A-5074DE68F1A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799771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493CE02B-29AC-4638-9142-938B101F0434}"/>
                </a:ext>
              </a:extLst>
            </xdr:cNvPr>
            <xdr:cNvSpPr txBox="1"/>
          </xdr:nvSpPr>
          <xdr:spPr>
            <a:xfrm>
              <a:off x="6347460" y="1303020"/>
              <a:ext cx="799771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493CE02B-29AC-4638-9142-938B101F0434}"/>
                </a:ext>
              </a:extLst>
            </xdr:cNvPr>
            <xdr:cNvSpPr txBox="1"/>
          </xdr:nvSpPr>
          <xdr:spPr>
            <a:xfrm>
              <a:off x="6347460" y="1303020"/>
              <a:ext cx="799771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FBD723AA-D5DF-43E8-A955-6A76977E9BFB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BDEB7C04-94E5-4D5B-9A7B-0C0D2586B3D8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BDEB7C04-94E5-4D5B-9A7B-0C0D2586B3D8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1EAD7DEA-8AE7-44EA-8C6F-3B46C76D55B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1EAD7DEA-8AE7-44EA-8C6F-3B46C76D55B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17E53CA7-6271-4CEA-9227-DE9620334050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17E53CA7-6271-4CEA-9227-DE9620334050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A331FE28-53DC-4E74-9680-C75C979D02C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331FE28-53DC-4E74-9680-C75C979D02C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CB7FC221-D930-4F01-8630-73EB96758D69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CB7FC221-D930-4F01-8630-73EB96758D69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65969072-9C89-4E61-964D-D04E6C31C8B8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65969072-9C89-4E61-964D-D04E6C31C8B8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F70E1872-E7D1-4C9F-A772-AD9822566D36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F70E1872-E7D1-4C9F-A772-AD9822566D36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A55D8E74-1608-4439-A222-67085048F54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A55D8E74-1608-4439-A222-67085048F54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3B34C7A5-189B-41E5-8604-CF9A732E4521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3B34C7A5-189B-41E5-8604-CF9A732E4521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AEE9D418-90B0-46DC-B12A-020BA917261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AEE9D418-90B0-46DC-B12A-020BA917261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DE4EB684-D61C-4D6C-B6DD-76CB269E526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DE4EB684-D61C-4D6C-B6DD-76CB269E526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71725AE8-370A-4DCB-A59C-EB6A582EDECE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71725AE8-370A-4DCB-A59C-EB6A582EDECE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036153A9-06E1-4B2F-8FC2-0E2B456E5552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036153A9-06E1-4B2F-8FC2-0E2B456E5552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AEBCC7E9-1442-4392-8C8E-38503D92866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AEBCC7E9-1442-4392-8C8E-38503D92866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2F38E06C-FEAA-4CC0-82B0-A131930C9D7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2F38E06C-FEAA-4CC0-82B0-A131930C9D7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8091567A-7E71-4C0A-AEA1-11DC5712684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8091567A-7E71-4C0A-AEA1-11DC5712684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3AA19A78-D851-4F42-B6F5-A3678517DC4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3AA19A78-D851-4F42-B6F5-A3678517DC4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274E607F-1666-4362-8CFD-F93FDD13AE3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274E607F-1666-4362-8CFD-F93FDD13AE3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961A6112-4B25-467A-A567-B5E424481C5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961A6112-4B25-467A-A567-B5E424481C5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21908CAA-A022-479A-B7DF-BC52B32E910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21908CAA-A022-479A-B7DF-BC52B32E910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F924E6B7-4D27-4690-8EE8-75CA06D5B3DB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F924E6B7-4D27-4690-8EE8-75CA06D5B3DB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E4823AAB-7B85-4122-9CF7-54B57EEC05AF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E4823AAB-7B85-4122-9CF7-54B57EEC05AF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075DC98F-5DE1-4485-8570-855F4460BC6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075DC98F-5DE1-4485-8570-855F4460BC6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9A330BA2-563A-44C5-953A-26681F603D0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9A330BA2-563A-44C5-953A-26681F603D0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FB7EEE97-84EF-4A98-8B3A-CB49CF3A1034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FB7EEE97-84EF-4A98-8B3A-CB49CF3A1034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FFD9A734-E006-46F7-A91C-46C01E805DC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FFD9A734-E006-46F7-A91C-46C01E805DC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88392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:a14="http://schemas.microsoft.com/office/drawing/2010/main" xmlns="" id="{CB13A098-6981-4593-861E-14D8510A3559}"/>
                </a:ext>
              </a:extLst>
            </xdr:cNvPr>
            <xdr:cNvSpPr txBox="1"/>
          </xdr:nvSpPr>
          <xdr:spPr>
            <a:xfrm>
              <a:off x="88392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00000000-0008-0000-0000-000003000000}"/>
                </a:ext>
              </a:extLst>
            </xdr:cNvPr>
            <xdr:cNvSpPr txBox="1"/>
          </xdr:nvSpPr>
          <xdr:spPr>
            <a:xfrm>
              <a:off x="165354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:a14="http://schemas.microsoft.com/office/drawing/2010/main" xmlns="" id="{584F966A-5872-425E-BBB9-EDD1771DA5A5}"/>
                </a:ext>
              </a:extLst>
            </xdr:cNvPr>
            <xdr:cNvSpPr txBox="1"/>
          </xdr:nvSpPr>
          <xdr:spPr>
            <a:xfrm>
              <a:off x="165354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00000000-0008-0000-0000-000004000000}"/>
                </a:ext>
              </a:extLst>
            </xdr:cNvPr>
            <xdr:cNvSpPr txBox="1"/>
          </xdr:nvSpPr>
          <xdr:spPr>
            <a:xfrm>
              <a:off x="247650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:a14="http://schemas.microsoft.com/office/drawing/2010/main" xmlns="" id="{B551DF48-7310-4675-BD8F-55B573A8D471}"/>
                </a:ext>
              </a:extLst>
            </xdr:cNvPr>
            <xdr:cNvSpPr txBox="1"/>
          </xdr:nvSpPr>
          <xdr:spPr>
            <a:xfrm>
              <a:off x="247650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00000000-0008-0000-0000-000005000000}"/>
                </a:ext>
              </a:extLst>
            </xdr:cNvPr>
            <xdr:cNvSpPr txBox="1"/>
          </xdr:nvSpPr>
          <xdr:spPr>
            <a:xfrm>
              <a:off x="324612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:a14="http://schemas.microsoft.com/office/drawing/2010/main" xmlns="" id="{7B65D651-2DAA-4F78-9E2D-0B9A6D9DBCB0}"/>
                </a:ext>
              </a:extLst>
            </xdr:cNvPr>
            <xdr:cNvSpPr txBox="1"/>
          </xdr:nvSpPr>
          <xdr:spPr>
            <a:xfrm>
              <a:off x="324612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00000000-0008-0000-0000-000006000000}"/>
                </a:ext>
              </a:extLst>
            </xdr:cNvPr>
            <xdr:cNvSpPr txBox="1"/>
          </xdr:nvSpPr>
          <xdr:spPr>
            <a:xfrm>
              <a:off x="406146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:a14="http://schemas.microsoft.com/office/drawing/2010/main" xmlns="" id="{E1C9E8EE-3B35-4467-84F7-1EC627019D08}"/>
                </a:ext>
              </a:extLst>
            </xdr:cNvPr>
            <xdr:cNvSpPr txBox="1"/>
          </xdr:nvSpPr>
          <xdr:spPr>
            <a:xfrm>
              <a:off x="406146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00000000-0008-0000-0000-000007000000}"/>
                </a:ext>
              </a:extLst>
            </xdr:cNvPr>
            <xdr:cNvSpPr txBox="1"/>
          </xdr:nvSpPr>
          <xdr:spPr>
            <a:xfrm>
              <a:off x="483870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:a14="http://schemas.microsoft.com/office/drawing/2010/main" xmlns="" id="{3D1FC3D1-2F9D-4B2F-83CF-9B1CD655F43B}"/>
                </a:ext>
              </a:extLst>
            </xdr:cNvPr>
            <xdr:cNvSpPr txBox="1"/>
          </xdr:nvSpPr>
          <xdr:spPr>
            <a:xfrm>
              <a:off x="483870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00000000-0008-0000-0000-000010000000}"/>
                </a:ext>
              </a:extLst>
            </xdr:cNvPr>
            <xdr:cNvSpPr txBox="1"/>
          </xdr:nvSpPr>
          <xdr:spPr>
            <a:xfrm>
              <a:off x="9144000" y="129540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:a14="http://schemas.microsoft.com/office/drawing/2010/main" xmlns="" id="{C09BC9FF-39F5-4C5F-BA95-5492E7E08B79}"/>
                </a:ext>
              </a:extLst>
            </xdr:cNvPr>
            <xdr:cNvSpPr txBox="1"/>
          </xdr:nvSpPr>
          <xdr:spPr>
            <a:xfrm>
              <a:off x="9144000" y="129540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00000000-0008-0000-0000-00000B000000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8" name="Textfeld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9090660" y="5486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00000000-0008-0000-0000-00001400000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00000000-0008-0000-0000-00001500000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00000000-0008-0000-0000-00001500000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00000000-0008-0000-0000-000008000000}"/>
                </a:ext>
              </a:extLst>
            </xdr:cNvPr>
            <xdr:cNvSpPr txBox="1"/>
          </xdr:nvSpPr>
          <xdr:spPr>
            <a:xfrm>
              <a:off x="1139190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/>
            <xdr:cNvSpPr txBox="1"/>
          </xdr:nvSpPr>
          <xdr:spPr>
            <a:xfrm>
              <a:off x="1139190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1" name="Textfeld 110">
              <a:extLst>
                <a:ext uri="{FF2B5EF4-FFF2-40B4-BE49-F238E27FC236}">
                  <a16:creationId xmlns="" xmlns:a16="http://schemas.microsoft.com/office/drawing/2014/main" id="{00000000-0008-0000-0000-00006F000000}"/>
                </a:ext>
              </a:extLst>
            </xdr:cNvPr>
            <xdr:cNvSpPr txBox="1"/>
          </xdr:nvSpPr>
          <xdr:spPr>
            <a:xfrm>
              <a:off x="1229106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1" name="Textfeld 110"/>
            <xdr:cNvSpPr txBox="1"/>
          </xdr:nvSpPr>
          <xdr:spPr>
            <a:xfrm>
              <a:off x="1229106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9144BFB9-27AD-486E-B306-C5D664D1EE0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9144BFB9-27AD-486E-B306-C5D664D1EE0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E922B105-8E54-45C8-837D-5F2621BC6800}"/>
                </a:ext>
              </a:extLst>
            </xdr:cNvPr>
            <xdr:cNvSpPr txBox="1"/>
          </xdr:nvSpPr>
          <xdr:spPr>
            <a:xfrm>
              <a:off x="22105621" y="179070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E922B105-8E54-45C8-837D-5F2621BC6800}"/>
                </a:ext>
              </a:extLst>
            </xdr:cNvPr>
            <xdr:cNvSpPr txBox="1"/>
          </xdr:nvSpPr>
          <xdr:spPr>
            <a:xfrm>
              <a:off x="22105621" y="179070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A90A9BC8-67FE-40C1-A75C-241E34DEEAEA}"/>
                </a:ext>
              </a:extLst>
            </xdr:cNvPr>
            <xdr:cNvSpPr txBox="1"/>
          </xdr:nvSpPr>
          <xdr:spPr>
            <a:xfrm>
              <a:off x="22242781" y="179070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A90A9BC8-67FE-40C1-A75C-241E34DEEAEA}"/>
                </a:ext>
              </a:extLst>
            </xdr:cNvPr>
            <xdr:cNvSpPr txBox="1"/>
          </xdr:nvSpPr>
          <xdr:spPr>
            <a:xfrm>
              <a:off x="22242781" y="179070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2F50FA73-107C-44EA-82CD-B9CBA3786CA3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2F50FA73-107C-44EA-82CD-B9CBA3786CA3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CDBC533C-A152-43CD-A36B-9AE2F4DB802F}"/>
                </a:ext>
              </a:extLst>
            </xdr:cNvPr>
            <xdr:cNvSpPr txBox="1"/>
          </xdr:nvSpPr>
          <xdr:spPr>
            <a:xfrm>
              <a:off x="1245870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DBC533C-A152-43CD-A36B-9AE2F4DB802F}"/>
                </a:ext>
              </a:extLst>
            </xdr:cNvPr>
            <xdr:cNvSpPr txBox="1"/>
          </xdr:nvSpPr>
          <xdr:spPr>
            <a:xfrm>
              <a:off x="1245870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feld 9">
              <a:extLst>
                <a:ext uri="{FF2B5EF4-FFF2-40B4-BE49-F238E27FC236}">
                  <a16:creationId xmlns="" xmlns:a16="http://schemas.microsoft.com/office/drawing/2014/main" id="{E778B64C-7CFF-47A2-B069-A2D9F9D1235D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10" name="Textfeld 9">
              <a:extLst>
                <a:ext uri="{FF2B5EF4-FFF2-40B4-BE49-F238E27FC236}">
                  <a16:creationId xmlns:a16="http://schemas.microsoft.com/office/drawing/2014/main" id="{E778B64C-7CFF-47A2-B069-A2D9F9D1235D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72AF79A8-13AF-4E20-94E0-F2AB0F77C8D2}"/>
                </a:ext>
              </a:extLst>
            </xdr:cNvPr>
            <xdr:cNvSpPr txBox="1"/>
          </xdr:nvSpPr>
          <xdr:spPr>
            <a:xfrm>
              <a:off x="1965198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72AF79A8-13AF-4E20-94E0-F2AB0F77C8D2}"/>
                </a:ext>
              </a:extLst>
            </xdr:cNvPr>
            <xdr:cNvSpPr txBox="1"/>
          </xdr:nvSpPr>
          <xdr:spPr>
            <a:xfrm>
              <a:off x="1965198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9D94F2CE-73FC-46F6-BE9B-94168CB4E204}"/>
                </a:ext>
              </a:extLst>
            </xdr:cNvPr>
            <xdr:cNvSpPr txBox="1"/>
          </xdr:nvSpPr>
          <xdr:spPr>
            <a:xfrm>
              <a:off x="1637538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9D94F2CE-73FC-46F6-BE9B-94168CB4E204}"/>
                </a:ext>
              </a:extLst>
            </xdr:cNvPr>
            <xdr:cNvSpPr txBox="1"/>
          </xdr:nvSpPr>
          <xdr:spPr>
            <a:xfrm>
              <a:off x="1637538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57F4A805-CD78-421E-842D-F78084C54881}"/>
                </a:ext>
              </a:extLst>
            </xdr:cNvPr>
            <xdr:cNvSpPr txBox="1"/>
          </xdr:nvSpPr>
          <xdr:spPr>
            <a:xfrm>
              <a:off x="195681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57F4A805-CD78-421E-842D-F78084C54881}"/>
                </a:ext>
              </a:extLst>
            </xdr:cNvPr>
            <xdr:cNvSpPr txBox="1"/>
          </xdr:nvSpPr>
          <xdr:spPr>
            <a:xfrm>
              <a:off x="195681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29DB1058-3C56-4A03-BEF7-C7130CC21CB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29DB1058-3C56-4A03-BEF7-C7130CC21CB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AD07BBAC-794B-4E78-999B-16F65E30856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AD07BBAC-794B-4E78-999B-16F65E30856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𝑡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990AB6A2-AF44-4874-8582-A2D3BB014650}"/>
                </a:ext>
              </a:extLst>
            </xdr:cNvPr>
            <xdr:cNvSpPr txBox="1"/>
          </xdr:nvSpPr>
          <xdr:spPr>
            <a:xfrm>
              <a:off x="1728216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990AB6A2-AF44-4874-8582-A2D3BB014650}"/>
                </a:ext>
              </a:extLst>
            </xdr:cNvPr>
            <xdr:cNvSpPr txBox="1"/>
          </xdr:nvSpPr>
          <xdr:spPr>
            <a:xfrm>
              <a:off x="1728216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B7ED84E4-B9AF-4F93-8FF6-0A1D724BE209}"/>
                </a:ext>
              </a:extLst>
            </xdr:cNvPr>
            <xdr:cNvSpPr txBox="1"/>
          </xdr:nvSpPr>
          <xdr:spPr>
            <a:xfrm>
              <a:off x="2182368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B7ED84E4-B9AF-4F93-8FF6-0A1D724BE209}"/>
                </a:ext>
              </a:extLst>
            </xdr:cNvPr>
            <xdr:cNvSpPr txBox="1"/>
          </xdr:nvSpPr>
          <xdr:spPr>
            <a:xfrm>
              <a:off x="2182368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73ED253A-3EDF-4287-912B-F973BAE71B79}"/>
                </a:ext>
              </a:extLst>
            </xdr:cNvPr>
            <xdr:cNvSpPr txBox="1"/>
          </xdr:nvSpPr>
          <xdr:spPr>
            <a:xfrm>
              <a:off x="229514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3ED253A-3EDF-4287-912B-F973BAE71B79}"/>
                </a:ext>
              </a:extLst>
            </xdr:cNvPr>
            <xdr:cNvSpPr txBox="1"/>
          </xdr:nvSpPr>
          <xdr:spPr>
            <a:xfrm>
              <a:off x="229514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46E49CDC-DEB2-42C2-A990-0CBE6F45337D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46E49CDC-DEB2-42C2-A990-0CBE6F45337D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Textfeld 36">
              <a:extLst>
                <a:ext uri="{FF2B5EF4-FFF2-40B4-BE49-F238E27FC236}">
                  <a16:creationId xmlns="" xmlns:a16="http://schemas.microsoft.com/office/drawing/2014/main" id="{A4597F26-BC01-492E-A266-BB6785D7D33E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7" name="Textfeld 36">
              <a:extLst>
                <a:ext uri="{FF2B5EF4-FFF2-40B4-BE49-F238E27FC236}">
                  <a16:creationId xmlns:a16="http://schemas.microsoft.com/office/drawing/2014/main" id="{A4597F26-BC01-492E-A266-BB6785D7D33E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Textfeld 37">
              <a:extLst>
                <a:ext uri="{FF2B5EF4-FFF2-40B4-BE49-F238E27FC236}">
                  <a16:creationId xmlns="" xmlns:a16="http://schemas.microsoft.com/office/drawing/2014/main" id="{C2F73A0E-EEB4-421C-AAEB-E19B83D1C0F6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8" name="Textfeld 37">
              <a:extLst>
                <a:ext uri="{FF2B5EF4-FFF2-40B4-BE49-F238E27FC236}">
                  <a16:creationId xmlns:a16="http://schemas.microsoft.com/office/drawing/2014/main" id="{C2F73A0E-EEB4-421C-AAEB-E19B83D1C0F6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Textfeld 38">
              <a:extLst>
                <a:ext uri="{FF2B5EF4-FFF2-40B4-BE49-F238E27FC236}">
                  <a16:creationId xmlns="" xmlns:a16="http://schemas.microsoft.com/office/drawing/2014/main" id="{F3F14364-AC2B-4800-AF1A-A22072CC6F79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9" name="Textfeld 38">
              <a:extLst>
                <a:ext uri="{FF2B5EF4-FFF2-40B4-BE49-F238E27FC236}">
                  <a16:creationId xmlns:a16="http://schemas.microsoft.com/office/drawing/2014/main" id="{F3F14364-AC2B-4800-AF1A-A22072CC6F79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Textfeld 39">
              <a:extLst>
                <a:ext uri="{FF2B5EF4-FFF2-40B4-BE49-F238E27FC236}">
                  <a16:creationId xmlns="" xmlns:a16="http://schemas.microsoft.com/office/drawing/2014/main" id="{D15619EA-C3E6-4C2A-A3F3-B1BEA849E5BD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40" name="Textfeld 39">
              <a:extLst>
                <a:ext uri="{FF2B5EF4-FFF2-40B4-BE49-F238E27FC236}">
                  <a16:creationId xmlns:a16="http://schemas.microsoft.com/office/drawing/2014/main" id="{D15619EA-C3E6-4C2A-A3F3-B1BEA849E5BD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Textfeld 40">
              <a:extLst>
                <a:ext uri="{FF2B5EF4-FFF2-40B4-BE49-F238E27FC236}">
                  <a16:creationId xmlns="" xmlns:a16="http://schemas.microsoft.com/office/drawing/2014/main" id="{E924DEBD-7CBF-4BDE-9D38-57FCEE944BD7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41" name="Textfeld 40">
              <a:extLst>
                <a:ext uri="{FF2B5EF4-FFF2-40B4-BE49-F238E27FC236}">
                  <a16:creationId xmlns:a16="http://schemas.microsoft.com/office/drawing/2014/main" id="{E924DEBD-7CBF-4BDE-9D38-57FCEE944BD7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679FF6FF-C659-44B1-91F8-A6ED204D022A}"/>
                </a:ext>
              </a:extLst>
            </xdr:cNvPr>
            <xdr:cNvSpPr txBox="1"/>
          </xdr:nvSpPr>
          <xdr:spPr>
            <a:xfrm>
              <a:off x="2535174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679FF6FF-C659-44B1-91F8-A6ED204D022A}"/>
                </a:ext>
              </a:extLst>
            </xdr:cNvPr>
            <xdr:cNvSpPr txBox="1"/>
          </xdr:nvSpPr>
          <xdr:spPr>
            <a:xfrm>
              <a:off x="2535174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4" name="Textfeld 43">
              <a:extLst>
                <a:ext uri="{FF2B5EF4-FFF2-40B4-BE49-F238E27FC236}">
                  <a16:creationId xmlns="" xmlns:a16="http://schemas.microsoft.com/office/drawing/2014/main" id="{FE2DDBF5-C7E8-4353-AB5C-4F0F49AF6164}"/>
                </a:ext>
              </a:extLst>
            </xdr:cNvPr>
            <xdr:cNvSpPr txBox="1"/>
          </xdr:nvSpPr>
          <xdr:spPr>
            <a:xfrm>
              <a:off x="2535174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44" name="Textfeld 43">
              <a:extLst>
                <a:ext uri="{FF2B5EF4-FFF2-40B4-BE49-F238E27FC236}">
                  <a16:creationId xmlns:a16="http://schemas.microsoft.com/office/drawing/2014/main" id="{FE2DDBF5-C7E8-4353-AB5C-4F0F49AF6164}"/>
                </a:ext>
              </a:extLst>
            </xdr:cNvPr>
            <xdr:cNvSpPr txBox="1"/>
          </xdr:nvSpPr>
          <xdr:spPr>
            <a:xfrm>
              <a:off x="2535174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FB1EAE89-36E6-4D9D-A371-42A6E0DE87B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FB1EAE89-36E6-4D9D-A371-42A6E0DE87B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DC219865-D846-42FA-975C-514209EC7000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DC219865-D846-42FA-975C-514209EC7000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2D3288A8-DCE4-43E4-9005-2F9850A2E58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2D3288A8-DCE4-43E4-9005-2F9850A2E58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2F6D8B75-3290-42AC-9E62-3585687084BE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2F6D8B75-3290-42AC-9E62-3585687084BE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3AF372F8-DF8E-43AD-9BD7-6F1A3B058FCA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3AF372F8-DF8E-43AD-9BD7-6F1A3B058FCA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2F74397B-088C-48C2-9CD2-6FD0ED7AB912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2F74397B-088C-48C2-9CD2-6FD0ED7AB912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3A63930E-5FBB-4EF2-9EA1-EC92E6E20C9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3A63930E-5FBB-4EF2-9EA1-EC92E6E20C9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C286632C-24E3-48F0-B270-19D1B1A3144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C286632C-24E3-48F0-B270-19D1B1A3144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8FBCBD92-71D0-4943-AE97-AC95B196B02A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2C5D3DB9-C580-435A-9580-070FF475708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2C5D3DB9-C580-435A-9580-070FF475708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67807D43-F2A7-43CB-BE45-FB4288A3818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67807D43-F2A7-43CB-BE45-FB4288A3818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E6089720-335A-4F4B-9347-137329B06670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E6089720-335A-4F4B-9347-137329B06670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AD7B86AD-1561-4561-AAEA-183B93C0C12E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D7B86AD-1561-4561-AAEA-183B93C0C12E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33FFCF3F-AD8A-4B52-B51B-7631202127A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33FFCF3F-AD8A-4B52-B51B-7631202127A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4EAC33AC-6721-49EF-ABD6-5722E7BB8AAA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4EAC33AC-6721-49EF-ABD6-5722E7BB8AAA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14DC8E0C-79DF-4852-BA15-E4FE562CAFE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14DC8E0C-79DF-4852-BA15-E4FE562CAFE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6A11C081-78F9-44C7-AECE-4CD0A85271C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6A11C081-78F9-44C7-AECE-4CD0A85271C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F9E8BADE-35FC-4006-9FB1-B28502CBAC5B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F9E8BADE-35FC-4006-9FB1-B28502CBAC5B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715838DF-0113-4926-BBCA-988E1D2AF11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715838DF-0113-4926-BBCA-988E1D2AF11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𝑉𝑒𝑙𝑜,𝑆𝑉1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𝑆𝑉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958BD68A-C6FB-4CD6-B676-AB59C3CD6090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958BD68A-C6FB-4CD6-B676-AB59C3CD6090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B6385A29-D664-4C1F-A49F-DD33A6EA58D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B6385A29-D664-4C1F-A49F-DD33A6EA58D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0F4ED2F5-131C-4609-BE40-F477711EFE5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0F4ED2F5-131C-4609-BE40-F477711EFE5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5D274264-5BB0-4E50-AACD-C4C10D54F64F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5D274264-5BB0-4E50-AACD-C4C10D54F64F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B885E77F-360B-42AF-906B-74EF4E7EE92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B885E77F-360B-42AF-906B-74EF4E7EE92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9232A06B-0A6F-4A98-9B7D-1C9C91662F8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9232A06B-0A6F-4A98-9B7D-1C9C91662F8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5182A43E-04DF-48A6-9CF7-0C0CFC513D91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5182A43E-04DF-48A6-9CF7-0C0CFC513D91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730D9E02-D657-4EBF-AA85-BCDF1944E3D1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730D9E02-D657-4EBF-AA85-BCDF1944E3D1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71512031-4AB4-4B6D-8537-3591A1E015D7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71512031-4AB4-4B6D-8537-3591A1E015D7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2A360C0F-0E03-4503-9074-41B8446FAB7B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2A360C0F-0E03-4503-9074-41B8446FAB7B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EB85E481-8456-4844-A54E-1558528EA4BF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EB85E481-8456-4844-A54E-1558528EA4BF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55EAF8E2-0F3B-4BE6-86A5-15E6CF23CD5A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55EAF8E2-0F3B-4BE6-86A5-15E6CF23CD5A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565F3AB6-8EB0-4DF8-B440-81E14EE0BD2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565F3AB6-8EB0-4DF8-B440-81E14EE0BD2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5F3AE2A8-0320-4F59-8637-3CD716960CF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5F3AE2A8-0320-4F59-8637-3CD716960CF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BE349358-F59C-43E6-B040-A93D0AAB0A0B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BE349358-F59C-43E6-B040-A93D0AAB0A0B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B3F984BD-8CC2-4248-B033-7E2EF3549861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B3F984BD-8CC2-4248-B033-7E2EF3549861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Szenarien%20Bev.wachstum%20-%20j.%20Zuwachs%20konstan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Szenarien%20Umsetzung%20STEK-%20j.%20Zuwachs%20konstan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Unfallrisiko%20Sch&#228;tzu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</sheetNames>
    <sheetDataSet>
      <sheetData sheetId="0">
        <row r="9">
          <cell r="H9">
            <v>11958.76435148346</v>
          </cell>
          <cell r="K9">
            <v>1238.2104609525973</v>
          </cell>
        </row>
        <row r="10">
          <cell r="H10">
            <v>12023</v>
          </cell>
          <cell r="K10">
            <v>1244.86142</v>
          </cell>
        </row>
        <row r="11">
          <cell r="H11">
            <v>12087.23564851654</v>
          </cell>
          <cell r="K11">
            <v>1251.5123790474024</v>
          </cell>
        </row>
        <row r="12">
          <cell r="H12">
            <v>12151.471297033078</v>
          </cell>
          <cell r="K12">
            <v>1258.1633380948049</v>
          </cell>
        </row>
        <row r="13">
          <cell r="H13">
            <v>12215.706945549618</v>
          </cell>
          <cell r="K13">
            <v>1264.8142971422074</v>
          </cell>
        </row>
        <row r="14">
          <cell r="H14">
            <v>12279.942594066157</v>
          </cell>
          <cell r="K14">
            <v>1271.4652561896098</v>
          </cell>
        </row>
        <row r="15">
          <cell r="H15">
            <v>12344.178242582695</v>
          </cell>
          <cell r="K15">
            <v>1278.1162152370121</v>
          </cell>
        </row>
        <row r="16">
          <cell r="H16">
            <v>12408.413891099233</v>
          </cell>
          <cell r="K16">
            <v>1284.7671742844145</v>
          </cell>
        </row>
        <row r="17">
          <cell r="H17">
            <v>12472.649539615772</v>
          </cell>
          <cell r="K17">
            <v>1291.418133331817</v>
          </cell>
        </row>
        <row r="18">
          <cell r="H18">
            <v>12536.885188132312</v>
          </cell>
          <cell r="K18">
            <v>1298.0690923792195</v>
          </cell>
        </row>
        <row r="19">
          <cell r="H19">
            <v>12601.120836648852</v>
          </cell>
          <cell r="K19">
            <v>1304.7200514266219</v>
          </cell>
        </row>
        <row r="20">
          <cell r="H20">
            <v>12665.356485165392</v>
          </cell>
          <cell r="K20">
            <v>1311.3710104740246</v>
          </cell>
        </row>
        <row r="21">
          <cell r="H21">
            <v>12729.59213368193</v>
          </cell>
          <cell r="K21">
            <v>1318.0219695214269</v>
          </cell>
        </row>
        <row r="22">
          <cell r="H22">
            <v>12793.827782198468</v>
          </cell>
          <cell r="K22">
            <v>1324.6729285688293</v>
          </cell>
        </row>
        <row r="23">
          <cell r="H23">
            <v>12858.063430715009</v>
          </cell>
          <cell r="K23">
            <v>1331.3238876162318</v>
          </cell>
        </row>
        <row r="24">
          <cell r="H24">
            <v>12922.299079231549</v>
          </cell>
          <cell r="K24">
            <v>1337.9748466636345</v>
          </cell>
        </row>
        <row r="25">
          <cell r="H25">
            <v>12986.534727748087</v>
          </cell>
          <cell r="K25">
            <v>1344.6258057110367</v>
          </cell>
        </row>
        <row r="26">
          <cell r="H26">
            <v>13050.770376264627</v>
          </cell>
          <cell r="K26">
            <v>1351.2767647584394</v>
          </cell>
        </row>
        <row r="27">
          <cell r="H27">
            <v>13115.006024781167</v>
          </cell>
          <cell r="K27">
            <v>1357.9277238058419</v>
          </cell>
        </row>
        <row r="28">
          <cell r="H28">
            <v>13179.241673297707</v>
          </cell>
          <cell r="K28">
            <v>1364.5786828532446</v>
          </cell>
        </row>
        <row r="29">
          <cell r="H29">
            <v>13243.477321814247</v>
          </cell>
          <cell r="K29">
            <v>1371.229641900647</v>
          </cell>
        </row>
        <row r="30">
          <cell r="H30">
            <v>13307.712970330787</v>
          </cell>
          <cell r="K30">
            <v>1377.8806009480497</v>
          </cell>
        </row>
        <row r="31">
          <cell r="H31">
            <v>13371.948618847327</v>
          </cell>
          <cell r="K31">
            <v>1384.5315599954522</v>
          </cell>
        </row>
        <row r="32">
          <cell r="H32">
            <v>13436.184267363868</v>
          </cell>
          <cell r="K32">
            <v>1391.1825190428547</v>
          </cell>
        </row>
        <row r="33">
          <cell r="H33">
            <v>13500.419915880406</v>
          </cell>
          <cell r="K33">
            <v>1397.8334780902571</v>
          </cell>
        </row>
        <row r="34">
          <cell r="H34">
            <v>13564.655564396946</v>
          </cell>
          <cell r="K34">
            <v>1404.4844371376596</v>
          </cell>
        </row>
        <row r="35">
          <cell r="H35">
            <v>13628.891212913486</v>
          </cell>
          <cell r="K35">
            <v>1411.1353961850623</v>
          </cell>
        </row>
        <row r="36">
          <cell r="H36">
            <v>13693.126861430024</v>
          </cell>
          <cell r="K36">
            <v>1417.7863552324645</v>
          </cell>
        </row>
        <row r="37">
          <cell r="H37">
            <v>13757.362509946563</v>
          </cell>
          <cell r="K37">
            <v>1424.437314279867</v>
          </cell>
        </row>
        <row r="38">
          <cell r="H38">
            <v>13821.598158463101</v>
          </cell>
          <cell r="K38">
            <v>1431.0882733272695</v>
          </cell>
        </row>
        <row r="39">
          <cell r="H39">
            <v>13885.833806979641</v>
          </cell>
          <cell r="K39">
            <v>1437.7392323746719</v>
          </cell>
        </row>
        <row r="40">
          <cell r="H40">
            <v>13950.069455496181</v>
          </cell>
          <cell r="K40">
            <v>1444.3901914220744</v>
          </cell>
        </row>
        <row r="41">
          <cell r="H41">
            <v>14014.305104012723</v>
          </cell>
          <cell r="K41">
            <v>1451.0411504694773</v>
          </cell>
        </row>
        <row r="42">
          <cell r="H42">
            <v>14078.540752529261</v>
          </cell>
          <cell r="K42">
            <v>1457.6921095168796</v>
          </cell>
        </row>
        <row r="43">
          <cell r="H43">
            <v>14142.776401045803</v>
          </cell>
          <cell r="K43">
            <v>1464.3430685642822</v>
          </cell>
        </row>
        <row r="44">
          <cell r="H44">
            <v>14207.012049562343</v>
          </cell>
          <cell r="K44">
            <v>1470.9940276116849</v>
          </cell>
        </row>
        <row r="45">
          <cell r="H45">
            <v>14271.247698078883</v>
          </cell>
          <cell r="K45">
            <v>1477.6449866590874</v>
          </cell>
        </row>
        <row r="46">
          <cell r="H46">
            <v>14335.483346595423</v>
          </cell>
          <cell r="K46">
            <v>1484.2959457064901</v>
          </cell>
        </row>
        <row r="47">
          <cell r="H47">
            <v>14399.718995111962</v>
          </cell>
          <cell r="K47">
            <v>1490.9469047538923</v>
          </cell>
        </row>
        <row r="48">
          <cell r="H48">
            <v>14463.954643628502</v>
          </cell>
          <cell r="K48">
            <v>1497.597863801295</v>
          </cell>
        </row>
        <row r="49">
          <cell r="H49">
            <v>14528.19029214504</v>
          </cell>
          <cell r="K49">
            <v>1504.2488228486973</v>
          </cell>
        </row>
        <row r="50">
          <cell r="H50">
            <v>14592.42594066158</v>
          </cell>
          <cell r="K50">
            <v>1510.8997818961</v>
          </cell>
        </row>
        <row r="51">
          <cell r="H51">
            <v>14656.661589178118</v>
          </cell>
          <cell r="K51">
            <v>1517.5507409435022</v>
          </cell>
        </row>
        <row r="52">
          <cell r="H52">
            <v>14720.897237694657</v>
          </cell>
          <cell r="K52">
            <v>1524.2016999909047</v>
          </cell>
        </row>
        <row r="53">
          <cell r="H53">
            <v>14785.132886211197</v>
          </cell>
          <cell r="K53">
            <v>1530.8526590383071</v>
          </cell>
        </row>
        <row r="54">
          <cell r="H54">
            <v>14849.368534727735</v>
          </cell>
          <cell r="K54">
            <v>1537.5036180857096</v>
          </cell>
        </row>
      </sheetData>
      <sheetData sheetId="1">
        <row r="9">
          <cell r="H9">
            <v>11899.584311285807</v>
          </cell>
          <cell r="K9">
            <v>1232.0829595905325</v>
          </cell>
        </row>
        <row r="10">
          <cell r="H10">
            <v>12023</v>
          </cell>
          <cell r="K10">
            <v>1244.86142</v>
          </cell>
        </row>
        <row r="11">
          <cell r="H11">
            <v>12146.415688714193</v>
          </cell>
          <cell r="K11">
            <v>1257.6398804094674</v>
          </cell>
        </row>
        <row r="12">
          <cell r="H12">
            <v>12269.831377428385</v>
          </cell>
          <cell r="K12">
            <v>1270.4183408189349</v>
          </cell>
        </row>
        <row r="13">
          <cell r="H13">
            <v>12393.24706614258</v>
          </cell>
          <cell r="K13">
            <v>1283.1968012284026</v>
          </cell>
        </row>
        <row r="14">
          <cell r="H14">
            <v>12516.662754856772</v>
          </cell>
          <cell r="K14">
            <v>1295.9752616378701</v>
          </cell>
        </row>
        <row r="15">
          <cell r="H15">
            <v>12640.078443570965</v>
          </cell>
          <cell r="K15">
            <v>1308.7537220473375</v>
          </cell>
        </row>
        <row r="16">
          <cell r="H16">
            <v>12763.494132285157</v>
          </cell>
          <cell r="K16">
            <v>1321.532182456805</v>
          </cell>
        </row>
        <row r="17">
          <cell r="H17">
            <v>12886.909820999348</v>
          </cell>
          <cell r="K17">
            <v>1334.3106428662725</v>
          </cell>
        </row>
        <row r="18">
          <cell r="H18">
            <v>13010.325509713541</v>
          </cell>
          <cell r="K18">
            <v>1347.0891032757399</v>
          </cell>
        </row>
        <row r="19">
          <cell r="H19">
            <v>13133.741198427733</v>
          </cell>
          <cell r="K19">
            <v>1359.8675636852074</v>
          </cell>
        </row>
        <row r="20">
          <cell r="H20">
            <v>13257.156887141928</v>
          </cell>
          <cell r="K20">
            <v>1372.6460240946751</v>
          </cell>
        </row>
        <row r="21">
          <cell r="H21">
            <v>13380.57257585612</v>
          </cell>
          <cell r="K21">
            <v>1385.4244845041426</v>
          </cell>
        </row>
        <row r="22">
          <cell r="H22">
            <v>13503.988264570315</v>
          </cell>
          <cell r="K22">
            <v>1398.2029449136103</v>
          </cell>
        </row>
        <row r="23">
          <cell r="H23">
            <v>13627.403953284507</v>
          </cell>
          <cell r="K23">
            <v>1410.9814053230778</v>
          </cell>
        </row>
        <row r="24">
          <cell r="H24">
            <v>13750.819641998702</v>
          </cell>
          <cell r="K24">
            <v>1423.7598657325454</v>
          </cell>
        </row>
        <row r="25">
          <cell r="H25">
            <v>13874.235330712894</v>
          </cell>
          <cell r="K25">
            <v>1436.5383261420129</v>
          </cell>
        </row>
        <row r="26">
          <cell r="H26">
            <v>13997.651019427089</v>
          </cell>
          <cell r="K26">
            <v>1449.3167865514806</v>
          </cell>
        </row>
        <row r="27">
          <cell r="H27">
            <v>14121.066708141281</v>
          </cell>
          <cell r="K27">
            <v>1462.0952469609481</v>
          </cell>
        </row>
        <row r="28">
          <cell r="H28">
            <v>14244.482396855472</v>
          </cell>
          <cell r="K28">
            <v>1474.8737073704156</v>
          </cell>
        </row>
        <row r="29">
          <cell r="H29">
            <v>14367.898085569666</v>
          </cell>
          <cell r="K29">
            <v>1487.6521677798833</v>
          </cell>
        </row>
        <row r="30">
          <cell r="H30">
            <v>14491.313774283859</v>
          </cell>
          <cell r="K30">
            <v>1500.4306281893507</v>
          </cell>
        </row>
        <row r="31">
          <cell r="H31">
            <v>14614.729462998052</v>
          </cell>
          <cell r="K31">
            <v>1513.2090885988182</v>
          </cell>
        </row>
        <row r="32">
          <cell r="H32">
            <v>14738.145151712242</v>
          </cell>
          <cell r="K32">
            <v>1525.9875490082854</v>
          </cell>
        </row>
        <row r="33">
          <cell r="H33">
            <v>14861.560840426435</v>
          </cell>
          <cell r="K33">
            <v>1538.7660094177529</v>
          </cell>
        </row>
        <row r="34">
          <cell r="H34">
            <v>14984.976529140627</v>
          </cell>
          <cell r="K34">
            <v>1551.5444698272204</v>
          </cell>
        </row>
        <row r="35">
          <cell r="H35">
            <v>15108.392217854818</v>
          </cell>
          <cell r="K35">
            <v>1564.3229302366879</v>
          </cell>
        </row>
        <row r="36">
          <cell r="H36">
            <v>15231.807906569011</v>
          </cell>
          <cell r="K36">
            <v>1577.1013906461553</v>
          </cell>
        </row>
        <row r="37">
          <cell r="H37">
            <v>15355.223595283205</v>
          </cell>
          <cell r="K37">
            <v>1589.879851055623</v>
          </cell>
        </row>
        <row r="38">
          <cell r="H38">
            <v>15478.639283997396</v>
          </cell>
          <cell r="K38">
            <v>1602.6583114650903</v>
          </cell>
        </row>
        <row r="39">
          <cell r="H39">
            <v>15602.054972711589</v>
          </cell>
          <cell r="K39">
            <v>1615.4367718745577</v>
          </cell>
        </row>
        <row r="40">
          <cell r="H40">
            <v>15725.470661425783</v>
          </cell>
          <cell r="K40">
            <v>1628.2152322840254</v>
          </cell>
        </row>
        <row r="41">
          <cell r="H41">
            <v>15848.886350139976</v>
          </cell>
          <cell r="K41">
            <v>1640.9936926934929</v>
          </cell>
        </row>
        <row r="42">
          <cell r="H42">
            <v>15972.302038854168</v>
          </cell>
          <cell r="K42">
            <v>1653.7721531029604</v>
          </cell>
        </row>
        <row r="43">
          <cell r="H43">
            <v>16095.717727568361</v>
          </cell>
          <cell r="K43">
            <v>1666.5506135124281</v>
          </cell>
        </row>
        <row r="44">
          <cell r="H44">
            <v>16219.133416282555</v>
          </cell>
          <cell r="K44">
            <v>1679.3290739218955</v>
          </cell>
        </row>
        <row r="45">
          <cell r="H45">
            <v>16342.54910499675</v>
          </cell>
          <cell r="K45">
            <v>1692.1075343313632</v>
          </cell>
        </row>
        <row r="46">
          <cell r="H46">
            <v>16465.964793710944</v>
          </cell>
          <cell r="K46">
            <v>1704.8859947408309</v>
          </cell>
        </row>
        <row r="47">
          <cell r="H47">
            <v>16589.380482425138</v>
          </cell>
          <cell r="K47">
            <v>1717.6644551502986</v>
          </cell>
        </row>
        <row r="48">
          <cell r="H48">
            <v>16712.796171139333</v>
          </cell>
          <cell r="K48">
            <v>1730.4429155597663</v>
          </cell>
        </row>
        <row r="49">
          <cell r="H49">
            <v>16836.211859853523</v>
          </cell>
          <cell r="K49">
            <v>1743.2213759692338</v>
          </cell>
        </row>
        <row r="50">
          <cell r="H50">
            <v>16959.627548567718</v>
          </cell>
          <cell r="K50">
            <v>1755.9998363787015</v>
          </cell>
        </row>
        <row r="51">
          <cell r="H51">
            <v>17083.043237281912</v>
          </cell>
          <cell r="K51">
            <v>1768.778296788169</v>
          </cell>
        </row>
        <row r="52">
          <cell r="H52">
            <v>17206.458925996103</v>
          </cell>
          <cell r="K52">
            <v>1781.5567571976364</v>
          </cell>
        </row>
        <row r="53">
          <cell r="H53">
            <v>17329.874614710297</v>
          </cell>
          <cell r="K53">
            <v>1794.3352176071041</v>
          </cell>
        </row>
        <row r="54">
          <cell r="H54">
            <v>17453.290303424488</v>
          </cell>
          <cell r="K54">
            <v>1807.1136780165714</v>
          </cell>
        </row>
      </sheetData>
      <sheetData sheetId="2">
        <row r="9">
          <cell r="H9">
            <v>11843.319917818244</v>
          </cell>
          <cell r="K9">
            <v>1226.2573442909008</v>
          </cell>
        </row>
        <row r="10">
          <cell r="H10">
            <v>12023</v>
          </cell>
          <cell r="K10">
            <v>1244.86142</v>
          </cell>
        </row>
        <row r="11">
          <cell r="H11">
            <v>12202.680082181758</v>
          </cell>
          <cell r="K11">
            <v>1263.4654957090991</v>
          </cell>
        </row>
        <row r="12">
          <cell r="H12">
            <v>12382.360164363514</v>
          </cell>
          <cell r="K12">
            <v>1282.0695714181982</v>
          </cell>
        </row>
        <row r="13">
          <cell r="H13">
            <v>12562.04024654527</v>
          </cell>
          <cell r="K13">
            <v>1300.673647127297</v>
          </cell>
        </row>
        <row r="14">
          <cell r="H14">
            <v>12741.720328727028</v>
          </cell>
          <cell r="K14">
            <v>1319.2777228363964</v>
          </cell>
        </row>
        <row r="15">
          <cell r="H15">
            <v>12921.400410908785</v>
          </cell>
          <cell r="K15">
            <v>1337.8817985454955</v>
          </cell>
        </row>
        <row r="16">
          <cell r="H16">
            <v>13101.080493090543</v>
          </cell>
          <cell r="K16">
            <v>1356.4858742545948</v>
          </cell>
        </row>
        <row r="17">
          <cell r="H17">
            <v>13280.760575272299</v>
          </cell>
          <cell r="K17">
            <v>1375.0899499636937</v>
          </cell>
        </row>
        <row r="18">
          <cell r="H18">
            <v>13460.440657454055</v>
          </cell>
          <cell r="K18">
            <v>1393.6940256727928</v>
          </cell>
        </row>
        <row r="19">
          <cell r="H19">
            <v>13640.120739635813</v>
          </cell>
          <cell r="K19">
            <v>1412.2981013818919</v>
          </cell>
        </row>
        <row r="20">
          <cell r="H20">
            <v>13819.800821817569</v>
          </cell>
          <cell r="K20">
            <v>1430.902177090991</v>
          </cell>
        </row>
        <row r="21">
          <cell r="H21">
            <v>13999.480903999325</v>
          </cell>
          <cell r="K21">
            <v>1449.5062528000901</v>
          </cell>
        </row>
        <row r="22">
          <cell r="H22">
            <v>14179.160986181081</v>
          </cell>
          <cell r="K22">
            <v>1468.110328509189</v>
          </cell>
        </row>
        <row r="23">
          <cell r="H23">
            <v>14358.841068362839</v>
          </cell>
          <cell r="K23">
            <v>1486.7144042182883</v>
          </cell>
        </row>
        <row r="24">
          <cell r="H24">
            <v>14538.521150544595</v>
          </cell>
          <cell r="K24">
            <v>1505.3184799273872</v>
          </cell>
        </row>
        <row r="25">
          <cell r="H25">
            <v>14718.201232726351</v>
          </cell>
          <cell r="K25">
            <v>1523.9225556364863</v>
          </cell>
        </row>
        <row r="26">
          <cell r="H26">
            <v>14897.881314908107</v>
          </cell>
          <cell r="K26">
            <v>1542.5266313455852</v>
          </cell>
        </row>
        <row r="27">
          <cell r="H27">
            <v>15077.561397089865</v>
          </cell>
          <cell r="K27">
            <v>1561.1307070546845</v>
          </cell>
        </row>
        <row r="28">
          <cell r="H28">
            <v>15257.241479271621</v>
          </cell>
          <cell r="K28">
            <v>1579.7347827637834</v>
          </cell>
        </row>
        <row r="29">
          <cell r="H29">
            <v>15436.921561453377</v>
          </cell>
          <cell r="K29">
            <v>1598.3388584728825</v>
          </cell>
        </row>
        <row r="30">
          <cell r="H30">
            <v>15616.601643635135</v>
          </cell>
          <cell r="K30">
            <v>1616.9429341819816</v>
          </cell>
        </row>
        <row r="31">
          <cell r="H31">
            <v>15796.281725816891</v>
          </cell>
          <cell r="K31">
            <v>1635.5470098910807</v>
          </cell>
        </row>
        <row r="32">
          <cell r="H32">
            <v>15975.961807998649</v>
          </cell>
          <cell r="K32">
            <v>1654.1510856001801</v>
          </cell>
        </row>
        <row r="33">
          <cell r="H33">
            <v>16155.641890180405</v>
          </cell>
          <cell r="K33">
            <v>1672.7551613092789</v>
          </cell>
        </row>
        <row r="34">
          <cell r="H34">
            <v>16335.321972362161</v>
          </cell>
          <cell r="K34">
            <v>1691.3592370183781</v>
          </cell>
        </row>
        <row r="35">
          <cell r="H35">
            <v>16515.002054543915</v>
          </cell>
          <cell r="K35">
            <v>1709.9633127274767</v>
          </cell>
        </row>
        <row r="36">
          <cell r="H36">
            <v>16694.682136725674</v>
          </cell>
          <cell r="K36">
            <v>1728.5673884365763</v>
          </cell>
        </row>
        <row r="37">
          <cell r="H37">
            <v>16874.36221890743</v>
          </cell>
          <cell r="K37">
            <v>1747.1714641456751</v>
          </cell>
        </row>
        <row r="38">
          <cell r="H38">
            <v>17054.042301089186</v>
          </cell>
          <cell r="K38">
            <v>1765.7755398547743</v>
          </cell>
        </row>
        <row r="39">
          <cell r="H39">
            <v>17233.722383270942</v>
          </cell>
          <cell r="K39">
            <v>1784.3796155638734</v>
          </cell>
        </row>
        <row r="40">
          <cell r="H40">
            <v>17413.402465452702</v>
          </cell>
          <cell r="K40">
            <v>1802.9836912729727</v>
          </cell>
        </row>
        <row r="41">
          <cell r="H41">
            <v>17593.082547634458</v>
          </cell>
          <cell r="K41">
            <v>1821.5877669820716</v>
          </cell>
        </row>
        <row r="42">
          <cell r="H42">
            <v>17772.762629816214</v>
          </cell>
          <cell r="K42">
            <v>1840.1918426911707</v>
          </cell>
        </row>
        <row r="43">
          <cell r="H43">
            <v>17952.44271199797</v>
          </cell>
          <cell r="K43">
            <v>1858.7959184002698</v>
          </cell>
        </row>
        <row r="44">
          <cell r="H44">
            <v>18132.12279417973</v>
          </cell>
          <cell r="K44">
            <v>1877.3999941093691</v>
          </cell>
        </row>
        <row r="45">
          <cell r="H45">
            <v>18311.802876361486</v>
          </cell>
          <cell r="K45">
            <v>1896.004069818468</v>
          </cell>
        </row>
        <row r="46">
          <cell r="H46">
            <v>18491.482958543242</v>
          </cell>
          <cell r="K46">
            <v>1914.6081455275671</v>
          </cell>
        </row>
        <row r="47">
          <cell r="H47">
            <v>18671.163040724998</v>
          </cell>
          <cell r="K47">
            <v>1933.2122212366662</v>
          </cell>
        </row>
        <row r="48">
          <cell r="H48">
            <v>18850.843122906754</v>
          </cell>
          <cell r="K48">
            <v>1951.8162969457651</v>
          </cell>
        </row>
        <row r="49">
          <cell r="H49">
            <v>19030.52320508851</v>
          </cell>
          <cell r="K49">
            <v>1970.4203726548642</v>
          </cell>
        </row>
        <row r="50">
          <cell r="H50">
            <v>19210.203287270266</v>
          </cell>
          <cell r="K50">
            <v>1989.0244483639631</v>
          </cell>
        </row>
        <row r="51">
          <cell r="H51">
            <v>19389.883369452022</v>
          </cell>
          <cell r="K51">
            <v>2007.6285240730622</v>
          </cell>
        </row>
        <row r="52">
          <cell r="H52">
            <v>19569.563451633778</v>
          </cell>
          <cell r="K52">
            <v>2026.2325997821613</v>
          </cell>
        </row>
        <row r="53">
          <cell r="H53">
            <v>19749.243533815534</v>
          </cell>
          <cell r="K53">
            <v>2044.8366754912602</v>
          </cell>
        </row>
        <row r="54">
          <cell r="H54">
            <v>19928.923615997293</v>
          </cell>
          <cell r="K54">
            <v>2063.4407512003595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</sheetNames>
    <sheetDataSet>
      <sheetData sheetId="0">
        <row r="9">
          <cell r="F9">
            <v>5.3714285714285713E-3</v>
          </cell>
        </row>
        <row r="10">
          <cell r="F10">
            <v>5.3427304762987378E-3</v>
          </cell>
        </row>
        <row r="11">
          <cell r="F11">
            <v>5.3143374038896428E-3</v>
          </cell>
        </row>
        <row r="12">
          <cell r="F12">
            <v>5.28624451692723E-3</v>
          </cell>
        </row>
        <row r="13">
          <cell r="F13">
            <v>5.2584470798836425E-3</v>
          </cell>
        </row>
        <row r="14">
          <cell r="F14">
            <v>5.230940456316082E-3</v>
          </cell>
        </row>
        <row r="15">
          <cell r="F15">
            <v>5.2037201062887515E-3</v>
          </cell>
        </row>
        <row r="16">
          <cell r="F16">
            <v>5.1767815838748765E-3</v>
          </cell>
        </row>
        <row r="17">
          <cell r="F17">
            <v>5.150120534735919E-3</v>
          </cell>
        </row>
        <row r="18">
          <cell r="F18">
            <v>5.1237326937752098E-3</v>
          </cell>
        </row>
        <row r="19">
          <cell r="F19">
            <v>5.0976138828633406E-3</v>
          </cell>
        </row>
        <row r="20">
          <cell r="F20">
            <v>5.0717600086327827E-3</v>
          </cell>
        </row>
        <row r="21">
          <cell r="F21">
            <v>5.0461670603392742E-3</v>
          </cell>
        </row>
        <row r="22">
          <cell r="F22">
            <v>5.0208311077876294E-3</v>
          </cell>
        </row>
        <row r="23">
          <cell r="F23">
            <v>4.9957482993197282E-3</v>
          </cell>
        </row>
        <row r="24">
          <cell r="F24">
            <v>4.9709148598625066E-3</v>
          </cell>
        </row>
        <row r="25">
          <cell r="F25">
            <v>4.9463270890338874E-3</v>
          </cell>
        </row>
        <row r="26">
          <cell r="F26">
            <v>4.9219813593046396E-3</v>
          </cell>
        </row>
        <row r="27">
          <cell r="F27">
            <v>4.8978741142142561E-3</v>
          </cell>
        </row>
        <row r="28">
          <cell r="F28">
            <v>4.8740018666390125E-3</v>
          </cell>
        </row>
        <row r="29">
          <cell r="F29">
            <v>4.8503611971104227E-3</v>
          </cell>
        </row>
        <row r="30">
          <cell r="F30">
            <v>4.8269487521823973E-3</v>
          </cell>
        </row>
        <row r="31">
          <cell r="F31">
            <v>4.8037612428454618E-3</v>
          </cell>
        </row>
        <row r="32">
          <cell r="F32">
            <v>4.7807954429864713E-3</v>
          </cell>
        </row>
        <row r="33">
          <cell r="F33">
            <v>4.7580481878922859E-3</v>
          </cell>
        </row>
        <row r="34">
          <cell r="F34">
            <v>4.7355163727959698E-3</v>
          </cell>
        </row>
        <row r="35">
          <cell r="F35">
            <v>4.7131969514640996E-3</v>
          </cell>
        </row>
        <row r="36">
          <cell r="F36">
            <v>4.6910869348238344E-3</v>
          </cell>
        </row>
        <row r="37">
          <cell r="F37">
            <v>4.6691833896284523E-3</v>
          </cell>
        </row>
        <row r="38">
          <cell r="F38">
            <v>4.6474834371600911E-3</v>
          </cell>
        </row>
        <row r="39">
          <cell r="F39">
            <v>4.6259842519685039E-3</v>
          </cell>
        </row>
        <row r="40">
          <cell r="F40">
            <v>4.604683060644656E-3</v>
          </cell>
        </row>
        <row r="41">
          <cell r="F41">
            <v>4.5835771406280475E-3</v>
          </cell>
        </row>
        <row r="42">
          <cell r="F42">
            <v>4.5626638190466948E-3</v>
          </cell>
        </row>
        <row r="43">
          <cell r="F43">
            <v>4.5419404715887129E-3</v>
          </cell>
        </row>
        <row r="44">
          <cell r="F44">
            <v>4.5214045214045217E-3</v>
          </cell>
        </row>
        <row r="45">
          <cell r="F45">
            <v>4.50105343803869E-3</v>
          </cell>
        </row>
        <row r="46">
          <cell r="F46">
            <v>4.4808847363905042E-3</v>
          </cell>
        </row>
        <row r="47">
          <cell r="F47">
            <v>4.4608959757023534E-3</v>
          </cell>
        </row>
        <row r="48">
          <cell r="F48">
            <v>4.4410847585750731E-3</v>
          </cell>
        </row>
        <row r="49">
          <cell r="F49">
            <v>4.4214487300094077E-3</v>
          </cell>
        </row>
        <row r="50">
          <cell r="F50">
            <v>4.401985576472792E-3</v>
          </cell>
        </row>
        <row r="51">
          <cell r="F51">
            <v>4.3826930249906753E-3</v>
          </cell>
        </row>
        <row r="52">
          <cell r="F52">
            <v>4.3635688422616285E-3</v>
          </cell>
        </row>
        <row r="53">
          <cell r="F53">
            <v>4.3446108337955262E-3</v>
          </cell>
        </row>
        <row r="54">
          <cell r="F54">
            <v>4.3258168430740911E-3</v>
          </cell>
        </row>
      </sheetData>
      <sheetData sheetId="1">
        <row r="9">
          <cell r="F9">
            <v>1.2514285714285714E-2</v>
          </cell>
        </row>
        <row r="10">
          <cell r="F10">
            <v>1.2359613973700547E-2</v>
          </cell>
        </row>
        <row r="11">
          <cell r="F11">
            <v>1.2208718920726948E-2</v>
          </cell>
        </row>
        <row r="12">
          <cell r="F12">
            <v>1.2061463898221072E-2</v>
          </cell>
        </row>
        <row r="13">
          <cell r="F13">
            <v>1.1917718763604701E-2</v>
          </cell>
        </row>
        <row r="14">
          <cell r="F14">
            <v>1.1777359505243345E-2</v>
          </cell>
        </row>
        <row r="15">
          <cell r="F15">
            <v>1.1640267885617093E-2</v>
          </cell>
        </row>
        <row r="16">
          <cell r="F16">
            <v>1.1506331109126255E-2</v>
          </cell>
        </row>
        <row r="17">
          <cell r="F17">
            <v>1.1375441512570122E-2</v>
          </cell>
        </row>
        <row r="18">
          <cell r="F18">
            <v>1.124749627651379E-2</v>
          </cell>
        </row>
        <row r="19">
          <cell r="F19">
            <v>1.1122397155916709E-2</v>
          </cell>
        </row>
        <row r="20">
          <cell r="F20">
            <v>1.1000050228539856E-2</v>
          </cell>
        </row>
        <row r="21">
          <cell r="F21">
            <v>1.0880365659777425E-2</v>
          </cell>
        </row>
        <row r="22">
          <cell r="F22">
            <v>1.0763257482675578E-2</v>
          </cell>
        </row>
        <row r="23">
          <cell r="F23">
            <v>1.0648643392006224E-2</v>
          </cell>
        </row>
        <row r="24">
          <cell r="F24">
            <v>1.0536444551359153E-2</v>
          </cell>
        </row>
        <row r="25">
          <cell r="F25">
            <v>1.0426585412302418E-2</v>
          </cell>
        </row>
        <row r="26">
          <cell r="F26">
            <v>1.0318993544739198E-2</v>
          </cell>
        </row>
        <row r="27">
          <cell r="F27">
            <v>1.0213599477660667E-2</v>
          </cell>
        </row>
        <row r="28">
          <cell r="F28">
            <v>1.0110336549559116E-2</v>
          </cell>
        </row>
        <row r="29">
          <cell r="F29">
            <v>1.0009140767824496E-2</v>
          </cell>
        </row>
        <row r="30">
          <cell r="F30">
            <v>9.9099506765011995E-3</v>
          </cell>
        </row>
        <row r="31">
          <cell r="F31">
            <v>9.8127072318308084E-3</v>
          </cell>
        </row>
        <row r="32">
          <cell r="F32">
            <v>9.7173536850512499E-3</v>
          </cell>
        </row>
        <row r="33">
          <cell r="F33">
            <v>9.6238354719634378E-3</v>
          </cell>
        </row>
        <row r="34">
          <cell r="F34">
            <v>9.5321001088139283E-3</v>
          </cell>
        </row>
        <row r="35">
          <cell r="F35">
            <v>9.4420970940760542E-3</v>
          </cell>
        </row>
        <row r="36">
          <cell r="F36">
            <v>9.3537778157433901E-3</v>
          </cell>
        </row>
        <row r="37">
          <cell r="F37">
            <v>9.2670954637779288E-3</v>
          </cell>
        </row>
        <row r="38">
          <cell r="F38">
            <v>9.1820049473816615E-3</v>
          </cell>
        </row>
        <row r="39">
          <cell r="F39">
            <v>9.0984628167843796E-3</v>
          </cell>
        </row>
        <row r="40">
          <cell r="F40">
            <v>9.0164271892626286E-3</v>
          </cell>
        </row>
        <row r="41">
          <cell r="F41">
            <v>8.9358576791251833E-3</v>
          </cell>
        </row>
        <row r="42">
          <cell r="F42">
            <v>8.8567153314190964E-3</v>
          </cell>
        </row>
        <row r="43">
          <cell r="F43">
            <v>8.7789625591277159E-3</v>
          </cell>
        </row>
        <row r="44">
          <cell r="F44">
            <v>8.7025630836479236E-3</v>
          </cell>
        </row>
        <row r="45">
          <cell r="F45">
            <v>8.6274818783485668E-3</v>
          </cell>
        </row>
        <row r="46">
          <cell r="F46">
            <v>8.5536851150255829E-3</v>
          </cell>
        </row>
        <row r="47">
          <cell r="F47">
            <v>8.4811401130818684E-3</v>
          </cell>
        </row>
        <row r="48">
          <cell r="F48">
            <v>8.4098152912714559E-3</v>
          </cell>
        </row>
        <row r="49">
          <cell r="F49">
            <v>8.3396801218583397E-3</v>
          </cell>
        </row>
        <row r="50">
          <cell r="F50">
            <v>8.2707050870501151E-3</v>
          </cell>
        </row>
        <row r="51">
          <cell r="F51">
            <v>8.2028616375758485E-3</v>
          </cell>
        </row>
        <row r="52">
          <cell r="F52">
            <v>8.1361221532860271E-3</v>
          </cell>
        </row>
        <row r="53">
          <cell r="F53">
            <v>8.0704599056603769E-3</v>
          </cell>
        </row>
        <row r="54">
          <cell r="F54">
            <v>8.0058490221166147E-3</v>
          </cell>
        </row>
      </sheetData>
      <sheetData sheetId="2">
        <row r="9">
          <cell r="F9">
            <v>1.7142857142857144E-2</v>
          </cell>
        </row>
        <row r="10">
          <cell r="F10">
            <v>1.6853932584269662E-2</v>
          </cell>
        </row>
        <row r="11">
          <cell r="F11">
            <v>1.6574585635359115E-2</v>
          </cell>
        </row>
        <row r="12">
          <cell r="F12">
            <v>1.6304347826086956E-2</v>
          </cell>
        </row>
        <row r="13">
          <cell r="F13">
            <v>1.6042780748663103E-2</v>
          </cell>
        </row>
        <row r="14">
          <cell r="F14">
            <v>1.5789473684210527E-2</v>
          </cell>
        </row>
        <row r="15">
          <cell r="F15">
            <v>1.5544041450777202E-2</v>
          </cell>
        </row>
        <row r="16">
          <cell r="F16">
            <v>1.5306122448979591E-2</v>
          </cell>
        </row>
        <row r="17">
          <cell r="F17">
            <v>1.507537688442211E-2</v>
          </cell>
        </row>
        <row r="18">
          <cell r="F18">
            <v>1.4851485148514851E-2</v>
          </cell>
        </row>
        <row r="19">
          <cell r="F19">
            <v>1.4634146341463415E-2</v>
          </cell>
        </row>
        <row r="20">
          <cell r="F20">
            <v>1.4423076923076924E-2</v>
          </cell>
        </row>
        <row r="21">
          <cell r="F21">
            <v>1.4218009478672985E-2</v>
          </cell>
        </row>
        <row r="22">
          <cell r="F22">
            <v>1.4018691588785047E-2</v>
          </cell>
        </row>
        <row r="23">
          <cell r="F23">
            <v>1.3824884792626729E-2</v>
          </cell>
        </row>
        <row r="24">
          <cell r="F24">
            <v>1.3636363636363636E-2</v>
          </cell>
        </row>
        <row r="25">
          <cell r="F25">
            <v>1.3452914798206279E-2</v>
          </cell>
        </row>
        <row r="26">
          <cell r="F26">
            <v>1.3274336283185841E-2</v>
          </cell>
        </row>
        <row r="27">
          <cell r="F27">
            <v>1.3100436681222707E-2</v>
          </cell>
        </row>
        <row r="28">
          <cell r="F28">
            <v>1.2931034482758621E-2</v>
          </cell>
        </row>
        <row r="29">
          <cell r="F29">
            <v>1.276595744680851E-2</v>
          </cell>
        </row>
        <row r="30">
          <cell r="F30">
            <v>1.2605042016806723E-2</v>
          </cell>
        </row>
        <row r="31">
          <cell r="F31">
            <v>1.2448132780082987E-2</v>
          </cell>
        </row>
        <row r="32">
          <cell r="F32">
            <v>1.2295081967213115E-2</v>
          </cell>
        </row>
        <row r="33">
          <cell r="F33">
            <v>1.2145748987854251E-2</v>
          </cell>
        </row>
        <row r="34">
          <cell r="F34">
            <v>1.2E-2</v>
          </cell>
        </row>
        <row r="35">
          <cell r="F35">
            <v>1.1857707509881422E-2</v>
          </cell>
        </row>
        <row r="36">
          <cell r="F36">
            <v>1.171875E-2</v>
          </cell>
        </row>
        <row r="37">
          <cell r="F37">
            <v>1.1583011583011582E-2</v>
          </cell>
        </row>
        <row r="38">
          <cell r="F38">
            <v>1.1450381679389313E-2</v>
          </cell>
        </row>
        <row r="39">
          <cell r="F39">
            <v>1.1320754716981131E-2</v>
          </cell>
        </row>
        <row r="40">
          <cell r="F40">
            <v>1.1194029850746268E-2</v>
          </cell>
        </row>
        <row r="41">
          <cell r="F41">
            <v>1.107011070110701E-2</v>
          </cell>
        </row>
        <row r="42">
          <cell r="F42">
            <v>1.0948905109489052E-2</v>
          </cell>
        </row>
        <row r="43">
          <cell r="F43">
            <v>1.0830324909747292E-2</v>
          </cell>
        </row>
        <row r="44">
          <cell r="F44">
            <v>1.0714285714285714E-2</v>
          </cell>
        </row>
        <row r="45">
          <cell r="F45">
            <v>1.0600706713780919E-2</v>
          </cell>
        </row>
        <row r="46">
          <cell r="F46">
            <v>1.048951048951049E-2</v>
          </cell>
        </row>
        <row r="47">
          <cell r="F47">
            <v>1.0380622837370242E-2</v>
          </cell>
        </row>
        <row r="48">
          <cell r="F48">
            <v>1.0273972602739725E-2</v>
          </cell>
        </row>
        <row r="49">
          <cell r="F49">
            <v>1.0169491525423728E-2</v>
          </cell>
        </row>
        <row r="50">
          <cell r="F50">
            <v>1.0067114093959731E-2</v>
          </cell>
        </row>
        <row r="51">
          <cell r="F51">
            <v>9.9667774086378731E-3</v>
          </cell>
        </row>
        <row r="52">
          <cell r="F52">
            <v>9.8684210526315784E-3</v>
          </cell>
        </row>
        <row r="53">
          <cell r="F53">
            <v>9.7719869706840382E-3</v>
          </cell>
        </row>
        <row r="54">
          <cell r="F54">
            <v>9.6774193548387101E-3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y-Out"/>
      <sheetName val="Risikoschätzung "/>
    </sheetNames>
    <sheetDataSet>
      <sheetData sheetId="0"/>
      <sheetData sheetId="1">
        <row r="20">
          <cell r="P20">
            <v>1.3698630136986301E-8</v>
          </cell>
        </row>
        <row r="21">
          <cell r="P21">
            <v>2.6432999158184737E-7</v>
          </cell>
        </row>
        <row r="22">
          <cell r="P22">
            <v>3.8183974898599521E-6</v>
          </cell>
        </row>
        <row r="24">
          <cell r="P24">
            <v>5.2428785204316568E-9</v>
          </cell>
        </row>
        <row r="25">
          <cell r="P25">
            <v>1.0116705256743542E-7</v>
          </cell>
        </row>
        <row r="26">
          <cell r="P26">
            <v>1.4614157752901537E-6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V27" workbookViewId="0">
      <selection activeCell="AB9" sqref="AB9:AB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2" customWidth="1"/>
    <col min="9" max="9" width="15.33203125" customWidth="1"/>
    <col min="10" max="10" width="14.6640625" customWidth="1"/>
    <col min="11" max="11" width="14.88671875" customWidth="1"/>
    <col min="12" max="12" width="3" style="22" customWidth="1"/>
    <col min="13" max="13" width="20.77734375" customWidth="1"/>
    <col min="14" max="14" width="3.21875" style="89" customWidth="1"/>
    <col min="15" max="15" width="20.33203125" style="29" customWidth="1"/>
    <col min="16" max="16" width="16.44140625" style="29" customWidth="1"/>
    <col min="17" max="17" width="3.109375" style="32" customWidth="1"/>
    <col min="18" max="18" width="14.109375" customWidth="1"/>
    <col min="19" max="19" width="13.44140625" customWidth="1"/>
    <col min="20" max="20" width="3.109375" style="32" customWidth="1"/>
    <col min="21" max="21" width="15.6640625" style="32" customWidth="1"/>
    <col min="22" max="22" width="18.44140625" style="32" customWidth="1"/>
    <col min="23" max="23" width="5.6640625" style="32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88"/>
      <c r="L1" s="88"/>
      <c r="N1" s="88"/>
      <c r="Q1" s="88"/>
      <c r="R1" s="78"/>
      <c r="S1" s="78"/>
      <c r="T1" s="88"/>
      <c r="U1" s="78"/>
      <c r="V1" s="78"/>
      <c r="W1" s="88"/>
      <c r="AE1" s="114"/>
    </row>
    <row r="2" spans="1:36" ht="14.4" customHeight="1" thickBot="1" x14ac:dyDescent="0.35">
      <c r="B2" s="115" t="s">
        <v>0</v>
      </c>
      <c r="C2" s="116"/>
      <c r="D2" s="117"/>
      <c r="F2" s="114"/>
      <c r="G2" s="114"/>
      <c r="H2" s="89"/>
      <c r="K2" s="2"/>
      <c r="L2" s="89"/>
      <c r="O2" s="121" t="s">
        <v>57</v>
      </c>
      <c r="P2" s="122"/>
      <c r="Q2" s="89"/>
      <c r="R2" s="78"/>
      <c r="S2" s="78"/>
      <c r="T2" s="89"/>
      <c r="U2" s="78"/>
      <c r="V2" s="78"/>
      <c r="W2" s="89"/>
      <c r="Y2" s="123" t="s">
        <v>65</v>
      </c>
      <c r="Z2" s="124"/>
      <c r="AA2" s="125"/>
      <c r="AB2" s="9"/>
      <c r="AC2" s="9"/>
      <c r="AE2" s="114"/>
    </row>
    <row r="3" spans="1:36" ht="14.4" customHeight="1" thickBot="1" x14ac:dyDescent="0.35">
      <c r="B3" s="118"/>
      <c r="C3" s="119"/>
      <c r="D3" s="120"/>
      <c r="F3" s="114"/>
      <c r="G3" s="114"/>
      <c r="H3" s="89"/>
      <c r="K3" s="2"/>
      <c r="L3" s="89"/>
      <c r="O3" s="132" t="s">
        <v>64</v>
      </c>
      <c r="P3" s="133"/>
      <c r="Q3" s="89"/>
      <c r="R3" s="78"/>
      <c r="S3" s="78"/>
      <c r="T3" s="89"/>
      <c r="U3" s="78"/>
      <c r="V3" s="78"/>
      <c r="W3" s="89"/>
      <c r="Y3" s="126"/>
      <c r="Z3" s="127"/>
      <c r="AA3" s="128"/>
      <c r="AB3" s="9"/>
      <c r="AC3" s="9"/>
      <c r="AE3" s="114"/>
      <c r="AF3" s="92" t="s">
        <v>14</v>
      </c>
      <c r="AG3" s="93"/>
      <c r="AH3" s="94"/>
    </row>
    <row r="4" spans="1:36" ht="14.4" customHeight="1" thickBot="1" x14ac:dyDescent="0.35">
      <c r="H4" s="89"/>
      <c r="K4" s="2"/>
      <c r="L4" s="89"/>
      <c r="O4" s="134"/>
      <c r="P4" s="135"/>
      <c r="Q4" s="89"/>
      <c r="R4" s="78"/>
      <c r="S4" s="78"/>
      <c r="T4" s="89"/>
      <c r="U4" s="78"/>
      <c r="V4" s="78"/>
      <c r="W4" s="89"/>
      <c r="Y4" s="129"/>
      <c r="Z4" s="130"/>
      <c r="AA4" s="131"/>
      <c r="AB4" s="9"/>
      <c r="AC4" s="9"/>
      <c r="AE4" s="114"/>
      <c r="AF4" s="95"/>
      <c r="AG4" s="96"/>
      <c r="AH4" s="97"/>
    </row>
    <row r="5" spans="1:36" ht="14.4" customHeight="1" thickBot="1" x14ac:dyDescent="0.35">
      <c r="D5" s="98" t="s">
        <v>2</v>
      </c>
      <c r="E5" s="99"/>
      <c r="H5" s="89"/>
      <c r="I5" s="98" t="s">
        <v>7</v>
      </c>
      <c r="J5" s="102"/>
      <c r="K5" s="99"/>
      <c r="L5" s="89"/>
      <c r="M5" s="102" t="s">
        <v>3</v>
      </c>
      <c r="O5" s="104"/>
      <c r="P5" s="105"/>
      <c r="Q5" s="89"/>
      <c r="R5" s="102" t="s">
        <v>21</v>
      </c>
      <c r="S5" s="99"/>
      <c r="T5" s="89"/>
      <c r="U5" s="98" t="s">
        <v>30</v>
      </c>
      <c r="V5" s="99"/>
      <c r="W5" s="89"/>
      <c r="AE5" s="114"/>
    </row>
    <row r="6" spans="1:36" ht="14.4" customHeight="1" thickBot="1" x14ac:dyDescent="0.35">
      <c r="D6" s="100"/>
      <c r="E6" s="101"/>
      <c r="H6" s="89"/>
      <c r="I6" s="100"/>
      <c r="J6" s="103"/>
      <c r="K6" s="101"/>
      <c r="L6" s="89"/>
      <c r="M6" s="103"/>
      <c r="O6" s="106"/>
      <c r="P6" s="107"/>
      <c r="Q6" s="89"/>
      <c r="R6" s="103"/>
      <c r="S6" s="101"/>
      <c r="T6" s="89"/>
      <c r="U6" s="100"/>
      <c r="V6" s="101"/>
      <c r="W6" s="89"/>
      <c r="AE6" s="114"/>
      <c r="AF6" s="65" t="s">
        <v>31</v>
      </c>
      <c r="AG6" s="48"/>
      <c r="AH6" s="48"/>
      <c r="AI6" s="48"/>
      <c r="AJ6" s="61"/>
    </row>
    <row r="7" spans="1:36" ht="15" customHeight="1" thickBot="1" x14ac:dyDescent="0.35">
      <c r="B7" s="91" t="s">
        <v>5</v>
      </c>
      <c r="C7" s="91"/>
      <c r="D7" s="110" t="s">
        <v>4</v>
      </c>
      <c r="E7" s="110"/>
      <c r="F7" s="111" t="s">
        <v>6</v>
      </c>
      <c r="G7" s="111"/>
      <c r="H7" s="89"/>
      <c r="I7" s="73" t="s">
        <v>61</v>
      </c>
      <c r="J7" s="15" t="s">
        <v>62</v>
      </c>
      <c r="K7" s="23" t="s">
        <v>63</v>
      </c>
      <c r="L7" s="89"/>
      <c r="M7" s="1" t="s">
        <v>8</v>
      </c>
      <c r="O7" s="108"/>
      <c r="P7" s="109"/>
      <c r="Q7" s="89"/>
      <c r="R7" s="78"/>
      <c r="S7" s="78"/>
      <c r="T7" s="89"/>
      <c r="U7" s="78"/>
      <c r="V7" s="78"/>
      <c r="W7" s="89"/>
      <c r="X7" s="4" t="s">
        <v>9</v>
      </c>
      <c r="Y7" s="79" t="s">
        <v>10</v>
      </c>
      <c r="Z7" s="4" t="s">
        <v>11</v>
      </c>
      <c r="AA7" s="4" t="s">
        <v>12</v>
      </c>
      <c r="AB7" s="4" t="s">
        <v>13</v>
      </c>
      <c r="AD7" s="112" t="s">
        <v>58</v>
      </c>
      <c r="AE7" s="114"/>
      <c r="AF7" s="68" t="s">
        <v>56</v>
      </c>
      <c r="AG7" s="29">
        <v>80</v>
      </c>
      <c r="AH7" s="28" t="s">
        <v>19</v>
      </c>
      <c r="AI7" s="29">
        <v>0.08</v>
      </c>
      <c r="AJ7" s="51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21"/>
      <c r="H8" s="89"/>
      <c r="I8" s="74"/>
      <c r="J8" s="8"/>
      <c r="K8" s="21"/>
      <c r="L8" s="89"/>
      <c r="M8" s="26"/>
      <c r="O8" s="33"/>
      <c r="P8" s="37"/>
      <c r="Q8" s="89"/>
      <c r="R8" s="80"/>
      <c r="S8" s="79"/>
      <c r="T8" s="89"/>
      <c r="U8" s="80"/>
      <c r="V8" s="79"/>
      <c r="W8" s="89"/>
      <c r="X8" s="40"/>
      <c r="Y8" s="11"/>
      <c r="Z8" s="39"/>
      <c r="AA8" s="39"/>
      <c r="AB8" s="39"/>
      <c r="AD8" s="113"/>
      <c r="AE8" s="114"/>
      <c r="AF8" s="62" t="s">
        <v>15</v>
      </c>
      <c r="AG8" s="29">
        <v>3</v>
      </c>
      <c r="AH8" s="28" t="s">
        <v>19</v>
      </c>
      <c r="AI8" s="28"/>
      <c r="AJ8" s="51"/>
    </row>
    <row r="9" spans="1:36" ht="14.4" customHeight="1" x14ac:dyDescent="0.3">
      <c r="A9" s="6">
        <v>2015</v>
      </c>
      <c r="B9" s="12">
        <f>'[1]Szenario 1'!$H9</f>
        <v>11958.76435148346</v>
      </c>
      <c r="C9" s="12">
        <f>'[1]Szenario 1'!$K9</f>
        <v>1238.2104609525973</v>
      </c>
      <c r="D9" s="13">
        <f>'[1]Szenario 2'!$H9</f>
        <v>11899.584311285807</v>
      </c>
      <c r="E9" s="13">
        <f>'[1]Szenario 2'!$K9</f>
        <v>1232.0829595905325</v>
      </c>
      <c r="F9" s="14">
        <f>'[1]Szenario 3'!$H9</f>
        <v>11843.319917818244</v>
      </c>
      <c r="G9" s="72">
        <f>'[1]Szenario 3'!$K9</f>
        <v>1226.2573442909008</v>
      </c>
      <c r="H9" s="89"/>
      <c r="I9" s="75">
        <f>'[2]Szenario 1'!$F9</f>
        <v>5.3714285714285713E-3</v>
      </c>
      <c r="J9" s="16">
        <f>'[2]Szenario 2'!$F9</f>
        <v>1.2514285714285714E-2</v>
      </c>
      <c r="K9" s="24">
        <f>'[2]Szenario 3'!$F9</f>
        <v>1.7142857142857144E-2</v>
      </c>
      <c r="L9" s="89"/>
      <c r="M9" s="82">
        <v>0.16900000000000001</v>
      </c>
      <c r="O9" s="34">
        <f>B9</f>
        <v>11958.76435148346</v>
      </c>
      <c r="P9" s="38">
        <f>C9+(C9*I9)</f>
        <v>1244.8614199999997</v>
      </c>
      <c r="Q9" s="89"/>
      <c r="R9" s="31">
        <f>IF(O9&lt;$AG$18,1,2)</f>
        <v>1</v>
      </c>
      <c r="S9" s="36">
        <f>IF(P9&lt;$AG$10,1,2)</f>
        <v>1</v>
      </c>
      <c r="T9" s="89"/>
      <c r="U9" s="42">
        <f>($AI$15/$AG$20)*(1+0.15*(O9/$AG$18)^4)+$AH$33</f>
        <v>0.33549600731844248</v>
      </c>
      <c r="V9" s="36">
        <f>($AI$7/$AG$12)*(1+0.15*(P9/$AG$10)^4)+$AH$32</f>
        <v>0.33866666671264462</v>
      </c>
      <c r="W9" s="89"/>
      <c r="X9" s="78">
        <f>($AG$7*$AG$8*S9+$AG$15*$AG$16*R9)*$AG$24</f>
        <v>4000</v>
      </c>
      <c r="Y9" s="44">
        <f>(O9*U9*$AG$30+P9*V9*$AG$29)*365</f>
        <v>87393537.071326315</v>
      </c>
      <c r="Z9" s="44">
        <f>(O9*$AI$15*$AG$37+P9*$AI$7*$AG$36)*365</f>
        <v>249889.63636392189</v>
      </c>
      <c r="AA9" s="44">
        <f>O9*$AI$15*($AG$41+$AG$40*(1-M9))*365</f>
        <v>15214.291595629189</v>
      </c>
      <c r="AB9" s="45">
        <f>365*((P9*$AI$7*($AG$53*$AG$54+$AG$49*$AG$50+$AG$45*$AG$46))+(O9*1.6*$AI$15*($AG$53*$AG$55+$AG$49*$AG$51+$AG$45*$AG$47)))</f>
        <v>34284.846593298906</v>
      </c>
      <c r="AD9" s="43">
        <f>SUM(X9:AB9)</f>
        <v>87696925.845879167</v>
      </c>
      <c r="AE9" s="114"/>
      <c r="AF9" s="143" t="s">
        <v>16</v>
      </c>
      <c r="AG9" s="18"/>
      <c r="AH9" s="146"/>
      <c r="AI9" s="28"/>
      <c r="AJ9" s="51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72">
        <f>'[1]Szenario 3'!$K10</f>
        <v>1244.86142</v>
      </c>
      <c r="H10" s="89"/>
      <c r="I10" s="75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89"/>
      <c r="M10" s="83">
        <v>0.23699999999999999</v>
      </c>
      <c r="O10" s="34">
        <f>B10</f>
        <v>12023</v>
      </c>
      <c r="P10" s="38">
        <f t="shared" ref="P10:P54" si="0">C10+(C10*I10)</f>
        <v>1251.5123790474024</v>
      </c>
      <c r="Q10" s="89"/>
      <c r="R10" s="31">
        <f t="shared" ref="R10:R54" si="1">IF(O10&lt;$AG$18,1,2)</f>
        <v>1</v>
      </c>
      <c r="S10" s="36">
        <f t="shared" ref="S10:S54" si="2">IF(P10&lt;$AG$10,1,2)</f>
        <v>1</v>
      </c>
      <c r="T10" s="89"/>
      <c r="U10" s="42">
        <f t="shared" ref="U10:U54" si="3">($AI$15/$AG$20)*(1+0.15*(O10/$AG$18)^4)+$AH$33</f>
        <v>0.33549601840424526</v>
      </c>
      <c r="V10" s="36">
        <f t="shared" ref="V10:V54" si="4">($AI$7/$AG$12)*(1+0.15*(P10/$AG$10)^4)+$AH$32</f>
        <v>0.3386666667136351</v>
      </c>
      <c r="W10" s="89"/>
      <c r="X10" s="78">
        <f t="shared" ref="X10:X54" si="5">($AG$7*$AG$8*S10+$AG$15*$AG$16*R10)*$AG$24</f>
        <v>4000</v>
      </c>
      <c r="Y10" s="44">
        <f t="shared" ref="Y10:Y54" si="6">(O10*U10*$AG$30+P10*V10*$AG$29)*365</f>
        <v>87862813.373985693</v>
      </c>
      <c r="Z10" s="44">
        <f t="shared" ref="Z10:Z54" si="7">(O10*$AI$15*$AG$37+P10*$AI$7*$AG$36)*365</f>
        <v>251231.74422022761</v>
      </c>
      <c r="AA10" s="44">
        <f t="shared" ref="AA10:AA54" si="8">O10*$AI$15*($AG$41+$AG$40*(1-M10))*365</f>
        <v>14472.400102600001</v>
      </c>
      <c r="AB10" s="45">
        <f t="shared" ref="AB10:AB54" si="9">365*((P10*$AI$7*($AG$53*$AG$54+$AG$49*$AG$50+$AG$45*$AG$46))+(O10*1.6*$AI$15*($AG$53*$AG$55+$AG$49*$AG$51+$AG$45*$AG$47)))</f>
        <v>34468.862244162607</v>
      </c>
      <c r="AD10" s="43">
        <f t="shared" ref="AD10:AD46" si="10">SUM(X10:AB10)</f>
        <v>88166986.380552679</v>
      </c>
      <c r="AE10" s="114"/>
      <c r="AF10" s="144"/>
      <c r="AG10" s="19">
        <v>80400</v>
      </c>
      <c r="AH10" s="146"/>
      <c r="AI10" s="28"/>
      <c r="AJ10" s="51"/>
    </row>
    <row r="11" spans="1:36" x14ac:dyDescent="0.3">
      <c r="A11" s="6">
        <f t="shared" ref="A11:A54" si="11">A10+1</f>
        <v>2017</v>
      </c>
      <c r="B11" s="12">
        <f>'[1]Szenario 1'!$H11</f>
        <v>12087.23564851654</v>
      </c>
      <c r="C11" s="12">
        <f>'[1]Szenario 1'!$K11</f>
        <v>1251.5123790474024</v>
      </c>
      <c r="D11" s="13">
        <f>'[1]Szenario 2'!$H11</f>
        <v>12146.415688714193</v>
      </c>
      <c r="E11" s="13">
        <f>'[1]Szenario 2'!$K11</f>
        <v>1257.6398804094674</v>
      </c>
      <c r="F11" s="14">
        <f>'[1]Szenario 3'!$H11</f>
        <v>12202.680082181758</v>
      </c>
      <c r="G11" s="72">
        <f>'[1]Szenario 3'!$K11</f>
        <v>1263.4654957090991</v>
      </c>
      <c r="H11" s="89"/>
      <c r="I11" s="75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89"/>
      <c r="M11" s="82">
        <v>0.318</v>
      </c>
      <c r="O11" s="34">
        <f t="shared" ref="O11:O54" si="12">B11</f>
        <v>12087.23564851654</v>
      </c>
      <c r="P11" s="38">
        <f t="shared" si="0"/>
        <v>1258.1633380948049</v>
      </c>
      <c r="Q11" s="89"/>
      <c r="R11" s="31">
        <f t="shared" si="1"/>
        <v>1</v>
      </c>
      <c r="S11" s="36">
        <f t="shared" si="2"/>
        <v>1</v>
      </c>
      <c r="T11" s="89"/>
      <c r="U11" s="42">
        <f t="shared" si="3"/>
        <v>0.33549602966916459</v>
      </c>
      <c r="V11" s="36">
        <f t="shared" si="4"/>
        <v>0.33866666671464152</v>
      </c>
      <c r="W11" s="89"/>
      <c r="X11" s="78">
        <f t="shared" si="5"/>
        <v>4000</v>
      </c>
      <c r="Y11" s="44">
        <f t="shared" si="6"/>
        <v>88332089.750009403</v>
      </c>
      <c r="Z11" s="44">
        <f t="shared" si="7"/>
        <v>252573.85207653334</v>
      </c>
      <c r="AA11" s="44">
        <f t="shared" si="8"/>
        <v>13563.411059115791</v>
      </c>
      <c r="AB11" s="45">
        <f t="shared" si="9"/>
        <v>34652.877895026315</v>
      </c>
      <c r="AD11" s="43">
        <f t="shared" si="10"/>
        <v>88636879.891040072</v>
      </c>
      <c r="AE11" s="114"/>
      <c r="AF11" s="145"/>
      <c r="AG11" s="18"/>
      <c r="AH11" s="146"/>
      <c r="AI11" s="28"/>
      <c r="AJ11" s="51"/>
    </row>
    <row r="12" spans="1:36" ht="15" thickBot="1" x14ac:dyDescent="0.35">
      <c r="A12" s="6">
        <f t="shared" si="11"/>
        <v>2018</v>
      </c>
      <c r="B12" s="12">
        <f>'[1]Szenario 1'!$H12</f>
        <v>12151.471297033078</v>
      </c>
      <c r="C12" s="12">
        <f>'[1]Szenario 1'!$K12</f>
        <v>1258.1633380948049</v>
      </c>
      <c r="D12" s="13">
        <f>'[1]Szenario 2'!$H12</f>
        <v>12269.831377428385</v>
      </c>
      <c r="E12" s="13">
        <f>'[1]Szenario 2'!$K12</f>
        <v>1270.4183408189349</v>
      </c>
      <c r="F12" s="14">
        <f>'[1]Szenario 3'!$H12</f>
        <v>12382.360164363514</v>
      </c>
      <c r="G12" s="72">
        <f>'[1]Szenario 3'!$K12</f>
        <v>1282.0695714181982</v>
      </c>
      <c r="H12" s="89"/>
      <c r="I12" s="75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89"/>
      <c r="M12" s="83">
        <v>0.41699999999999998</v>
      </c>
      <c r="O12" s="34">
        <f t="shared" si="12"/>
        <v>12151.471297033078</v>
      </c>
      <c r="P12" s="38">
        <f t="shared" si="0"/>
        <v>1264.8142971422074</v>
      </c>
      <c r="Q12" s="89"/>
      <c r="R12" s="31">
        <f t="shared" si="1"/>
        <v>1</v>
      </c>
      <c r="S12" s="36">
        <f t="shared" si="2"/>
        <v>1</v>
      </c>
      <c r="T12" s="89"/>
      <c r="U12" s="42">
        <f t="shared" si="3"/>
        <v>0.33549604111511949</v>
      </c>
      <c r="V12" s="36">
        <f t="shared" si="4"/>
        <v>0.33866666671566403</v>
      </c>
      <c r="W12" s="89"/>
      <c r="X12" s="78">
        <f t="shared" si="5"/>
        <v>4000</v>
      </c>
      <c r="Y12" s="44">
        <f t="shared" si="6"/>
        <v>88801366.200579554</v>
      </c>
      <c r="Z12" s="44">
        <f t="shared" si="7"/>
        <v>253915.959932839</v>
      </c>
      <c r="AA12" s="44">
        <f t="shared" si="8"/>
        <v>12423.593775553098</v>
      </c>
      <c r="AB12" s="45">
        <f t="shared" si="9"/>
        <v>34836.893545890009</v>
      </c>
      <c r="AD12" s="43">
        <f t="shared" si="10"/>
        <v>89106542.647833839</v>
      </c>
      <c r="AE12" s="114"/>
      <c r="AF12" s="67" t="s">
        <v>33</v>
      </c>
      <c r="AG12" s="60">
        <v>15</v>
      </c>
      <c r="AH12" s="41" t="s">
        <v>34</v>
      </c>
      <c r="AI12" s="41"/>
      <c r="AJ12" s="56"/>
    </row>
    <row r="13" spans="1:36" ht="15" thickBot="1" x14ac:dyDescent="0.35">
      <c r="A13" s="6">
        <f t="shared" si="11"/>
        <v>2019</v>
      </c>
      <c r="B13" s="12">
        <f>'[1]Szenario 1'!$H13</f>
        <v>12215.706945549618</v>
      </c>
      <c r="C13" s="12">
        <f>'[1]Szenario 1'!$K13</f>
        <v>1264.8142971422074</v>
      </c>
      <c r="D13" s="13">
        <f>'[1]Szenario 2'!$H13</f>
        <v>12393.24706614258</v>
      </c>
      <c r="E13" s="13">
        <f>'[1]Szenario 2'!$K13</f>
        <v>1283.1968012284026</v>
      </c>
      <c r="F13" s="14">
        <f>'[1]Szenario 3'!$H13</f>
        <v>12562.04024654527</v>
      </c>
      <c r="G13" s="72">
        <f>'[1]Szenario 3'!$K13</f>
        <v>1300.673647127297</v>
      </c>
      <c r="H13" s="89"/>
      <c r="I13" s="75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89"/>
      <c r="M13" s="82">
        <v>0.621</v>
      </c>
      <c r="O13" s="34">
        <f t="shared" si="12"/>
        <v>12215.706945549618</v>
      </c>
      <c r="P13" s="38">
        <f t="shared" si="0"/>
        <v>1271.4652561896098</v>
      </c>
      <c r="Q13" s="89"/>
      <c r="R13" s="31">
        <f t="shared" si="1"/>
        <v>1</v>
      </c>
      <c r="S13" s="36">
        <f t="shared" si="2"/>
        <v>1</v>
      </c>
      <c r="T13" s="89"/>
      <c r="U13" s="42">
        <f t="shared" si="3"/>
        <v>0.33549605274403932</v>
      </c>
      <c r="V13" s="36">
        <f t="shared" si="4"/>
        <v>0.33866666671670276</v>
      </c>
      <c r="W13" s="89"/>
      <c r="X13" s="78">
        <f t="shared" si="5"/>
        <v>4000</v>
      </c>
      <c r="Y13" s="44">
        <f t="shared" si="6"/>
        <v>89270642.726891041</v>
      </c>
      <c r="Z13" s="44">
        <f t="shared" si="7"/>
        <v>255258.06778914467</v>
      </c>
      <c r="AA13" s="44">
        <f t="shared" si="8"/>
        <v>9978.8228819325213</v>
      </c>
      <c r="AB13" s="45">
        <f t="shared" si="9"/>
        <v>35020.90919675371</v>
      </c>
      <c r="AD13" s="43">
        <f t="shared" si="10"/>
        <v>89574900.526758865</v>
      </c>
      <c r="AE13" s="114"/>
    </row>
    <row r="14" spans="1:36" ht="15" thickBot="1" x14ac:dyDescent="0.35">
      <c r="A14" s="20">
        <f t="shared" si="11"/>
        <v>2020</v>
      </c>
      <c r="B14" s="12">
        <f>'[1]Szenario 1'!$H14</f>
        <v>12279.942594066157</v>
      </c>
      <c r="C14" s="12">
        <f>'[1]Szenario 1'!$K14</f>
        <v>1271.4652561896098</v>
      </c>
      <c r="D14" s="13">
        <f>'[1]Szenario 2'!$H14</f>
        <v>12516.662754856772</v>
      </c>
      <c r="E14" s="13">
        <f>'[1]Szenario 2'!$K14</f>
        <v>1295.9752616378701</v>
      </c>
      <c r="F14" s="14">
        <f>'[1]Szenario 3'!$H14</f>
        <v>12741.720328727028</v>
      </c>
      <c r="G14" s="72">
        <f>'[1]Szenario 3'!$K14</f>
        <v>1319.2777228363964</v>
      </c>
      <c r="H14" s="89"/>
      <c r="I14" s="75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89"/>
      <c r="M14" s="84">
        <f>M13+(($D$42-$D$11)/($B$42-$B$11))</f>
        <v>2.5422959091152588</v>
      </c>
      <c r="O14" s="34">
        <f t="shared" si="12"/>
        <v>12279.942594066157</v>
      </c>
      <c r="P14" s="38">
        <f t="shared" si="0"/>
        <v>1278.1162152370123</v>
      </c>
      <c r="Q14" s="89"/>
      <c r="R14" s="31">
        <f t="shared" si="1"/>
        <v>1</v>
      </c>
      <c r="S14" s="36">
        <f t="shared" si="2"/>
        <v>1</v>
      </c>
      <c r="T14" s="89"/>
      <c r="U14" s="42">
        <f t="shared" si="3"/>
        <v>0.33549606455786352</v>
      </c>
      <c r="V14" s="36">
        <f t="shared" si="4"/>
        <v>0.33866666671775797</v>
      </c>
      <c r="W14" s="89"/>
      <c r="X14" s="78">
        <f>($AG$7*$AG$8*S14+$AG$15*$AG$16*R14)*$AG$24+(AG26*AG7)</f>
        <v>72000</v>
      </c>
      <c r="Y14" s="44">
        <f t="shared" si="6"/>
        <v>89739919.330151364</v>
      </c>
      <c r="Z14" s="44">
        <f t="shared" si="7"/>
        <v>256600.17564545033</v>
      </c>
      <c r="AA14" s="44">
        <f t="shared" si="8"/>
        <v>-13736.698661851939</v>
      </c>
      <c r="AB14" s="45">
        <f t="shared" si="9"/>
        <v>35204.924847617411</v>
      </c>
      <c r="AD14" s="43">
        <f t="shared" si="10"/>
        <v>90089987.731982589</v>
      </c>
      <c r="AE14" s="114"/>
      <c r="AF14" s="65" t="s">
        <v>32</v>
      </c>
      <c r="AG14" s="48"/>
      <c r="AH14" s="48"/>
      <c r="AI14" s="48"/>
      <c r="AJ14" s="61"/>
    </row>
    <row r="15" spans="1:36" x14ac:dyDescent="0.3">
      <c r="A15" s="6">
        <f t="shared" si="11"/>
        <v>2021</v>
      </c>
      <c r="B15" s="12">
        <f>'[1]Szenario 1'!$H15</f>
        <v>12344.178242582695</v>
      </c>
      <c r="C15" s="12">
        <f>'[1]Szenario 1'!$K15</f>
        <v>1278.1162152370121</v>
      </c>
      <c r="D15" s="13">
        <f>'[1]Szenario 2'!$H15</f>
        <v>12640.078443570965</v>
      </c>
      <c r="E15" s="13">
        <f>'[1]Szenario 2'!$K15</f>
        <v>1308.7537220473375</v>
      </c>
      <c r="F15" s="14">
        <f>'[1]Szenario 3'!$H15</f>
        <v>12921.400410908785</v>
      </c>
      <c r="G15" s="72">
        <f>'[1]Szenario 3'!$K15</f>
        <v>1337.8817985454955</v>
      </c>
      <c r="H15" s="89"/>
      <c r="I15" s="75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89"/>
      <c r="M15" s="85">
        <f t="shared" ref="M15:M43" si="13">M14+(($D$42-$D$11)/($B$42-$B$11))</f>
        <v>4.4635918182305172</v>
      </c>
      <c r="O15" s="34">
        <f t="shared" si="12"/>
        <v>12344.178242582695</v>
      </c>
      <c r="P15" s="38">
        <f t="shared" si="0"/>
        <v>1284.7671742844145</v>
      </c>
      <c r="Q15" s="89"/>
      <c r="R15" s="31">
        <f t="shared" si="1"/>
        <v>1</v>
      </c>
      <c r="S15" s="36">
        <f t="shared" si="2"/>
        <v>1</v>
      </c>
      <c r="T15" s="89"/>
      <c r="U15" s="42">
        <f t="shared" si="3"/>
        <v>0.33549607655854186</v>
      </c>
      <c r="V15" s="36">
        <f t="shared" si="4"/>
        <v>0.33866666671882978</v>
      </c>
      <c r="W15" s="89"/>
      <c r="X15" s="78">
        <f>($AG$7*$AG$8*S15+$AG$15*$AG$16*R15)*$AG$24</f>
        <v>4000</v>
      </c>
      <c r="Y15" s="44">
        <f t="shared" si="6"/>
        <v>90209196.01158075</v>
      </c>
      <c r="Z15" s="44">
        <f t="shared" si="7"/>
        <v>257942.28350175603</v>
      </c>
      <c r="AA15" s="44">
        <f t="shared" si="8"/>
        <v>-37700.87813525775</v>
      </c>
      <c r="AB15" s="45">
        <f t="shared" si="9"/>
        <v>35388.940498481104</v>
      </c>
      <c r="AD15" s="43">
        <f t="shared" si="10"/>
        <v>90468826.357445732</v>
      </c>
      <c r="AE15" s="114"/>
      <c r="AF15" s="66" t="s">
        <v>55</v>
      </c>
      <c r="AG15" s="29">
        <v>80</v>
      </c>
      <c r="AH15" s="28" t="s">
        <v>19</v>
      </c>
      <c r="AI15" s="29">
        <v>0.08</v>
      </c>
      <c r="AJ15" s="51" t="s">
        <v>20</v>
      </c>
    </row>
    <row r="16" spans="1:36" x14ac:dyDescent="0.3">
      <c r="A16" s="6">
        <f t="shared" si="11"/>
        <v>2022</v>
      </c>
      <c r="B16" s="12">
        <f>'[1]Szenario 1'!$H16</f>
        <v>12408.413891099233</v>
      </c>
      <c r="C16" s="12">
        <f>'[1]Szenario 1'!$K16</f>
        <v>1284.7671742844145</v>
      </c>
      <c r="D16" s="13">
        <f>'[1]Szenario 2'!$H16</f>
        <v>12763.494132285157</v>
      </c>
      <c r="E16" s="13">
        <f>'[1]Szenario 2'!$K16</f>
        <v>1321.532182456805</v>
      </c>
      <c r="F16" s="14">
        <f>'[1]Szenario 3'!$H16</f>
        <v>13101.080493090543</v>
      </c>
      <c r="G16" s="72">
        <f>'[1]Szenario 3'!$K16</f>
        <v>1356.4858742545948</v>
      </c>
      <c r="H16" s="89"/>
      <c r="I16" s="75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89"/>
      <c r="M16" s="84">
        <f t="shared" si="13"/>
        <v>6.3848877273457756</v>
      </c>
      <c r="O16" s="34">
        <f t="shared" si="12"/>
        <v>12408.413891099233</v>
      </c>
      <c r="P16" s="38">
        <f t="shared" si="0"/>
        <v>1291.418133331817</v>
      </c>
      <c r="Q16" s="89"/>
      <c r="R16" s="31">
        <f t="shared" si="1"/>
        <v>1</v>
      </c>
      <c r="S16" s="36">
        <f t="shared" si="2"/>
        <v>1</v>
      </c>
      <c r="T16" s="89"/>
      <c r="U16" s="42">
        <f t="shared" si="3"/>
        <v>0.33549608874803422</v>
      </c>
      <c r="V16" s="36">
        <f t="shared" si="4"/>
        <v>0.33866666671991835</v>
      </c>
      <c r="W16" s="89"/>
      <c r="X16" s="78">
        <f t="shared" si="5"/>
        <v>4000</v>
      </c>
      <c r="Y16" s="44">
        <f t="shared" si="6"/>
        <v>90678472.772412375</v>
      </c>
      <c r="Z16" s="44">
        <f t="shared" si="7"/>
        <v>259284.39135806172</v>
      </c>
      <c r="AA16" s="44">
        <f t="shared" si="8"/>
        <v>-61913.715538284916</v>
      </c>
      <c r="AB16" s="45">
        <f t="shared" si="9"/>
        <v>35572.956149344798</v>
      </c>
      <c r="AD16" s="43">
        <f t="shared" si="10"/>
        <v>90915416.404381499</v>
      </c>
      <c r="AE16" s="114"/>
      <c r="AF16" s="62" t="s">
        <v>18</v>
      </c>
      <c r="AG16" s="29">
        <v>7</v>
      </c>
      <c r="AH16" s="28" t="s">
        <v>19</v>
      </c>
      <c r="AI16" s="28"/>
      <c r="AJ16" s="51"/>
    </row>
    <row r="17" spans="1:36" x14ac:dyDescent="0.3">
      <c r="A17" s="6">
        <f t="shared" si="11"/>
        <v>2023</v>
      </c>
      <c r="B17" s="12">
        <f>'[1]Szenario 1'!$H17</f>
        <v>12472.649539615772</v>
      </c>
      <c r="C17" s="12">
        <f>'[1]Szenario 1'!$K17</f>
        <v>1291.418133331817</v>
      </c>
      <c r="D17" s="13">
        <f>'[1]Szenario 2'!$H17</f>
        <v>12886.909820999348</v>
      </c>
      <c r="E17" s="13">
        <f>'[1]Szenario 2'!$K17</f>
        <v>1334.3106428662725</v>
      </c>
      <c r="F17" s="14">
        <f>'[1]Szenario 3'!$H17</f>
        <v>13280.760575272299</v>
      </c>
      <c r="G17" s="72">
        <f>'[1]Szenario 3'!$K17</f>
        <v>1375.0899499636937</v>
      </c>
      <c r="H17" s="89"/>
      <c r="I17" s="75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89"/>
      <c r="M17" s="85">
        <f t="shared" si="13"/>
        <v>8.306183636461034</v>
      </c>
      <c r="O17" s="34">
        <f t="shared" si="12"/>
        <v>12472.649539615772</v>
      </c>
      <c r="P17" s="38">
        <f t="shared" si="0"/>
        <v>1298.0690923792195</v>
      </c>
      <c r="Q17" s="89"/>
      <c r="R17" s="31">
        <f t="shared" si="1"/>
        <v>1</v>
      </c>
      <c r="S17" s="36">
        <f t="shared" si="2"/>
        <v>1</v>
      </c>
      <c r="T17" s="89"/>
      <c r="U17" s="42">
        <f t="shared" si="3"/>
        <v>0.3354961011283108</v>
      </c>
      <c r="V17" s="36">
        <f t="shared" si="4"/>
        <v>0.33866666672102386</v>
      </c>
      <c r="W17" s="89"/>
      <c r="X17" s="78">
        <f t="shared" si="5"/>
        <v>4000</v>
      </c>
      <c r="Y17" s="44">
        <f t="shared" si="6"/>
        <v>91147749.613892183</v>
      </c>
      <c r="Z17" s="44">
        <f t="shared" si="7"/>
        <v>260626.49921436736</v>
      </c>
      <c r="AA17" s="44">
        <f t="shared" si="8"/>
        <v>-86375.210870933428</v>
      </c>
      <c r="AB17" s="45">
        <f t="shared" si="9"/>
        <v>35756.971800208492</v>
      </c>
      <c r="AD17" s="43">
        <f t="shared" si="10"/>
        <v>91361757.87403582</v>
      </c>
      <c r="AE17" s="114"/>
      <c r="AF17" s="143" t="s">
        <v>17</v>
      </c>
      <c r="AG17" s="18"/>
      <c r="AH17" s="146"/>
      <c r="AI17" s="28"/>
      <c r="AJ17" s="51"/>
    </row>
    <row r="18" spans="1:36" x14ac:dyDescent="0.3">
      <c r="A18" s="6">
        <f t="shared" si="11"/>
        <v>2024</v>
      </c>
      <c r="B18" s="12">
        <f>'[1]Szenario 1'!$H18</f>
        <v>12536.885188132312</v>
      </c>
      <c r="C18" s="12">
        <f>'[1]Szenario 1'!$K18</f>
        <v>1298.0690923792195</v>
      </c>
      <c r="D18" s="13">
        <f>'[1]Szenario 2'!$H18</f>
        <v>13010.325509713541</v>
      </c>
      <c r="E18" s="13">
        <f>'[1]Szenario 2'!$K18</f>
        <v>1347.0891032757399</v>
      </c>
      <c r="F18" s="14">
        <f>'[1]Szenario 3'!$H18</f>
        <v>13460.440657454055</v>
      </c>
      <c r="G18" s="72">
        <f>'[1]Szenario 3'!$K18</f>
        <v>1393.6940256727928</v>
      </c>
      <c r="H18" s="89"/>
      <c r="I18" s="75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89"/>
      <c r="M18" s="84">
        <f t="shared" si="13"/>
        <v>10.227479545576292</v>
      </c>
      <c r="O18" s="34">
        <f t="shared" si="12"/>
        <v>12536.885188132312</v>
      </c>
      <c r="P18" s="38">
        <f t="shared" si="0"/>
        <v>1304.7200514266219</v>
      </c>
      <c r="Q18" s="89"/>
      <c r="R18" s="31">
        <f t="shared" si="1"/>
        <v>1</v>
      </c>
      <c r="S18" s="36">
        <f t="shared" si="2"/>
        <v>1</v>
      </c>
      <c r="T18" s="89"/>
      <c r="U18" s="42">
        <f t="shared" si="3"/>
        <v>0.33549611370135202</v>
      </c>
      <c r="V18" s="36">
        <f t="shared" si="4"/>
        <v>0.33866666672214646</v>
      </c>
      <c r="W18" s="89"/>
      <c r="X18" s="78">
        <f t="shared" si="5"/>
        <v>4000</v>
      </c>
      <c r="Y18" s="44">
        <f t="shared" si="6"/>
        <v>91617026.537279204</v>
      </c>
      <c r="Z18" s="44">
        <f t="shared" si="7"/>
        <v>261968.60707067308</v>
      </c>
      <c r="AA18" s="44">
        <f t="shared" si="8"/>
        <v>-111085.3641332033</v>
      </c>
      <c r="AB18" s="45">
        <f t="shared" si="9"/>
        <v>35940.987451072193</v>
      </c>
      <c r="AD18" s="43">
        <f t="shared" si="10"/>
        <v>91807850.767667741</v>
      </c>
      <c r="AE18" s="114"/>
      <c r="AF18" s="144"/>
      <c r="AG18" s="19">
        <v>60000</v>
      </c>
      <c r="AH18" s="146"/>
      <c r="AI18" s="28"/>
      <c r="AJ18" s="51"/>
    </row>
    <row r="19" spans="1:36" x14ac:dyDescent="0.3">
      <c r="A19" s="6">
        <f t="shared" si="11"/>
        <v>2025</v>
      </c>
      <c r="B19" s="12">
        <f>'[1]Szenario 1'!$H19</f>
        <v>12601.120836648852</v>
      </c>
      <c r="C19" s="12">
        <f>'[1]Szenario 1'!$K19</f>
        <v>1304.7200514266219</v>
      </c>
      <c r="D19" s="13">
        <f>'[1]Szenario 2'!$H19</f>
        <v>13133.741198427733</v>
      </c>
      <c r="E19" s="13">
        <f>'[1]Szenario 2'!$K19</f>
        <v>1359.8675636852074</v>
      </c>
      <c r="F19" s="14">
        <f>'[1]Szenario 3'!$H19</f>
        <v>13640.120739635813</v>
      </c>
      <c r="G19" s="72">
        <f>'[1]Szenario 3'!$K19</f>
        <v>1412.2981013818919</v>
      </c>
      <c r="H19" s="89"/>
      <c r="I19" s="75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89"/>
      <c r="M19" s="85">
        <f t="shared" si="13"/>
        <v>12.148775454691551</v>
      </c>
      <c r="O19" s="34">
        <f t="shared" si="12"/>
        <v>12601.120836648852</v>
      </c>
      <c r="P19" s="38">
        <f t="shared" si="0"/>
        <v>1311.3710104740244</v>
      </c>
      <c r="Q19" s="89"/>
      <c r="R19" s="31">
        <f t="shared" si="1"/>
        <v>1</v>
      </c>
      <c r="S19" s="36">
        <f t="shared" si="2"/>
        <v>1</v>
      </c>
      <c r="T19" s="89"/>
      <c r="U19" s="42">
        <f t="shared" si="3"/>
        <v>0.3354961264691485</v>
      </c>
      <c r="V19" s="36">
        <f t="shared" si="4"/>
        <v>0.33866666672328644</v>
      </c>
      <c r="W19" s="89"/>
      <c r="X19" s="78">
        <f t="shared" si="5"/>
        <v>4000</v>
      </c>
      <c r="Y19" s="44">
        <f t="shared" si="6"/>
        <v>92086303.543845475</v>
      </c>
      <c r="Z19" s="44">
        <f t="shared" si="7"/>
        <v>263310.71492697875</v>
      </c>
      <c r="AA19" s="44">
        <f t="shared" si="8"/>
        <v>-136044.17532509452</v>
      </c>
      <c r="AB19" s="45">
        <f t="shared" si="9"/>
        <v>36125.003101935894</v>
      </c>
      <c r="AD19" s="43">
        <f t="shared" si="10"/>
        <v>92253695.086549282</v>
      </c>
      <c r="AE19" s="114"/>
      <c r="AF19" s="145"/>
      <c r="AG19" s="18"/>
      <c r="AH19" s="146"/>
      <c r="AI19" s="28"/>
      <c r="AJ19" s="51"/>
    </row>
    <row r="20" spans="1:36" ht="15" thickBot="1" x14ac:dyDescent="0.35">
      <c r="A20" s="6">
        <f t="shared" si="11"/>
        <v>2026</v>
      </c>
      <c r="B20" s="12">
        <f>'[1]Szenario 1'!$H20</f>
        <v>12665.356485165392</v>
      </c>
      <c r="C20" s="12">
        <f>'[1]Szenario 1'!$K20</f>
        <v>1311.3710104740246</v>
      </c>
      <c r="D20" s="13">
        <f>'[1]Szenario 2'!$H20</f>
        <v>13257.156887141928</v>
      </c>
      <c r="E20" s="13">
        <f>'[1]Szenario 2'!$K20</f>
        <v>1372.6460240946751</v>
      </c>
      <c r="F20" s="14">
        <f>'[1]Szenario 3'!$H20</f>
        <v>13819.800821817569</v>
      </c>
      <c r="G20" s="72">
        <f>'[1]Szenario 3'!$K20</f>
        <v>1430.902177090991</v>
      </c>
      <c r="H20" s="89"/>
      <c r="I20" s="75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89"/>
      <c r="M20" s="84">
        <f t="shared" si="13"/>
        <v>14.070071363806809</v>
      </c>
      <c r="O20" s="34">
        <f t="shared" si="12"/>
        <v>12665.356485165392</v>
      </c>
      <c r="P20" s="38">
        <f t="shared" si="0"/>
        <v>1318.0219695214271</v>
      </c>
      <c r="Q20" s="89"/>
      <c r="R20" s="31">
        <f t="shared" si="1"/>
        <v>1</v>
      </c>
      <c r="S20" s="36">
        <f t="shared" si="2"/>
        <v>1</v>
      </c>
      <c r="T20" s="89"/>
      <c r="U20" s="42">
        <f t="shared" si="3"/>
        <v>0.3354961394337011</v>
      </c>
      <c r="V20" s="36">
        <f t="shared" si="4"/>
        <v>0.33866666672444384</v>
      </c>
      <c r="W20" s="89"/>
      <c r="X20" s="78">
        <f t="shared" si="5"/>
        <v>4000</v>
      </c>
      <c r="Y20" s="44">
        <f t="shared" si="6"/>
        <v>92555580.634876028</v>
      </c>
      <c r="Z20" s="44">
        <f t="shared" si="7"/>
        <v>264652.82278328447</v>
      </c>
      <c r="AA20" s="44">
        <f t="shared" si="8"/>
        <v>-161251.64444660713</v>
      </c>
      <c r="AB20" s="45">
        <f t="shared" si="9"/>
        <v>36309.018752799595</v>
      </c>
      <c r="AD20" s="43">
        <f t="shared" si="10"/>
        <v>92699290.831965506</v>
      </c>
      <c r="AE20" s="114"/>
      <c r="AF20" s="67" t="s">
        <v>33</v>
      </c>
      <c r="AG20" s="60">
        <v>37</v>
      </c>
      <c r="AH20" s="41" t="s">
        <v>34</v>
      </c>
      <c r="AI20" s="41"/>
      <c r="AJ20" s="56"/>
    </row>
    <row r="21" spans="1:36" ht="15" thickBot="1" x14ac:dyDescent="0.35">
      <c r="A21" s="6">
        <f t="shared" si="11"/>
        <v>2027</v>
      </c>
      <c r="B21" s="12">
        <f>'[1]Szenario 1'!$H21</f>
        <v>12729.59213368193</v>
      </c>
      <c r="C21" s="12">
        <f>'[1]Szenario 1'!$K21</f>
        <v>1318.0219695214269</v>
      </c>
      <c r="D21" s="13">
        <f>'[1]Szenario 2'!$H21</f>
        <v>13380.57257585612</v>
      </c>
      <c r="E21" s="13">
        <f>'[1]Szenario 2'!$K21</f>
        <v>1385.4244845041426</v>
      </c>
      <c r="F21" s="14">
        <f>'[1]Szenario 3'!$H21</f>
        <v>13999.480903999325</v>
      </c>
      <c r="G21" s="72">
        <f>'[1]Szenario 3'!$K21</f>
        <v>1449.5062528000901</v>
      </c>
      <c r="H21" s="89"/>
      <c r="I21" s="75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89"/>
      <c r="M21" s="85">
        <f t="shared" si="13"/>
        <v>15.991367272922067</v>
      </c>
      <c r="O21" s="34">
        <f t="shared" si="12"/>
        <v>12729.59213368193</v>
      </c>
      <c r="P21" s="38">
        <f t="shared" si="0"/>
        <v>1324.6729285688293</v>
      </c>
      <c r="Q21" s="89"/>
      <c r="R21" s="31">
        <f t="shared" si="1"/>
        <v>1</v>
      </c>
      <c r="S21" s="36">
        <f t="shared" si="2"/>
        <v>1</v>
      </c>
      <c r="T21" s="89"/>
      <c r="U21" s="42">
        <f t="shared" si="3"/>
        <v>0.33549615259702092</v>
      </c>
      <c r="V21" s="36">
        <f t="shared" si="4"/>
        <v>0.3386666667256189</v>
      </c>
      <c r="W21" s="89"/>
      <c r="X21" s="78">
        <f t="shared" si="5"/>
        <v>4000</v>
      </c>
      <c r="Y21" s="44">
        <f t="shared" si="6"/>
        <v>93024857.811669201</v>
      </c>
      <c r="Z21" s="44">
        <f t="shared" si="7"/>
        <v>265994.93063959008</v>
      </c>
      <c r="AA21" s="44">
        <f t="shared" si="8"/>
        <v>-186707.77149774105</v>
      </c>
      <c r="AB21" s="45">
        <f t="shared" si="9"/>
        <v>36493.034403663289</v>
      </c>
      <c r="AD21" s="43">
        <f t="shared" si="10"/>
        <v>93144638.005214721</v>
      </c>
      <c r="AE21" s="114"/>
    </row>
    <row r="22" spans="1:36" ht="15" thickBot="1" x14ac:dyDescent="0.35">
      <c r="A22" s="6">
        <f t="shared" si="11"/>
        <v>2028</v>
      </c>
      <c r="B22" s="12">
        <f>'[1]Szenario 1'!$H22</f>
        <v>12793.827782198468</v>
      </c>
      <c r="C22" s="12">
        <f>'[1]Szenario 1'!$K22</f>
        <v>1324.6729285688293</v>
      </c>
      <c r="D22" s="13">
        <f>'[1]Szenario 2'!$H22</f>
        <v>13503.988264570315</v>
      </c>
      <c r="E22" s="13">
        <f>'[1]Szenario 2'!$K22</f>
        <v>1398.2029449136103</v>
      </c>
      <c r="F22" s="14">
        <f>'[1]Szenario 3'!$H22</f>
        <v>14179.160986181081</v>
      </c>
      <c r="G22" s="72">
        <f>'[1]Szenario 3'!$K22</f>
        <v>1468.110328509189</v>
      </c>
      <c r="H22" s="89"/>
      <c r="I22" s="75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89"/>
      <c r="M22" s="84">
        <f t="shared" si="13"/>
        <v>17.912663182037328</v>
      </c>
      <c r="O22" s="34">
        <f t="shared" si="12"/>
        <v>12793.827782198468</v>
      </c>
      <c r="P22" s="38">
        <f t="shared" si="0"/>
        <v>1331.3238876162318</v>
      </c>
      <c r="Q22" s="89"/>
      <c r="R22" s="31">
        <f t="shared" si="1"/>
        <v>1</v>
      </c>
      <c r="S22" s="36">
        <f t="shared" si="2"/>
        <v>1</v>
      </c>
      <c r="T22" s="89"/>
      <c r="U22" s="42">
        <f t="shared" si="3"/>
        <v>0.33549616596112919</v>
      </c>
      <c r="V22" s="36">
        <f t="shared" si="4"/>
        <v>0.33866666672681178</v>
      </c>
      <c r="W22" s="89"/>
      <c r="X22" s="78">
        <f t="shared" si="5"/>
        <v>4000</v>
      </c>
      <c r="Y22" s="44">
        <f t="shared" si="6"/>
        <v>93494135.075536504</v>
      </c>
      <c r="Z22" s="44">
        <f t="shared" si="7"/>
        <v>267337.0384958958</v>
      </c>
      <c r="AA22" s="44">
        <f t="shared" si="8"/>
        <v>-212412.55647849635</v>
      </c>
      <c r="AB22" s="45">
        <f t="shared" si="9"/>
        <v>36677.050054526982</v>
      </c>
      <c r="AD22" s="43">
        <f t="shared" si="10"/>
        <v>93589736.607608423</v>
      </c>
      <c r="AE22" s="114"/>
      <c r="AF22" s="57" t="s">
        <v>26</v>
      </c>
      <c r="AG22" s="48"/>
      <c r="AH22" s="61"/>
    </row>
    <row r="23" spans="1:36" ht="15" thickTop="1" x14ac:dyDescent="0.3">
      <c r="A23" s="6">
        <f t="shared" si="11"/>
        <v>2029</v>
      </c>
      <c r="B23" s="12">
        <f>'[1]Szenario 1'!$H23</f>
        <v>12858.063430715009</v>
      </c>
      <c r="C23" s="12">
        <f>'[1]Szenario 1'!$K23</f>
        <v>1331.3238876162318</v>
      </c>
      <c r="D23" s="13">
        <f>'[1]Szenario 2'!$H23</f>
        <v>13627.403953284507</v>
      </c>
      <c r="E23" s="13">
        <f>'[1]Szenario 2'!$K23</f>
        <v>1410.9814053230778</v>
      </c>
      <c r="F23" s="14">
        <f>'[1]Szenario 3'!$H23</f>
        <v>14358.841068362839</v>
      </c>
      <c r="G23" s="72">
        <f>'[1]Szenario 3'!$K23</f>
        <v>1486.7144042182883</v>
      </c>
      <c r="H23" s="89"/>
      <c r="I23" s="75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89"/>
      <c r="M23" s="85">
        <f t="shared" si="13"/>
        <v>19.833959091152586</v>
      </c>
      <c r="O23" s="34">
        <f t="shared" si="12"/>
        <v>12858.063430715009</v>
      </c>
      <c r="P23" s="38">
        <f t="shared" si="0"/>
        <v>1337.9748466636343</v>
      </c>
      <c r="Q23" s="89"/>
      <c r="R23" s="31">
        <f t="shared" si="1"/>
        <v>1</v>
      </c>
      <c r="S23" s="36">
        <f t="shared" si="2"/>
        <v>1</v>
      </c>
      <c r="T23" s="89"/>
      <c r="U23" s="42">
        <f t="shared" si="3"/>
        <v>0.33549617952805744</v>
      </c>
      <c r="V23" s="36">
        <f t="shared" si="4"/>
        <v>0.3386666667280227</v>
      </c>
      <c r="W23" s="89"/>
      <c r="X23" s="78">
        <f t="shared" si="5"/>
        <v>4000</v>
      </c>
      <c r="Y23" s="44">
        <f t="shared" si="6"/>
        <v>93963412.427802742</v>
      </c>
      <c r="Z23" s="44">
        <f t="shared" si="7"/>
        <v>268679.14635220153</v>
      </c>
      <c r="AA23" s="44">
        <f t="shared" si="8"/>
        <v>-238365.999388873</v>
      </c>
      <c r="AB23" s="45">
        <f t="shared" si="9"/>
        <v>36861.065705390691</v>
      </c>
      <c r="AD23" s="43">
        <f t="shared" si="10"/>
        <v>94034586.640471458</v>
      </c>
      <c r="AE23" s="114"/>
      <c r="AF23" s="58" t="s">
        <v>35</v>
      </c>
      <c r="AG23" s="28"/>
      <c r="AH23" s="51"/>
    </row>
    <row r="24" spans="1:36" x14ac:dyDescent="0.3">
      <c r="A24" s="6">
        <f t="shared" si="11"/>
        <v>2030</v>
      </c>
      <c r="B24" s="12">
        <f>'[1]Szenario 1'!$H24</f>
        <v>12922.299079231549</v>
      </c>
      <c r="C24" s="12">
        <f>'[1]Szenario 1'!$K24</f>
        <v>1337.9748466636345</v>
      </c>
      <c r="D24" s="13">
        <f>'[1]Szenario 2'!$H24</f>
        <v>13750.819641998702</v>
      </c>
      <c r="E24" s="13">
        <f>'[1]Szenario 2'!$K24</f>
        <v>1423.7598657325454</v>
      </c>
      <c r="F24" s="14">
        <f>'[1]Szenario 3'!$H24</f>
        <v>14538.521150544595</v>
      </c>
      <c r="G24" s="72">
        <f>'[1]Szenario 3'!$K24</f>
        <v>1505.3184799273872</v>
      </c>
      <c r="H24" s="89"/>
      <c r="I24" s="75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89"/>
      <c r="M24" s="84">
        <f t="shared" si="13"/>
        <v>21.755255000267844</v>
      </c>
      <c r="O24" s="34">
        <f t="shared" si="12"/>
        <v>12922.299079231549</v>
      </c>
      <c r="P24" s="38">
        <f t="shared" si="0"/>
        <v>1344.6258057110369</v>
      </c>
      <c r="Q24" s="89"/>
      <c r="R24" s="31">
        <f t="shared" si="1"/>
        <v>1</v>
      </c>
      <c r="S24" s="36">
        <f t="shared" si="2"/>
        <v>1</v>
      </c>
      <c r="T24" s="89"/>
      <c r="U24" s="42">
        <f t="shared" si="3"/>
        <v>0.33549619329984753</v>
      </c>
      <c r="V24" s="36">
        <f t="shared" si="4"/>
        <v>0.33866666672925183</v>
      </c>
      <c r="W24" s="89"/>
      <c r="X24" s="78">
        <f t="shared" si="5"/>
        <v>4000</v>
      </c>
      <c r="Y24" s="44">
        <f t="shared" si="6"/>
        <v>94432689.86980617</v>
      </c>
      <c r="Z24" s="44">
        <f t="shared" si="7"/>
        <v>270021.25420850725</v>
      </c>
      <c r="AA24" s="44">
        <f t="shared" si="8"/>
        <v>-264568.1002288711</v>
      </c>
      <c r="AB24" s="45">
        <f t="shared" si="9"/>
        <v>37045.081356254392</v>
      </c>
      <c r="AD24" s="43">
        <f t="shared" si="10"/>
        <v>94479188.105142057</v>
      </c>
      <c r="AE24" s="114"/>
      <c r="AF24" s="50" t="s">
        <v>36</v>
      </c>
      <c r="AG24" s="29">
        <v>5</v>
      </c>
      <c r="AH24" s="51" t="s">
        <v>29</v>
      </c>
    </row>
    <row r="25" spans="1:36" x14ac:dyDescent="0.3">
      <c r="A25" s="6">
        <f t="shared" si="11"/>
        <v>2031</v>
      </c>
      <c r="B25" s="12">
        <f>'[1]Szenario 1'!$H25</f>
        <v>12986.534727748087</v>
      </c>
      <c r="C25" s="12">
        <f>'[1]Szenario 1'!$K25</f>
        <v>1344.6258057110367</v>
      </c>
      <c r="D25" s="13">
        <f>'[1]Szenario 2'!$H25</f>
        <v>13874.235330712894</v>
      </c>
      <c r="E25" s="13">
        <f>'[1]Szenario 2'!$K25</f>
        <v>1436.5383261420129</v>
      </c>
      <c r="F25" s="14">
        <f>'[1]Szenario 3'!$H25</f>
        <v>14718.201232726351</v>
      </c>
      <c r="G25" s="72">
        <f>'[1]Szenario 3'!$K25</f>
        <v>1523.9225556364863</v>
      </c>
      <c r="H25" s="89"/>
      <c r="I25" s="75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89"/>
      <c r="M25" s="85">
        <f t="shared" si="13"/>
        <v>23.676550909383103</v>
      </c>
      <c r="O25" s="34">
        <f t="shared" si="12"/>
        <v>12986.534727748087</v>
      </c>
      <c r="P25" s="38">
        <f t="shared" si="0"/>
        <v>1351.2767647584392</v>
      </c>
      <c r="Q25" s="89"/>
      <c r="R25" s="31">
        <f t="shared" si="1"/>
        <v>1</v>
      </c>
      <c r="S25" s="36">
        <f t="shared" si="2"/>
        <v>1</v>
      </c>
      <c r="T25" s="89"/>
      <c r="U25" s="42">
        <f t="shared" si="3"/>
        <v>0.33549620727855134</v>
      </c>
      <c r="V25" s="36">
        <f t="shared" si="4"/>
        <v>0.33866666673049933</v>
      </c>
      <c r="W25" s="89"/>
      <c r="X25" s="78">
        <f t="shared" si="5"/>
        <v>4000</v>
      </c>
      <c r="Y25" s="44">
        <f t="shared" si="6"/>
        <v>94901967.402898312</v>
      </c>
      <c r="Z25" s="44">
        <f t="shared" si="7"/>
        <v>271363.36206481286</v>
      </c>
      <c r="AA25" s="44">
        <f t="shared" si="8"/>
        <v>-291018.85899849038</v>
      </c>
      <c r="AB25" s="45">
        <f t="shared" si="9"/>
        <v>37229.097007118085</v>
      </c>
      <c r="AD25" s="43">
        <f t="shared" si="10"/>
        <v>94923541.002971739</v>
      </c>
      <c r="AE25" s="114"/>
      <c r="AF25" s="50" t="s">
        <v>37</v>
      </c>
      <c r="AG25" s="29" t="s">
        <v>38</v>
      </c>
      <c r="AH25" s="51" t="s">
        <v>29</v>
      </c>
    </row>
    <row r="26" spans="1:36" ht="15" thickBot="1" x14ac:dyDescent="0.35">
      <c r="A26" s="6">
        <f t="shared" si="11"/>
        <v>2032</v>
      </c>
      <c r="B26" s="12">
        <f>'[1]Szenario 1'!$H26</f>
        <v>13050.770376264627</v>
      </c>
      <c r="C26" s="12">
        <f>'[1]Szenario 1'!$K26</f>
        <v>1351.2767647584394</v>
      </c>
      <c r="D26" s="13">
        <f>'[1]Szenario 2'!$H26</f>
        <v>13997.651019427089</v>
      </c>
      <c r="E26" s="13">
        <f>'[1]Szenario 2'!$K26</f>
        <v>1449.3167865514806</v>
      </c>
      <c r="F26" s="14">
        <f>'[1]Szenario 3'!$H26</f>
        <v>14897.881314908107</v>
      </c>
      <c r="G26" s="72">
        <f>'[1]Szenario 3'!$K26</f>
        <v>1542.5266313455852</v>
      </c>
      <c r="H26" s="89"/>
      <c r="I26" s="75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89"/>
      <c r="M26" s="84">
        <f t="shared" si="13"/>
        <v>25.597846818498361</v>
      </c>
      <c r="O26" s="34">
        <f t="shared" si="12"/>
        <v>13050.770376264627</v>
      </c>
      <c r="P26" s="38">
        <f t="shared" si="0"/>
        <v>1357.9277238058419</v>
      </c>
      <c r="Q26" s="89"/>
      <c r="R26" s="31">
        <f t="shared" si="1"/>
        <v>1</v>
      </c>
      <c r="S26" s="36">
        <f t="shared" si="2"/>
        <v>1</v>
      </c>
      <c r="T26" s="89"/>
      <c r="U26" s="42">
        <f t="shared" si="3"/>
        <v>0.33549622146623109</v>
      </c>
      <c r="V26" s="36">
        <f t="shared" si="4"/>
        <v>0.33866666673176538</v>
      </c>
      <c r="W26" s="89"/>
      <c r="X26" s="78">
        <f t="shared" si="5"/>
        <v>4000</v>
      </c>
      <c r="Y26" s="44">
        <f t="shared" si="6"/>
        <v>95371245.028444409</v>
      </c>
      <c r="Z26" s="44">
        <f t="shared" si="7"/>
        <v>272705.46992111852</v>
      </c>
      <c r="AA26" s="44">
        <f t="shared" si="8"/>
        <v>-317718.27569773106</v>
      </c>
      <c r="AB26" s="45">
        <f t="shared" si="9"/>
        <v>37413.112657981786</v>
      </c>
      <c r="AD26" s="43">
        <f t="shared" si="10"/>
        <v>95367645.335325763</v>
      </c>
      <c r="AE26" s="114"/>
      <c r="AF26" s="59" t="s">
        <v>28</v>
      </c>
      <c r="AG26" s="60">
        <v>850</v>
      </c>
      <c r="AH26" s="56" t="s">
        <v>82</v>
      </c>
    </row>
    <row r="27" spans="1:36" ht="15" thickBot="1" x14ac:dyDescent="0.35">
      <c r="A27" s="6">
        <f t="shared" si="11"/>
        <v>2033</v>
      </c>
      <c r="B27" s="12">
        <f>'[1]Szenario 1'!$H27</f>
        <v>13115.006024781167</v>
      </c>
      <c r="C27" s="12">
        <f>'[1]Szenario 1'!$K27</f>
        <v>1357.9277238058419</v>
      </c>
      <c r="D27" s="13">
        <f>'[1]Szenario 2'!$H27</f>
        <v>14121.066708141281</v>
      </c>
      <c r="E27" s="13">
        <f>'[1]Szenario 2'!$K27</f>
        <v>1462.0952469609481</v>
      </c>
      <c r="F27" s="14">
        <f>'[1]Szenario 3'!$H27</f>
        <v>15077.561397089865</v>
      </c>
      <c r="G27" s="72">
        <f>'[1]Szenario 3'!$K27</f>
        <v>1561.1307070546845</v>
      </c>
      <c r="H27" s="89"/>
      <c r="I27" s="75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89"/>
      <c r="M27" s="85">
        <f t="shared" si="13"/>
        <v>27.51914272761362</v>
      </c>
      <c r="O27" s="34">
        <f t="shared" si="12"/>
        <v>13115.006024781167</v>
      </c>
      <c r="P27" s="38">
        <f t="shared" si="0"/>
        <v>1364.5786828532443</v>
      </c>
      <c r="Q27" s="89"/>
      <c r="R27" s="31">
        <f t="shared" si="1"/>
        <v>1</v>
      </c>
      <c r="S27" s="36">
        <f t="shared" si="2"/>
        <v>1</v>
      </c>
      <c r="T27" s="89"/>
      <c r="U27" s="42">
        <f t="shared" si="3"/>
        <v>0.3354962358649593</v>
      </c>
      <c r="V27" s="36">
        <f t="shared" si="4"/>
        <v>0.33866666673305013</v>
      </c>
      <c r="W27" s="89"/>
      <c r="X27" s="78">
        <f t="shared" si="5"/>
        <v>4000</v>
      </c>
      <c r="Y27" s="44">
        <f t="shared" si="6"/>
        <v>95840522.747823134</v>
      </c>
      <c r="Z27" s="44">
        <f t="shared" si="7"/>
        <v>274047.57777742425</v>
      </c>
      <c r="AA27" s="44">
        <f t="shared" si="8"/>
        <v>-344666.35032659321</v>
      </c>
      <c r="AB27" s="45">
        <f t="shared" si="9"/>
        <v>37597.128308845495</v>
      </c>
      <c r="AD27" s="43">
        <f t="shared" si="10"/>
        <v>95811501.103582814</v>
      </c>
      <c r="AE27" s="114"/>
    </row>
    <row r="28" spans="1:36" ht="15" thickBot="1" x14ac:dyDescent="0.35">
      <c r="A28" s="6">
        <f t="shared" si="11"/>
        <v>2034</v>
      </c>
      <c r="B28" s="12">
        <f>'[1]Szenario 1'!$H28</f>
        <v>13179.241673297707</v>
      </c>
      <c r="C28" s="12">
        <f>'[1]Szenario 1'!$K28</f>
        <v>1364.5786828532446</v>
      </c>
      <c r="D28" s="13">
        <f>'[1]Szenario 2'!$H28</f>
        <v>14244.482396855472</v>
      </c>
      <c r="E28" s="13">
        <f>'[1]Szenario 2'!$K28</f>
        <v>1474.8737073704156</v>
      </c>
      <c r="F28" s="14">
        <f>'[1]Szenario 3'!$H28</f>
        <v>15257.241479271621</v>
      </c>
      <c r="G28" s="72">
        <f>'[1]Szenario 3'!$K28</f>
        <v>1579.7347827637834</v>
      </c>
      <c r="H28" s="89"/>
      <c r="I28" s="75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89"/>
      <c r="M28" s="84">
        <f t="shared" si="13"/>
        <v>29.440438636728878</v>
      </c>
      <c r="O28" s="34">
        <f t="shared" si="12"/>
        <v>13179.241673297707</v>
      </c>
      <c r="P28" s="38">
        <f t="shared" si="0"/>
        <v>1371.229641900647</v>
      </c>
      <c r="Q28" s="89"/>
      <c r="R28" s="31">
        <f t="shared" si="1"/>
        <v>1</v>
      </c>
      <c r="S28" s="36">
        <f t="shared" si="2"/>
        <v>1</v>
      </c>
      <c r="T28" s="89"/>
      <c r="U28" s="42">
        <f t="shared" si="3"/>
        <v>0.33549625047681852</v>
      </c>
      <c r="V28" s="36">
        <f t="shared" si="4"/>
        <v>0.33866666673435386</v>
      </c>
      <c r="W28" s="89"/>
      <c r="X28" s="78">
        <f t="shared" si="5"/>
        <v>4000</v>
      </c>
      <c r="Y28" s="44">
        <f t="shared" si="6"/>
        <v>96309800.56242682</v>
      </c>
      <c r="Z28" s="44">
        <f t="shared" si="7"/>
        <v>275389.68563372997</v>
      </c>
      <c r="AA28" s="44">
        <f t="shared" si="8"/>
        <v>-371863.08288507664</v>
      </c>
      <c r="AB28" s="45">
        <f t="shared" si="9"/>
        <v>37781.143959709188</v>
      </c>
      <c r="AD28" s="43">
        <f t="shared" si="10"/>
        <v>96255108.309135199</v>
      </c>
      <c r="AE28" s="114"/>
      <c r="AF28" s="57" t="s">
        <v>27</v>
      </c>
      <c r="AG28" s="48"/>
      <c r="AH28" s="48"/>
      <c r="AI28" s="61"/>
    </row>
    <row r="29" spans="1:36" ht="15" thickTop="1" x14ac:dyDescent="0.3">
      <c r="A29" s="6">
        <f t="shared" si="11"/>
        <v>2035</v>
      </c>
      <c r="B29" s="12">
        <f>'[1]Szenario 1'!$H29</f>
        <v>13243.477321814247</v>
      </c>
      <c r="C29" s="12">
        <f>'[1]Szenario 1'!$K29</f>
        <v>1371.229641900647</v>
      </c>
      <c r="D29" s="13">
        <f>'[1]Szenario 2'!$H29</f>
        <v>14367.898085569666</v>
      </c>
      <c r="E29" s="13">
        <f>'[1]Szenario 2'!$K29</f>
        <v>1487.6521677798833</v>
      </c>
      <c r="F29" s="14">
        <f>'[1]Szenario 3'!$H29</f>
        <v>15436.921561453377</v>
      </c>
      <c r="G29" s="72">
        <f>'[1]Szenario 3'!$K29</f>
        <v>1598.3388584728825</v>
      </c>
      <c r="H29" s="89"/>
      <c r="I29" s="75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89"/>
      <c r="M29" s="85">
        <f t="shared" si="13"/>
        <v>31.361734545844136</v>
      </c>
      <c r="O29" s="34">
        <f t="shared" si="12"/>
        <v>13243.477321814247</v>
      </c>
      <c r="P29" s="38">
        <f t="shared" si="0"/>
        <v>1377.8806009480495</v>
      </c>
      <c r="Q29" s="89"/>
      <c r="R29" s="31">
        <f t="shared" si="1"/>
        <v>1</v>
      </c>
      <c r="S29" s="36">
        <f t="shared" si="2"/>
        <v>1</v>
      </c>
      <c r="T29" s="89"/>
      <c r="U29" s="42">
        <f t="shared" si="3"/>
        <v>0.33549626530390164</v>
      </c>
      <c r="V29" s="36">
        <f t="shared" si="4"/>
        <v>0.33866666673567669</v>
      </c>
      <c r="W29" s="89"/>
      <c r="X29" s="78">
        <f t="shared" si="5"/>
        <v>4000</v>
      </c>
      <c r="Y29" s="44">
        <f t="shared" si="6"/>
        <v>96779078.473661527</v>
      </c>
      <c r="Z29" s="44">
        <f t="shared" si="7"/>
        <v>276731.79349003569</v>
      </c>
      <c r="AA29" s="44">
        <f t="shared" si="8"/>
        <v>-399308.47337318148</v>
      </c>
      <c r="AB29" s="45">
        <f t="shared" si="9"/>
        <v>37965.159610572897</v>
      </c>
      <c r="AD29" s="43">
        <f t="shared" si="10"/>
        <v>96698466.953388959</v>
      </c>
      <c r="AE29" s="114"/>
      <c r="AF29" s="58" t="s">
        <v>24</v>
      </c>
      <c r="AG29" s="29">
        <v>35</v>
      </c>
      <c r="AH29" s="28" t="s">
        <v>22</v>
      </c>
      <c r="AI29" s="51"/>
    </row>
    <row r="30" spans="1:36" x14ac:dyDescent="0.3">
      <c r="A30" s="6">
        <f t="shared" si="11"/>
        <v>2036</v>
      </c>
      <c r="B30" s="12">
        <f>'[1]Szenario 1'!$H30</f>
        <v>13307.712970330787</v>
      </c>
      <c r="C30" s="12">
        <f>'[1]Szenario 1'!$K30</f>
        <v>1377.8806009480497</v>
      </c>
      <c r="D30" s="13">
        <f>'[1]Szenario 2'!$H30</f>
        <v>14491.313774283859</v>
      </c>
      <c r="E30" s="13">
        <f>'[1]Szenario 2'!$K30</f>
        <v>1500.4306281893507</v>
      </c>
      <c r="F30" s="14">
        <f>'[1]Szenario 3'!$H30</f>
        <v>15616.601643635135</v>
      </c>
      <c r="G30" s="72">
        <f>'[1]Szenario 3'!$K30</f>
        <v>1616.9429341819816</v>
      </c>
      <c r="H30" s="89"/>
      <c r="I30" s="75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89"/>
      <c r="M30" s="84">
        <f t="shared" si="13"/>
        <v>33.283030454959395</v>
      </c>
      <c r="O30" s="34">
        <f t="shared" si="12"/>
        <v>13307.712970330787</v>
      </c>
      <c r="P30" s="38">
        <f t="shared" si="0"/>
        <v>1384.5315599954522</v>
      </c>
      <c r="Q30" s="89"/>
      <c r="R30" s="31">
        <f t="shared" si="1"/>
        <v>1</v>
      </c>
      <c r="S30" s="36">
        <f t="shared" si="2"/>
        <v>1</v>
      </c>
      <c r="T30" s="89"/>
      <c r="U30" s="42">
        <f t="shared" si="3"/>
        <v>0.3354962803483118</v>
      </c>
      <c r="V30" s="36">
        <f t="shared" si="4"/>
        <v>0.33866666673701878</v>
      </c>
      <c r="W30" s="89"/>
      <c r="X30" s="78">
        <f t="shared" si="5"/>
        <v>4000</v>
      </c>
      <c r="Y30" s="44">
        <f t="shared" si="6"/>
        <v>97248356.482947081</v>
      </c>
      <c r="Z30" s="44">
        <f t="shared" si="7"/>
        <v>278073.90134634136</v>
      </c>
      <c r="AA30" s="44">
        <f t="shared" si="8"/>
        <v>-427002.52179090772</v>
      </c>
      <c r="AB30" s="45">
        <f t="shared" si="9"/>
        <v>38149.175261436598</v>
      </c>
      <c r="AD30" s="43">
        <f t="shared" si="10"/>
        <v>97141577.037763953</v>
      </c>
      <c r="AE30" s="114"/>
      <c r="AF30" s="62" t="s">
        <v>25</v>
      </c>
      <c r="AG30" s="29">
        <v>56</v>
      </c>
      <c r="AH30" s="28" t="s">
        <v>22</v>
      </c>
      <c r="AI30" s="51"/>
    </row>
    <row r="31" spans="1:36" x14ac:dyDescent="0.3">
      <c r="A31" s="6">
        <f t="shared" si="11"/>
        <v>2037</v>
      </c>
      <c r="B31" s="12">
        <f>'[1]Szenario 1'!$H31</f>
        <v>13371.948618847327</v>
      </c>
      <c r="C31" s="12">
        <f>'[1]Szenario 1'!$K31</f>
        <v>1384.5315599954522</v>
      </c>
      <c r="D31" s="13">
        <f>'[1]Szenario 2'!$H31</f>
        <v>14614.729462998052</v>
      </c>
      <c r="E31" s="13">
        <f>'[1]Szenario 2'!$K31</f>
        <v>1513.2090885988182</v>
      </c>
      <c r="F31" s="14">
        <f>'[1]Szenario 3'!$H31</f>
        <v>15796.281725816891</v>
      </c>
      <c r="G31" s="72">
        <f>'[1]Szenario 3'!$K31</f>
        <v>1635.5470098910807</v>
      </c>
      <c r="H31" s="89"/>
      <c r="I31" s="75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89"/>
      <c r="M31" s="85">
        <f t="shared" si="13"/>
        <v>35.204326364074653</v>
      </c>
      <c r="O31" s="34">
        <f t="shared" si="12"/>
        <v>13371.948618847327</v>
      </c>
      <c r="P31" s="38">
        <f t="shared" si="0"/>
        <v>1391.1825190428547</v>
      </c>
      <c r="Q31" s="89"/>
      <c r="R31" s="31">
        <f t="shared" si="1"/>
        <v>1</v>
      </c>
      <c r="S31" s="36">
        <f t="shared" si="2"/>
        <v>1</v>
      </c>
      <c r="T31" s="89"/>
      <c r="U31" s="42">
        <f t="shared" si="3"/>
        <v>0.33549629561216238</v>
      </c>
      <c r="V31" s="36">
        <f t="shared" si="4"/>
        <v>0.33866666673838036</v>
      </c>
      <c r="W31" s="89"/>
      <c r="X31" s="78">
        <f t="shared" si="5"/>
        <v>4000</v>
      </c>
      <c r="Y31" s="44">
        <f t="shared" si="6"/>
        <v>97717634.591717154</v>
      </c>
      <c r="Z31" s="44">
        <f t="shared" si="7"/>
        <v>279416.00920264708</v>
      </c>
      <c r="AA31" s="44">
        <f t="shared" si="8"/>
        <v>-454945.22813825519</v>
      </c>
      <c r="AB31" s="45">
        <f t="shared" si="9"/>
        <v>38333.190912300292</v>
      </c>
      <c r="AD31" s="43">
        <f t="shared" si="10"/>
        <v>97584438.563693851</v>
      </c>
      <c r="AE31" s="114"/>
      <c r="AF31" s="63" t="s">
        <v>45</v>
      </c>
      <c r="AG31" s="29" t="s">
        <v>59</v>
      </c>
      <c r="AH31" s="28"/>
      <c r="AI31" s="51"/>
    </row>
    <row r="32" spans="1:36" x14ac:dyDescent="0.3">
      <c r="A32" s="6">
        <f t="shared" si="11"/>
        <v>2038</v>
      </c>
      <c r="B32" s="12">
        <f>'[1]Szenario 1'!$H32</f>
        <v>13436.184267363868</v>
      </c>
      <c r="C32" s="12">
        <f>'[1]Szenario 1'!$K32</f>
        <v>1391.1825190428547</v>
      </c>
      <c r="D32" s="13">
        <f>'[1]Szenario 2'!$H32</f>
        <v>14738.145151712242</v>
      </c>
      <c r="E32" s="13">
        <f>'[1]Szenario 2'!$K32</f>
        <v>1525.9875490082854</v>
      </c>
      <c r="F32" s="14">
        <f>'[1]Szenario 3'!$H32</f>
        <v>15975.961807998649</v>
      </c>
      <c r="G32" s="72">
        <f>'[1]Szenario 3'!$K32</f>
        <v>1654.1510856001801</v>
      </c>
      <c r="H32" s="89"/>
      <c r="I32" s="75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89"/>
      <c r="M32" s="84">
        <f t="shared" si="13"/>
        <v>37.125622273189911</v>
      </c>
      <c r="O32" s="34">
        <f t="shared" si="12"/>
        <v>13436.184267363868</v>
      </c>
      <c r="P32" s="38">
        <f t="shared" si="0"/>
        <v>1397.8334780902571</v>
      </c>
      <c r="Q32" s="89"/>
      <c r="R32" s="31">
        <f t="shared" si="1"/>
        <v>1</v>
      </c>
      <c r="S32" s="36">
        <f t="shared" si="2"/>
        <v>1</v>
      </c>
      <c r="T32" s="89"/>
      <c r="U32" s="42">
        <f t="shared" si="3"/>
        <v>0.33549631109757683</v>
      </c>
      <c r="V32" s="36">
        <f t="shared" si="4"/>
        <v>0.33866666673976165</v>
      </c>
      <c r="W32" s="89"/>
      <c r="X32" s="78">
        <f t="shared" si="5"/>
        <v>4000</v>
      </c>
      <c r="Y32" s="44">
        <f t="shared" si="6"/>
        <v>98186912.801419303</v>
      </c>
      <c r="Z32" s="44">
        <f t="shared" si="7"/>
        <v>280758.11705895275</v>
      </c>
      <c r="AA32" s="44">
        <f t="shared" si="8"/>
        <v>-483136.59241522412</v>
      </c>
      <c r="AB32" s="45">
        <f t="shared" si="9"/>
        <v>38517.206563164</v>
      </c>
      <c r="AD32" s="43">
        <f t="shared" si="10"/>
        <v>98027051.532626182</v>
      </c>
      <c r="AE32" s="114"/>
      <c r="AF32" s="50" t="s">
        <v>24</v>
      </c>
      <c r="AG32" s="28"/>
      <c r="AH32" s="29">
        <f>20/60</f>
        <v>0.33333333333333331</v>
      </c>
      <c r="AI32" s="51" t="s">
        <v>60</v>
      </c>
    </row>
    <row r="33" spans="1:35" ht="15" thickBot="1" x14ac:dyDescent="0.35">
      <c r="A33" s="6">
        <f t="shared" si="11"/>
        <v>2039</v>
      </c>
      <c r="B33" s="12">
        <f>'[1]Szenario 1'!$H33</f>
        <v>13500.419915880406</v>
      </c>
      <c r="C33" s="12">
        <f>'[1]Szenario 1'!$K33</f>
        <v>1397.8334780902571</v>
      </c>
      <c r="D33" s="13">
        <f>'[1]Szenario 2'!$H33</f>
        <v>14861.560840426435</v>
      </c>
      <c r="E33" s="13">
        <f>'[1]Szenario 2'!$K33</f>
        <v>1538.7660094177529</v>
      </c>
      <c r="F33" s="14">
        <f>'[1]Szenario 3'!$H33</f>
        <v>16155.641890180405</v>
      </c>
      <c r="G33" s="72">
        <f>'[1]Szenario 3'!$K33</f>
        <v>1672.7551613092789</v>
      </c>
      <c r="H33" s="89"/>
      <c r="I33" s="75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89"/>
      <c r="M33" s="85">
        <f t="shared" si="13"/>
        <v>39.04691818230517</v>
      </c>
      <c r="O33" s="34">
        <f t="shared" si="12"/>
        <v>13500.419915880406</v>
      </c>
      <c r="P33" s="38">
        <f t="shared" si="0"/>
        <v>1404.4844371376596</v>
      </c>
      <c r="Q33" s="89"/>
      <c r="R33" s="31">
        <f t="shared" si="1"/>
        <v>1</v>
      </c>
      <c r="S33" s="36">
        <f t="shared" si="2"/>
        <v>1</v>
      </c>
      <c r="T33" s="89"/>
      <c r="U33" s="42">
        <f t="shared" si="3"/>
        <v>0.33549632680668906</v>
      </c>
      <c r="V33" s="36">
        <f t="shared" si="4"/>
        <v>0.33866666674116275</v>
      </c>
      <c r="W33" s="89"/>
      <c r="X33" s="78">
        <f t="shared" si="5"/>
        <v>4000</v>
      </c>
      <c r="Y33" s="44">
        <f t="shared" si="6"/>
        <v>98656191.113515064</v>
      </c>
      <c r="Z33" s="44">
        <f t="shared" si="7"/>
        <v>282100.22491525841</v>
      </c>
      <c r="AA33" s="44">
        <f t="shared" si="8"/>
        <v>-511576.61462181428</v>
      </c>
      <c r="AB33" s="45">
        <f t="shared" si="9"/>
        <v>38701.222214027694</v>
      </c>
      <c r="AD33" s="43">
        <f t="shared" si="10"/>
        <v>98469415.946022525</v>
      </c>
      <c r="AE33" s="114"/>
      <c r="AF33" s="81" t="s">
        <v>25</v>
      </c>
      <c r="AG33" s="41"/>
      <c r="AH33" s="60">
        <f>20/60</f>
        <v>0.33333333333333331</v>
      </c>
      <c r="AI33" s="56" t="s">
        <v>60</v>
      </c>
    </row>
    <row r="34" spans="1:35" ht="15" thickBot="1" x14ac:dyDescent="0.35">
      <c r="A34" s="6">
        <f t="shared" si="11"/>
        <v>2040</v>
      </c>
      <c r="B34" s="12">
        <f>'[1]Szenario 1'!$H34</f>
        <v>13564.655564396946</v>
      </c>
      <c r="C34" s="12">
        <f>'[1]Szenario 1'!$K34</f>
        <v>1404.4844371376596</v>
      </c>
      <c r="D34" s="13">
        <f>'[1]Szenario 2'!$H34</f>
        <v>14984.976529140627</v>
      </c>
      <c r="E34" s="13">
        <f>'[1]Szenario 2'!$K34</f>
        <v>1551.5444698272204</v>
      </c>
      <c r="F34" s="14">
        <f>'[1]Szenario 3'!$H34</f>
        <v>16335.321972362161</v>
      </c>
      <c r="G34" s="72">
        <f>'[1]Szenario 3'!$K34</f>
        <v>1691.3592370183781</v>
      </c>
      <c r="H34" s="89"/>
      <c r="I34" s="75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89"/>
      <c r="M34" s="84">
        <f t="shared" si="13"/>
        <v>40.968214091420428</v>
      </c>
      <c r="O34" s="34">
        <f t="shared" si="12"/>
        <v>13564.655564396946</v>
      </c>
      <c r="P34" s="38">
        <f t="shared" si="0"/>
        <v>1411.1353961850621</v>
      </c>
      <c r="Q34" s="89"/>
      <c r="R34" s="31">
        <f t="shared" si="1"/>
        <v>1</v>
      </c>
      <c r="S34" s="36">
        <f t="shared" si="2"/>
        <v>1</v>
      </c>
      <c r="T34" s="89"/>
      <c r="U34" s="42">
        <f t="shared" si="3"/>
        <v>0.33549634274164297</v>
      </c>
      <c r="V34" s="36">
        <f t="shared" si="4"/>
        <v>0.33866666674258389</v>
      </c>
      <c r="W34" s="89"/>
      <c r="X34" s="78">
        <f t="shared" si="5"/>
        <v>4000</v>
      </c>
      <c r="Y34" s="44">
        <f t="shared" si="6"/>
        <v>99125469.52948007</v>
      </c>
      <c r="Z34" s="44">
        <f t="shared" si="7"/>
        <v>283442.33277156414</v>
      </c>
      <c r="AA34" s="44">
        <f t="shared" si="8"/>
        <v>-540265.29475802591</v>
      </c>
      <c r="AB34" s="45">
        <f t="shared" si="9"/>
        <v>38885.237864891395</v>
      </c>
      <c r="AD34" s="43">
        <f t="shared" si="10"/>
        <v>98911531.805358514</v>
      </c>
      <c r="AE34" s="114"/>
    </row>
    <row r="35" spans="1:35" ht="15" thickBot="1" x14ac:dyDescent="0.35">
      <c r="A35" s="6">
        <f t="shared" si="11"/>
        <v>2041</v>
      </c>
      <c r="B35" s="12">
        <f>'[1]Szenario 1'!$H35</f>
        <v>13628.891212913486</v>
      </c>
      <c r="C35" s="12">
        <f>'[1]Szenario 1'!$K35</f>
        <v>1411.1353961850623</v>
      </c>
      <c r="D35" s="13">
        <f>'[1]Szenario 2'!$H35</f>
        <v>15108.392217854818</v>
      </c>
      <c r="E35" s="13">
        <f>'[1]Szenario 2'!$K35</f>
        <v>1564.3229302366879</v>
      </c>
      <c r="F35" s="14">
        <f>'[1]Szenario 3'!$H35</f>
        <v>16515.002054543915</v>
      </c>
      <c r="G35" s="72">
        <f>'[1]Szenario 3'!$K35</f>
        <v>1709.9633127274767</v>
      </c>
      <c r="H35" s="89"/>
      <c r="I35" s="75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89"/>
      <c r="M35" s="85">
        <f t="shared" si="13"/>
        <v>42.889510000535687</v>
      </c>
      <c r="O35" s="34">
        <f t="shared" si="12"/>
        <v>13628.891212913486</v>
      </c>
      <c r="P35" s="38">
        <f t="shared" si="0"/>
        <v>1417.7863552324648</v>
      </c>
      <c r="Q35" s="89"/>
      <c r="R35" s="31">
        <f t="shared" si="1"/>
        <v>1</v>
      </c>
      <c r="S35" s="36">
        <f t="shared" si="2"/>
        <v>1</v>
      </c>
      <c r="T35" s="89"/>
      <c r="U35" s="42">
        <f t="shared" si="3"/>
        <v>0.33549635890459284</v>
      </c>
      <c r="V35" s="36">
        <f t="shared" si="4"/>
        <v>0.33866666674402529</v>
      </c>
      <c r="W35" s="89"/>
      <c r="X35" s="78">
        <f t="shared" si="5"/>
        <v>4000</v>
      </c>
      <c r="Y35" s="44">
        <f t="shared" si="6"/>
        <v>99594748.050804004</v>
      </c>
      <c r="Z35" s="44">
        <f t="shared" si="7"/>
        <v>284784.44062786986</v>
      </c>
      <c r="AA35" s="44">
        <f t="shared" si="8"/>
        <v>-569202.63282385876</v>
      </c>
      <c r="AB35" s="45">
        <f t="shared" si="9"/>
        <v>39069.253515755096</v>
      </c>
      <c r="AD35" s="43">
        <f t="shared" si="10"/>
        <v>99353399.112123773</v>
      </c>
      <c r="AE35" s="114"/>
      <c r="AF35" s="57" t="s">
        <v>39</v>
      </c>
      <c r="AG35" s="48"/>
      <c r="AH35" s="61"/>
    </row>
    <row r="36" spans="1:35" ht="15" thickTop="1" x14ac:dyDescent="0.3">
      <c r="A36" s="6">
        <f t="shared" si="11"/>
        <v>2042</v>
      </c>
      <c r="B36" s="12">
        <f>'[1]Szenario 1'!$H36</f>
        <v>13693.126861430024</v>
      </c>
      <c r="C36" s="12">
        <f>'[1]Szenario 1'!$K36</f>
        <v>1417.7863552324645</v>
      </c>
      <c r="D36" s="13">
        <f>'[1]Szenario 2'!$H36</f>
        <v>15231.807906569011</v>
      </c>
      <c r="E36" s="13">
        <f>'[1]Szenario 2'!$K36</f>
        <v>1577.1013906461553</v>
      </c>
      <c r="F36" s="14">
        <f>'[1]Szenario 3'!$H36</f>
        <v>16694.682136725674</v>
      </c>
      <c r="G36" s="72">
        <f>'[1]Szenario 3'!$K36</f>
        <v>1728.5673884365763</v>
      </c>
      <c r="H36" s="89"/>
      <c r="I36" s="75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89"/>
      <c r="M36" s="84">
        <f t="shared" si="13"/>
        <v>44.810805909650945</v>
      </c>
      <c r="O36" s="34">
        <f t="shared" si="12"/>
        <v>13693.126861430024</v>
      </c>
      <c r="P36" s="38">
        <f t="shared" si="0"/>
        <v>1424.437314279867</v>
      </c>
      <c r="Q36" s="89"/>
      <c r="R36" s="31">
        <f t="shared" si="1"/>
        <v>1</v>
      </c>
      <c r="S36" s="36">
        <f t="shared" si="2"/>
        <v>1</v>
      </c>
      <c r="T36" s="89"/>
      <c r="U36" s="42">
        <f t="shared" si="3"/>
        <v>0.33549637529770315</v>
      </c>
      <c r="V36" s="36">
        <f t="shared" si="4"/>
        <v>0.33866666674548712</v>
      </c>
      <c r="W36" s="89"/>
      <c r="X36" s="78">
        <f t="shared" si="5"/>
        <v>4000</v>
      </c>
      <c r="Y36" s="44">
        <f t="shared" si="6"/>
        <v>100064026.67899069</v>
      </c>
      <c r="Z36" s="44">
        <f t="shared" si="7"/>
        <v>286126.54848417552</v>
      </c>
      <c r="AA36" s="44">
        <f t="shared" si="8"/>
        <v>-598388.62881931302</v>
      </c>
      <c r="AB36" s="45">
        <f t="shared" si="9"/>
        <v>39253.269166618789</v>
      </c>
      <c r="AD36" s="43">
        <f t="shared" si="10"/>
        <v>99795017.86782217</v>
      </c>
      <c r="AE36" s="114"/>
      <c r="AF36" s="58" t="s">
        <v>24</v>
      </c>
      <c r="AG36" s="29">
        <v>0.15</v>
      </c>
      <c r="AH36" s="51" t="s">
        <v>40</v>
      </c>
    </row>
    <row r="37" spans="1:35" ht="15" thickBot="1" x14ac:dyDescent="0.35">
      <c r="A37" s="6">
        <f t="shared" si="11"/>
        <v>2043</v>
      </c>
      <c r="B37" s="12">
        <f>'[1]Szenario 1'!$H37</f>
        <v>13757.362509946563</v>
      </c>
      <c r="C37" s="12">
        <f>'[1]Szenario 1'!$K37</f>
        <v>1424.437314279867</v>
      </c>
      <c r="D37" s="13">
        <f>'[1]Szenario 2'!$H37</f>
        <v>15355.223595283205</v>
      </c>
      <c r="E37" s="13">
        <f>'[1]Szenario 2'!$K37</f>
        <v>1589.879851055623</v>
      </c>
      <c r="F37" s="14">
        <f>'[1]Szenario 3'!$H37</f>
        <v>16874.36221890743</v>
      </c>
      <c r="G37" s="72">
        <f>'[1]Szenario 3'!$K37</f>
        <v>1747.1714641456751</v>
      </c>
      <c r="H37" s="89"/>
      <c r="I37" s="75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89"/>
      <c r="M37" s="85">
        <f t="shared" si="13"/>
        <v>46.732101818766203</v>
      </c>
      <c r="O37" s="34">
        <f t="shared" si="12"/>
        <v>13757.362509946563</v>
      </c>
      <c r="P37" s="38">
        <f t="shared" si="0"/>
        <v>1431.0882733272695</v>
      </c>
      <c r="Q37" s="89"/>
      <c r="R37" s="31">
        <f t="shared" si="1"/>
        <v>1</v>
      </c>
      <c r="S37" s="36">
        <f t="shared" si="2"/>
        <v>1</v>
      </c>
      <c r="T37" s="89"/>
      <c r="U37" s="42">
        <f t="shared" si="3"/>
        <v>0.33549639192314856</v>
      </c>
      <c r="V37" s="36">
        <f t="shared" si="4"/>
        <v>0.3386666667469696</v>
      </c>
      <c r="W37" s="89"/>
      <c r="X37" s="78">
        <f t="shared" si="5"/>
        <v>4000</v>
      </c>
      <c r="Y37" s="44">
        <f t="shared" si="6"/>
        <v>100533305.41555832</v>
      </c>
      <c r="Z37" s="44">
        <f t="shared" si="7"/>
        <v>287468.65634048113</v>
      </c>
      <c r="AA37" s="44">
        <f t="shared" si="8"/>
        <v>-627823.28274438868</v>
      </c>
      <c r="AB37" s="45">
        <f t="shared" si="9"/>
        <v>39437.28481748249</v>
      </c>
      <c r="AD37" s="43">
        <f t="shared" si="10"/>
        <v>100236388.0739719</v>
      </c>
      <c r="AE37" s="114"/>
      <c r="AF37" s="59" t="s">
        <v>25</v>
      </c>
      <c r="AG37" s="60">
        <v>0.7</v>
      </c>
      <c r="AH37" s="56" t="s">
        <v>40</v>
      </c>
    </row>
    <row r="38" spans="1:35" ht="15" thickBot="1" x14ac:dyDescent="0.35">
      <c r="A38" s="6">
        <f t="shared" si="11"/>
        <v>2044</v>
      </c>
      <c r="B38" s="12">
        <f>'[1]Szenario 1'!$H38</f>
        <v>13821.598158463101</v>
      </c>
      <c r="C38" s="12">
        <f>'[1]Szenario 1'!$K38</f>
        <v>1431.0882733272695</v>
      </c>
      <c r="D38" s="13">
        <f>'[1]Szenario 2'!$H38</f>
        <v>15478.639283997396</v>
      </c>
      <c r="E38" s="13">
        <f>'[1]Szenario 2'!$K38</f>
        <v>1602.6583114650903</v>
      </c>
      <c r="F38" s="14">
        <f>'[1]Szenario 3'!$H38</f>
        <v>17054.042301089186</v>
      </c>
      <c r="G38" s="72">
        <f>'[1]Szenario 3'!$K38</f>
        <v>1765.7755398547743</v>
      </c>
      <c r="H38" s="89"/>
      <c r="I38" s="75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89"/>
      <c r="M38" s="84">
        <f t="shared" si="13"/>
        <v>48.653397727881462</v>
      </c>
      <c r="O38" s="34">
        <f t="shared" si="12"/>
        <v>13821.598158463101</v>
      </c>
      <c r="P38" s="38">
        <f t="shared" si="0"/>
        <v>1437.7392323746719</v>
      </c>
      <c r="Q38" s="89"/>
      <c r="R38" s="31">
        <f t="shared" si="1"/>
        <v>1</v>
      </c>
      <c r="S38" s="36">
        <f t="shared" si="2"/>
        <v>1</v>
      </c>
      <c r="T38" s="89"/>
      <c r="U38" s="42">
        <f t="shared" si="3"/>
        <v>0.33549640878311404</v>
      </c>
      <c r="V38" s="36">
        <f t="shared" si="4"/>
        <v>0.33866666674847284</v>
      </c>
      <c r="W38" s="89"/>
      <c r="X38" s="78">
        <f t="shared" si="5"/>
        <v>4000</v>
      </c>
      <c r="Y38" s="44">
        <f t="shared" si="6"/>
        <v>101002584.26203932</v>
      </c>
      <c r="Z38" s="44">
        <f t="shared" si="7"/>
        <v>288810.7641967868</v>
      </c>
      <c r="AA38" s="44">
        <f t="shared" si="8"/>
        <v>-657506.59459908551</v>
      </c>
      <c r="AB38" s="45">
        <f t="shared" si="9"/>
        <v>39621.300468346191</v>
      </c>
      <c r="AD38" s="43">
        <f t="shared" si="10"/>
        <v>100677509.73210536</v>
      </c>
      <c r="AE38" s="114"/>
    </row>
    <row r="39" spans="1:35" ht="15" thickBot="1" x14ac:dyDescent="0.35">
      <c r="A39" s="6">
        <f t="shared" si="11"/>
        <v>2045</v>
      </c>
      <c r="B39" s="12">
        <f>'[1]Szenario 1'!$H39</f>
        <v>13885.833806979641</v>
      </c>
      <c r="C39" s="12">
        <f>'[1]Szenario 1'!$K39</f>
        <v>1437.7392323746719</v>
      </c>
      <c r="D39" s="13">
        <f>'[1]Szenario 2'!$H39</f>
        <v>15602.054972711589</v>
      </c>
      <c r="E39" s="13">
        <f>'[1]Szenario 2'!$K39</f>
        <v>1615.4367718745577</v>
      </c>
      <c r="F39" s="14">
        <f>'[1]Szenario 3'!$H39</f>
        <v>17233.722383270942</v>
      </c>
      <c r="G39" s="72">
        <f>'[1]Szenario 3'!$K39</f>
        <v>1784.3796155638734</v>
      </c>
      <c r="H39" s="89"/>
      <c r="I39" s="75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89"/>
      <c r="M39" s="85">
        <f t="shared" si="13"/>
        <v>50.57469363699672</v>
      </c>
      <c r="O39" s="34">
        <f t="shared" si="12"/>
        <v>13885.833806979641</v>
      </c>
      <c r="P39" s="38">
        <f t="shared" si="0"/>
        <v>1444.3901914220744</v>
      </c>
      <c r="Q39" s="89"/>
      <c r="R39" s="31">
        <f t="shared" si="1"/>
        <v>1</v>
      </c>
      <c r="S39" s="36">
        <f t="shared" si="2"/>
        <v>1</v>
      </c>
      <c r="T39" s="89"/>
      <c r="U39" s="42">
        <f t="shared" si="3"/>
        <v>0.33549642587979467</v>
      </c>
      <c r="V39" s="36">
        <f t="shared" si="4"/>
        <v>0.33866666674999713</v>
      </c>
      <c r="W39" s="89"/>
      <c r="X39" s="78">
        <f t="shared" si="5"/>
        <v>4000</v>
      </c>
      <c r="Y39" s="44">
        <f t="shared" si="6"/>
        <v>101471863.21998043</v>
      </c>
      <c r="Z39" s="44">
        <f t="shared" si="7"/>
        <v>290152.87205309258</v>
      </c>
      <c r="AA39" s="44">
        <f t="shared" si="8"/>
        <v>-687438.56438340398</v>
      </c>
      <c r="AB39" s="45">
        <f t="shared" si="9"/>
        <v>39805.316119209885</v>
      </c>
      <c r="AD39" s="43">
        <f t="shared" si="10"/>
        <v>101118382.84376933</v>
      </c>
      <c r="AE39" s="114"/>
      <c r="AF39" s="57" t="s">
        <v>26</v>
      </c>
      <c r="AG39" s="48"/>
      <c r="AH39" s="49" t="s">
        <v>43</v>
      </c>
    </row>
    <row r="40" spans="1:35" ht="15" thickTop="1" x14ac:dyDescent="0.3">
      <c r="A40" s="6">
        <f t="shared" si="11"/>
        <v>2046</v>
      </c>
      <c r="B40" s="12">
        <f>'[1]Szenario 1'!$H40</f>
        <v>13950.069455496181</v>
      </c>
      <c r="C40" s="12">
        <f>'[1]Szenario 1'!$K40</f>
        <v>1444.3901914220744</v>
      </c>
      <c r="D40" s="13">
        <f>'[1]Szenario 2'!$H40</f>
        <v>15725.470661425783</v>
      </c>
      <c r="E40" s="13">
        <f>'[1]Szenario 2'!$K40</f>
        <v>1628.2152322840254</v>
      </c>
      <c r="F40" s="14">
        <f>'[1]Szenario 3'!$H40</f>
        <v>17413.402465452702</v>
      </c>
      <c r="G40" s="72">
        <f>'[1]Szenario 3'!$K40</f>
        <v>1802.9836912729727</v>
      </c>
      <c r="H40" s="89"/>
      <c r="I40" s="75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89"/>
      <c r="M40" s="84">
        <f t="shared" si="13"/>
        <v>52.495989546111979</v>
      </c>
      <c r="O40" s="34">
        <f t="shared" si="12"/>
        <v>13950.069455496181</v>
      </c>
      <c r="P40" s="38">
        <f t="shared" si="0"/>
        <v>1451.0411504694769</v>
      </c>
      <c r="Q40" s="89"/>
      <c r="R40" s="31">
        <f t="shared" si="1"/>
        <v>1</v>
      </c>
      <c r="S40" s="36">
        <f t="shared" si="2"/>
        <v>1</v>
      </c>
      <c r="T40" s="89"/>
      <c r="U40" s="42">
        <f t="shared" si="3"/>
        <v>0.33549644321539579</v>
      </c>
      <c r="V40" s="36">
        <f t="shared" si="4"/>
        <v>0.33866666675154261</v>
      </c>
      <c r="W40" s="89"/>
      <c r="X40" s="78">
        <f t="shared" si="5"/>
        <v>4000</v>
      </c>
      <c r="Y40" s="44">
        <f t="shared" si="6"/>
        <v>101941142.29094297</v>
      </c>
      <c r="Z40" s="44">
        <f t="shared" si="7"/>
        <v>291494.97990939824</v>
      </c>
      <c r="AA40" s="44">
        <f t="shared" si="8"/>
        <v>-717619.19209734374</v>
      </c>
      <c r="AB40" s="45">
        <f t="shared" si="9"/>
        <v>39989.331770073586</v>
      </c>
      <c r="AD40" s="43">
        <f t="shared" si="10"/>
        <v>101559007.4105251</v>
      </c>
      <c r="AE40" s="114"/>
      <c r="AF40" s="58" t="s">
        <v>41</v>
      </c>
      <c r="AG40" s="29">
        <v>3.4500000000000003E-2</v>
      </c>
      <c r="AH40" s="51" t="s">
        <v>40</v>
      </c>
    </row>
    <row r="41" spans="1:35" ht="15" thickBot="1" x14ac:dyDescent="0.35">
      <c r="A41" s="6">
        <f t="shared" si="11"/>
        <v>2047</v>
      </c>
      <c r="B41" s="12">
        <f>'[1]Szenario 1'!$H41</f>
        <v>14014.305104012723</v>
      </c>
      <c r="C41" s="12">
        <f>'[1]Szenario 1'!$K41</f>
        <v>1451.0411504694773</v>
      </c>
      <c r="D41" s="13">
        <f>'[1]Szenario 2'!$H41</f>
        <v>15848.886350139976</v>
      </c>
      <c r="E41" s="13">
        <f>'[1]Szenario 2'!$K41</f>
        <v>1640.9936926934929</v>
      </c>
      <c r="F41" s="14">
        <f>'[1]Szenario 3'!$H41</f>
        <v>17593.082547634458</v>
      </c>
      <c r="G41" s="72">
        <f>'[1]Szenario 3'!$K41</f>
        <v>1821.5877669820716</v>
      </c>
      <c r="H41" s="89"/>
      <c r="I41" s="75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89"/>
      <c r="M41" s="85">
        <f t="shared" si="13"/>
        <v>54.417285455227237</v>
      </c>
      <c r="O41" s="34">
        <f t="shared" si="12"/>
        <v>14014.305104012723</v>
      </c>
      <c r="P41" s="38">
        <f t="shared" si="0"/>
        <v>1457.6921095168798</v>
      </c>
      <c r="Q41" s="89"/>
      <c r="R41" s="31">
        <f t="shared" si="1"/>
        <v>1</v>
      </c>
      <c r="S41" s="36">
        <f t="shared" si="2"/>
        <v>1</v>
      </c>
      <c r="T41" s="89"/>
      <c r="U41" s="42">
        <f t="shared" si="3"/>
        <v>0.33549646079213308</v>
      </c>
      <c r="V41" s="36">
        <f t="shared" si="4"/>
        <v>0.33866666675310947</v>
      </c>
      <c r="W41" s="89"/>
      <c r="X41" s="78">
        <f t="shared" si="5"/>
        <v>4000</v>
      </c>
      <c r="Y41" s="44">
        <f t="shared" si="6"/>
        <v>102410421.4765027</v>
      </c>
      <c r="Z41" s="44">
        <f t="shared" si="7"/>
        <v>292837.08776570397</v>
      </c>
      <c r="AA41" s="44">
        <f t="shared" si="8"/>
        <v>-748048.4777409049</v>
      </c>
      <c r="AB41" s="45">
        <f t="shared" si="9"/>
        <v>40173.347420937294</v>
      </c>
      <c r="AD41" s="43">
        <f t="shared" si="10"/>
        <v>101999383.43394844</v>
      </c>
      <c r="AE41" s="114"/>
      <c r="AF41" s="59" t="s">
        <v>42</v>
      </c>
      <c r="AG41" s="60">
        <v>1.49E-2</v>
      </c>
      <c r="AH41" s="56" t="s">
        <v>40</v>
      </c>
    </row>
    <row r="42" spans="1:35" ht="15" thickBot="1" x14ac:dyDescent="0.35">
      <c r="A42" s="6">
        <f t="shared" si="11"/>
        <v>2048</v>
      </c>
      <c r="B42" s="12">
        <f>'[1]Szenario 1'!$H42</f>
        <v>14078.540752529261</v>
      </c>
      <c r="C42" s="12">
        <f>'[1]Szenario 1'!$K42</f>
        <v>1457.6921095168796</v>
      </c>
      <c r="D42" s="13">
        <f>'[1]Szenario 2'!$H42</f>
        <v>15972.302038854168</v>
      </c>
      <c r="E42" s="13">
        <f>'[1]Szenario 2'!$K42</f>
        <v>1653.7721531029604</v>
      </c>
      <c r="F42" s="14">
        <f>'[1]Szenario 3'!$H42</f>
        <v>17772.762629816214</v>
      </c>
      <c r="G42" s="72">
        <f>'[1]Szenario 3'!$K42</f>
        <v>1840.1918426911707</v>
      </c>
      <c r="H42" s="89"/>
      <c r="I42" s="75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89"/>
      <c r="M42" s="84">
        <f t="shared" si="13"/>
        <v>56.338581364342495</v>
      </c>
      <c r="O42" s="34">
        <f t="shared" si="12"/>
        <v>14078.540752529261</v>
      </c>
      <c r="P42" s="38">
        <f t="shared" si="0"/>
        <v>1464.343068564282</v>
      </c>
      <c r="Q42" s="89"/>
      <c r="R42" s="31">
        <f t="shared" si="1"/>
        <v>1</v>
      </c>
      <c r="S42" s="36">
        <f t="shared" si="2"/>
        <v>1</v>
      </c>
      <c r="T42" s="89"/>
      <c r="U42" s="42">
        <f t="shared" si="3"/>
        <v>0.33549647861223225</v>
      </c>
      <c r="V42" s="36">
        <f t="shared" si="4"/>
        <v>0.33866666675469798</v>
      </c>
      <c r="W42" s="89"/>
      <c r="X42" s="78">
        <f t="shared" si="5"/>
        <v>4000</v>
      </c>
      <c r="Y42" s="44">
        <f t="shared" si="6"/>
        <v>102879700.77824986</v>
      </c>
      <c r="Z42" s="44">
        <f t="shared" si="7"/>
        <v>294179.19562200963</v>
      </c>
      <c r="AA42" s="44">
        <f t="shared" si="8"/>
        <v>-778726.42131408723</v>
      </c>
      <c r="AB42" s="45">
        <f t="shared" si="9"/>
        <v>40357.363071800988</v>
      </c>
      <c r="AD42" s="43">
        <f t="shared" si="10"/>
        <v>102439510.91562958</v>
      </c>
      <c r="AE42" s="114"/>
    </row>
    <row r="43" spans="1:35" x14ac:dyDescent="0.3">
      <c r="A43" s="6">
        <f t="shared" si="11"/>
        <v>2049</v>
      </c>
      <c r="B43" s="12">
        <f>'[1]Szenario 1'!$H43</f>
        <v>14142.776401045803</v>
      </c>
      <c r="C43" s="12">
        <f>'[1]Szenario 1'!$K43</f>
        <v>1464.3430685642822</v>
      </c>
      <c r="D43" s="13">
        <f>'[1]Szenario 2'!$H43</f>
        <v>16095.717727568361</v>
      </c>
      <c r="E43" s="13">
        <f>'[1]Szenario 2'!$K43</f>
        <v>1666.5506135124281</v>
      </c>
      <c r="F43" s="14">
        <f>'[1]Szenario 3'!$H43</f>
        <v>17952.44271199797</v>
      </c>
      <c r="G43" s="72">
        <f>'[1]Szenario 3'!$K43</f>
        <v>1858.7959184002698</v>
      </c>
      <c r="H43" s="89"/>
      <c r="I43" s="75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89"/>
      <c r="M43" s="85">
        <f t="shared" si="13"/>
        <v>58.259877273457754</v>
      </c>
      <c r="O43" s="34">
        <f t="shared" si="12"/>
        <v>14142.776401045803</v>
      </c>
      <c r="P43" s="38">
        <f t="shared" si="0"/>
        <v>1470.9940276116847</v>
      </c>
      <c r="Q43" s="89"/>
      <c r="R43" s="31">
        <f t="shared" si="1"/>
        <v>1</v>
      </c>
      <c r="S43" s="36">
        <f t="shared" si="2"/>
        <v>1</v>
      </c>
      <c r="T43" s="89"/>
      <c r="U43" s="42">
        <f t="shared" si="3"/>
        <v>0.33549649667792941</v>
      </c>
      <c r="V43" s="36">
        <f t="shared" si="4"/>
        <v>0.33866666675630819</v>
      </c>
      <c r="W43" s="89"/>
      <c r="X43" s="78">
        <f t="shared" si="5"/>
        <v>4000</v>
      </c>
      <c r="Y43" s="44">
        <f t="shared" si="6"/>
        <v>103348980.19778952</v>
      </c>
      <c r="Z43" s="44">
        <f t="shared" si="7"/>
        <v>295521.30347831541</v>
      </c>
      <c r="AA43" s="44">
        <f t="shared" si="8"/>
        <v>-809653.02281689132</v>
      </c>
      <c r="AB43" s="45">
        <f t="shared" si="9"/>
        <v>40541.378722664689</v>
      </c>
      <c r="AD43" s="43">
        <f t="shared" si="10"/>
        <v>102879389.85717361</v>
      </c>
      <c r="AE43" s="114"/>
      <c r="AF43" s="47" t="s">
        <v>44</v>
      </c>
      <c r="AG43" s="48"/>
      <c r="AH43" s="49"/>
    </row>
    <row r="44" spans="1:35" x14ac:dyDescent="0.3">
      <c r="A44" s="6">
        <f t="shared" si="11"/>
        <v>2050</v>
      </c>
      <c r="B44" s="12">
        <f>'[1]Szenario 1'!$H44</f>
        <v>14207.012049562343</v>
      </c>
      <c r="C44" s="12">
        <f>'[1]Szenario 1'!$K44</f>
        <v>1470.9940276116849</v>
      </c>
      <c r="D44" s="13">
        <f>'[1]Szenario 2'!$H44</f>
        <v>16219.133416282555</v>
      </c>
      <c r="E44" s="13">
        <f>'[1]Szenario 2'!$K44</f>
        <v>1679.3290739218955</v>
      </c>
      <c r="F44" s="14">
        <f>'[1]Szenario 3'!$H44</f>
        <v>18132.12279417973</v>
      </c>
      <c r="G44" s="72">
        <f>'[1]Szenario 3'!$K44</f>
        <v>1877.3999941093691</v>
      </c>
      <c r="H44" s="89"/>
      <c r="I44" s="75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89"/>
      <c r="M44" s="86">
        <v>50</v>
      </c>
      <c r="O44" s="34">
        <f t="shared" si="12"/>
        <v>14207.012049562343</v>
      </c>
      <c r="P44" s="38">
        <f t="shared" si="0"/>
        <v>1477.6449866590874</v>
      </c>
      <c r="Q44" s="89"/>
      <c r="R44" s="31">
        <f t="shared" si="1"/>
        <v>1</v>
      </c>
      <c r="S44" s="36">
        <f t="shared" si="2"/>
        <v>1</v>
      </c>
      <c r="T44" s="89"/>
      <c r="U44" s="42">
        <f t="shared" si="3"/>
        <v>0.33549651499147082</v>
      </c>
      <c r="V44" s="36">
        <f t="shared" si="4"/>
        <v>0.33866666675794044</v>
      </c>
      <c r="W44" s="89"/>
      <c r="X44" s="78">
        <f t="shared" si="5"/>
        <v>4000</v>
      </c>
      <c r="Y44" s="44">
        <f t="shared" si="6"/>
        <v>103818259.73674142</v>
      </c>
      <c r="Z44" s="44">
        <f t="shared" si="7"/>
        <v>296863.41133462108</v>
      </c>
      <c r="AA44" s="44">
        <f t="shared" si="8"/>
        <v>-695113.86619520257</v>
      </c>
      <c r="AB44" s="45">
        <f t="shared" si="9"/>
        <v>40725.394373528405</v>
      </c>
      <c r="AD44" s="43">
        <f t="shared" si="10"/>
        <v>103464734.67625436</v>
      </c>
      <c r="AE44" s="114"/>
      <c r="AF44" s="136" t="s">
        <v>46</v>
      </c>
      <c r="AG44" s="137"/>
      <c r="AH44" s="138"/>
    </row>
    <row r="45" spans="1:35" x14ac:dyDescent="0.3">
      <c r="A45" s="6">
        <f t="shared" si="11"/>
        <v>2051</v>
      </c>
      <c r="B45" s="12">
        <f>'[1]Szenario 1'!$H45</f>
        <v>14271.247698078883</v>
      </c>
      <c r="C45" s="12">
        <f>'[1]Szenario 1'!$K45</f>
        <v>1477.6449866590874</v>
      </c>
      <c r="D45" s="13">
        <f>'[1]Szenario 2'!$H45</f>
        <v>16342.54910499675</v>
      </c>
      <c r="E45" s="13">
        <f>'[1]Szenario 2'!$K45</f>
        <v>1692.1075343313632</v>
      </c>
      <c r="F45" s="14">
        <f>'[1]Szenario 3'!$H45</f>
        <v>18311.802876361486</v>
      </c>
      <c r="G45" s="72">
        <f>'[1]Szenario 3'!$K45</f>
        <v>1896.004069818468</v>
      </c>
      <c r="H45" s="89"/>
      <c r="I45" s="75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89"/>
      <c r="M45" s="85">
        <f>M44+(($D$42-$D$11)/($B$42-$B$11))</f>
        <v>51.921295909115258</v>
      </c>
      <c r="O45" s="34">
        <f t="shared" si="12"/>
        <v>14271.247698078883</v>
      </c>
      <c r="P45" s="38">
        <f t="shared" si="0"/>
        <v>1484.2959457064899</v>
      </c>
      <c r="Q45" s="89"/>
      <c r="R45" s="31">
        <f t="shared" si="1"/>
        <v>1</v>
      </c>
      <c r="S45" s="36">
        <f t="shared" si="2"/>
        <v>1</v>
      </c>
      <c r="T45" s="89"/>
      <c r="U45" s="42">
        <f t="shared" si="3"/>
        <v>0.335496533555113</v>
      </c>
      <c r="V45" s="36">
        <f t="shared" si="4"/>
        <v>0.33866666675959489</v>
      </c>
      <c r="W45" s="89"/>
      <c r="X45" s="78">
        <f t="shared" si="5"/>
        <v>4000</v>
      </c>
      <c r="Y45" s="44">
        <f t="shared" si="6"/>
        <v>104287539.39673994</v>
      </c>
      <c r="Z45" s="44">
        <f t="shared" si="7"/>
        <v>298205.5191909268</v>
      </c>
      <c r="AA45" s="44">
        <f t="shared" si="8"/>
        <v>-725878.94973766827</v>
      </c>
      <c r="AB45" s="45">
        <f t="shared" si="9"/>
        <v>40909.410024392098</v>
      </c>
      <c r="AD45" s="43">
        <f t="shared" si="10"/>
        <v>103904775.37621759</v>
      </c>
      <c r="AE45" s="114"/>
      <c r="AF45" s="50" t="s">
        <v>50</v>
      </c>
      <c r="AG45" s="29">
        <v>15000</v>
      </c>
      <c r="AH45" s="51" t="s">
        <v>49</v>
      </c>
    </row>
    <row r="46" spans="1:35" x14ac:dyDescent="0.3">
      <c r="A46" s="6">
        <f t="shared" si="11"/>
        <v>2052</v>
      </c>
      <c r="B46" s="12">
        <f>'[1]Szenario 1'!$H46</f>
        <v>14335.483346595423</v>
      </c>
      <c r="C46" s="12">
        <f>'[1]Szenario 1'!$K46</f>
        <v>1484.2959457064901</v>
      </c>
      <c r="D46" s="13">
        <f>'[1]Szenario 2'!$H46</f>
        <v>16465.964793710944</v>
      </c>
      <c r="E46" s="13">
        <f>'[1]Szenario 2'!$K46</f>
        <v>1704.8859947408309</v>
      </c>
      <c r="F46" s="14">
        <f>'[1]Szenario 3'!$H46</f>
        <v>18491.482958543242</v>
      </c>
      <c r="G46" s="72">
        <f>'[1]Szenario 3'!$K46</f>
        <v>1914.6081455275671</v>
      </c>
      <c r="H46" s="89"/>
      <c r="I46" s="75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89"/>
      <c r="M46" s="84">
        <f t="shared" ref="M46:M54" si="14">M45+(($D$42-$D$11)/($B$42-$B$11))</f>
        <v>53.842591818230517</v>
      </c>
      <c r="O46" s="34">
        <f t="shared" si="12"/>
        <v>14335.483346595423</v>
      </c>
      <c r="P46" s="38">
        <f t="shared" si="0"/>
        <v>1490.9469047538926</v>
      </c>
      <c r="Q46" s="89"/>
      <c r="R46" s="31">
        <f t="shared" si="1"/>
        <v>1</v>
      </c>
      <c r="S46" s="36">
        <f t="shared" si="2"/>
        <v>1</v>
      </c>
      <c r="T46" s="89"/>
      <c r="U46" s="42">
        <f t="shared" si="3"/>
        <v>0.33549655237112258</v>
      </c>
      <c r="V46" s="36">
        <f t="shared" si="4"/>
        <v>0.33866666676127172</v>
      </c>
      <c r="W46" s="89"/>
      <c r="X46" s="78">
        <f t="shared" si="5"/>
        <v>4000</v>
      </c>
      <c r="Y46" s="44">
        <f t="shared" si="6"/>
        <v>104756819.17943445</v>
      </c>
      <c r="Z46" s="44">
        <f t="shared" si="7"/>
        <v>299547.62704723253</v>
      </c>
      <c r="AA46" s="44">
        <f t="shared" si="8"/>
        <v>-756892.69120975537</v>
      </c>
      <c r="AB46" s="45">
        <f t="shared" si="9"/>
        <v>41093.425675255799</v>
      </c>
      <c r="AD46" s="43">
        <f t="shared" si="10"/>
        <v>104344567.54094718</v>
      </c>
      <c r="AE46" s="114"/>
      <c r="AF46" s="52"/>
      <c r="AG46" s="53">
        <f>'[3]Risikoschätzung '!$P$22</f>
        <v>3.8183974898599521E-6</v>
      </c>
      <c r="AH46" s="51" t="s">
        <v>53</v>
      </c>
    </row>
    <row r="47" spans="1:35" x14ac:dyDescent="0.3">
      <c r="A47" s="6">
        <f t="shared" si="11"/>
        <v>2053</v>
      </c>
      <c r="B47" s="12">
        <f>'[1]Szenario 1'!$H47</f>
        <v>14399.718995111962</v>
      </c>
      <c r="C47" s="12">
        <f>'[1]Szenario 1'!$K47</f>
        <v>1490.9469047538923</v>
      </c>
      <c r="D47" s="13">
        <f>'[1]Szenario 2'!$H47</f>
        <v>16589.380482425138</v>
      </c>
      <c r="E47" s="13">
        <f>'[1]Szenario 2'!$K47</f>
        <v>1717.6644551502986</v>
      </c>
      <c r="F47" s="14">
        <f>'[1]Szenario 3'!$H47</f>
        <v>18671.163040724998</v>
      </c>
      <c r="G47" s="72">
        <f>'[1]Szenario 3'!$K47</f>
        <v>1933.2122212366662</v>
      </c>
      <c r="H47" s="89"/>
      <c r="I47" s="75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89"/>
      <c r="M47" s="85">
        <f t="shared" si="14"/>
        <v>55.763887727345775</v>
      </c>
      <c r="O47" s="34">
        <f t="shared" si="12"/>
        <v>14399.718995111962</v>
      </c>
      <c r="P47" s="38">
        <f t="shared" si="0"/>
        <v>1497.5978638012948</v>
      </c>
      <c r="Q47" s="89"/>
      <c r="R47" s="31">
        <f t="shared" si="1"/>
        <v>1</v>
      </c>
      <c r="S47" s="36">
        <f t="shared" si="2"/>
        <v>1</v>
      </c>
      <c r="T47" s="89"/>
      <c r="U47" s="42">
        <f t="shared" si="3"/>
        <v>0.33549657144177658</v>
      </c>
      <c r="V47" s="36">
        <f t="shared" si="4"/>
        <v>0.33866666676297114</v>
      </c>
      <c r="W47" s="89"/>
      <c r="X47" s="78">
        <f t="shared" si="5"/>
        <v>4000</v>
      </c>
      <c r="Y47" s="44">
        <f t="shared" si="6"/>
        <v>105226099.08648917</v>
      </c>
      <c r="Z47" s="44">
        <f t="shared" si="7"/>
        <v>300889.73490353819</v>
      </c>
      <c r="AA47" s="44">
        <f t="shared" si="8"/>
        <v>-788155.09061146365</v>
      </c>
      <c r="AB47" s="45">
        <f t="shared" si="9"/>
        <v>41277.4413261195</v>
      </c>
      <c r="AD47" s="43">
        <f t="shared" ref="AD47:AD54" si="15">SUM(X47:AB47)</f>
        <v>104784111.17210738</v>
      </c>
      <c r="AE47" s="114"/>
      <c r="AF47" s="52"/>
      <c r="AG47" s="53">
        <f>'[3]Risikoschätzung '!$P$26</f>
        <v>1.4614157752901537E-6</v>
      </c>
      <c r="AH47" s="51" t="s">
        <v>53</v>
      </c>
    </row>
    <row r="48" spans="1:35" x14ac:dyDescent="0.3">
      <c r="A48" s="6">
        <f t="shared" si="11"/>
        <v>2054</v>
      </c>
      <c r="B48" s="12">
        <f>'[1]Szenario 1'!$H48</f>
        <v>14463.954643628502</v>
      </c>
      <c r="C48" s="12">
        <f>'[1]Szenario 1'!$K48</f>
        <v>1497.597863801295</v>
      </c>
      <c r="D48" s="13">
        <f>'[1]Szenario 2'!$H48</f>
        <v>16712.796171139333</v>
      </c>
      <c r="E48" s="13">
        <f>'[1]Szenario 2'!$K48</f>
        <v>1730.4429155597663</v>
      </c>
      <c r="F48" s="14">
        <f>'[1]Szenario 3'!$H48</f>
        <v>18850.843122906754</v>
      </c>
      <c r="G48" s="72">
        <f>'[1]Szenario 3'!$K48</f>
        <v>1951.8162969457651</v>
      </c>
      <c r="H48" s="89"/>
      <c r="I48" s="75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89"/>
      <c r="M48" s="84">
        <f t="shared" si="14"/>
        <v>57.685183636461034</v>
      </c>
      <c r="O48" s="34">
        <f t="shared" si="12"/>
        <v>14463.954643628502</v>
      </c>
      <c r="P48" s="38">
        <f t="shared" si="0"/>
        <v>1504.2488228486975</v>
      </c>
      <c r="Q48" s="89"/>
      <c r="R48" s="31">
        <f t="shared" si="1"/>
        <v>1</v>
      </c>
      <c r="S48" s="36">
        <f t="shared" si="2"/>
        <v>1</v>
      </c>
      <c r="T48" s="89"/>
      <c r="U48" s="42">
        <f t="shared" si="3"/>
        <v>0.33549659076936217</v>
      </c>
      <c r="V48" s="36">
        <f t="shared" si="4"/>
        <v>0.33866666676469337</v>
      </c>
      <c r="W48" s="89"/>
      <c r="X48" s="78">
        <f t="shared" si="5"/>
        <v>4000</v>
      </c>
      <c r="Y48" s="44">
        <f t="shared" si="6"/>
        <v>105695379.11958338</v>
      </c>
      <c r="Z48" s="44">
        <f t="shared" si="7"/>
        <v>302231.84275984386</v>
      </c>
      <c r="AA48" s="44">
        <f t="shared" si="8"/>
        <v>-819666.14794279321</v>
      </c>
      <c r="AB48" s="45">
        <f t="shared" si="9"/>
        <v>41461.456976983201</v>
      </c>
      <c r="AD48" s="43">
        <f t="shared" si="15"/>
        <v>105223406.27137741</v>
      </c>
      <c r="AE48" s="114"/>
      <c r="AF48" s="136" t="s">
        <v>47</v>
      </c>
      <c r="AG48" s="137"/>
      <c r="AH48" s="138"/>
    </row>
    <row r="49" spans="1:34" x14ac:dyDescent="0.3">
      <c r="A49" s="6">
        <f t="shared" si="11"/>
        <v>2055</v>
      </c>
      <c r="B49" s="12">
        <f>'[1]Szenario 1'!$H49</f>
        <v>14528.19029214504</v>
      </c>
      <c r="C49" s="12">
        <f>'[1]Szenario 1'!$K49</f>
        <v>1504.2488228486973</v>
      </c>
      <c r="D49" s="13">
        <f>'[1]Szenario 2'!$H49</f>
        <v>16836.211859853523</v>
      </c>
      <c r="E49" s="13">
        <f>'[1]Szenario 2'!$K49</f>
        <v>1743.2213759692338</v>
      </c>
      <c r="F49" s="14">
        <f>'[1]Szenario 3'!$H49</f>
        <v>19030.52320508851</v>
      </c>
      <c r="G49" s="72">
        <f>'[1]Szenario 3'!$K49</f>
        <v>1970.4203726548642</v>
      </c>
      <c r="H49" s="89"/>
      <c r="I49" s="75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89"/>
      <c r="M49" s="85">
        <f t="shared" si="14"/>
        <v>59.606479545576292</v>
      </c>
      <c r="O49" s="34">
        <f t="shared" si="12"/>
        <v>14528.19029214504</v>
      </c>
      <c r="P49" s="38">
        <f t="shared" si="0"/>
        <v>1510.8997818960997</v>
      </c>
      <c r="Q49" s="89"/>
      <c r="R49" s="31">
        <f t="shared" si="1"/>
        <v>1</v>
      </c>
      <c r="S49" s="36">
        <f t="shared" si="2"/>
        <v>1</v>
      </c>
      <c r="T49" s="89"/>
      <c r="U49" s="42">
        <f t="shared" si="3"/>
        <v>0.33549661035617673</v>
      </c>
      <c r="V49" s="36">
        <f t="shared" si="4"/>
        <v>0.33866666676643858</v>
      </c>
      <c r="W49" s="89"/>
      <c r="X49" s="78">
        <f t="shared" si="5"/>
        <v>4000</v>
      </c>
      <c r="Y49" s="44">
        <f t="shared" si="6"/>
        <v>106164659.28041129</v>
      </c>
      <c r="Z49" s="44">
        <f t="shared" si="7"/>
        <v>303573.95061614952</v>
      </c>
      <c r="AA49" s="44">
        <f t="shared" si="8"/>
        <v>-851425.86320374429</v>
      </c>
      <c r="AB49" s="45">
        <f t="shared" si="9"/>
        <v>41645.472627846895</v>
      </c>
      <c r="AD49" s="43">
        <f t="shared" si="15"/>
        <v>105662452.84045154</v>
      </c>
      <c r="AE49" s="114"/>
      <c r="AF49" s="50" t="s">
        <v>51</v>
      </c>
      <c r="AG49" s="29">
        <v>110000</v>
      </c>
      <c r="AH49" s="51" t="s">
        <v>49</v>
      </c>
    </row>
    <row r="50" spans="1:34" x14ac:dyDescent="0.3">
      <c r="A50" s="6">
        <f t="shared" si="11"/>
        <v>2056</v>
      </c>
      <c r="B50" s="12">
        <f>'[1]Szenario 1'!$H50</f>
        <v>14592.42594066158</v>
      </c>
      <c r="C50" s="12">
        <f>'[1]Szenario 1'!$K50</f>
        <v>1510.8997818961</v>
      </c>
      <c r="D50" s="13">
        <f>'[1]Szenario 2'!$H50</f>
        <v>16959.627548567718</v>
      </c>
      <c r="E50" s="13">
        <f>'[1]Szenario 2'!$K50</f>
        <v>1755.9998363787015</v>
      </c>
      <c r="F50" s="14">
        <f>'[1]Szenario 3'!$H50</f>
        <v>19210.203287270266</v>
      </c>
      <c r="G50" s="72">
        <f>'[1]Szenario 3'!$K50</f>
        <v>1989.0244483639631</v>
      </c>
      <c r="H50" s="89"/>
      <c r="I50" s="75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89"/>
      <c r="M50" s="84">
        <f t="shared" si="14"/>
        <v>61.52777545469155</v>
      </c>
      <c r="O50" s="34">
        <f t="shared" si="12"/>
        <v>14592.42594066158</v>
      </c>
      <c r="P50" s="38">
        <f t="shared" si="0"/>
        <v>1517.5507409435024</v>
      </c>
      <c r="Q50" s="89"/>
      <c r="R50" s="31">
        <f t="shared" si="1"/>
        <v>1</v>
      </c>
      <c r="S50" s="36">
        <f t="shared" si="2"/>
        <v>1</v>
      </c>
      <c r="T50" s="89"/>
      <c r="U50" s="42">
        <f t="shared" si="3"/>
        <v>0.33549663020452786</v>
      </c>
      <c r="V50" s="36">
        <f t="shared" si="4"/>
        <v>0.338666666768207</v>
      </c>
      <c r="W50" s="89"/>
      <c r="X50" s="78">
        <f t="shared" si="5"/>
        <v>4000</v>
      </c>
      <c r="Y50" s="44">
        <f t="shared" si="6"/>
        <v>106633939.57068233</v>
      </c>
      <c r="Z50" s="44">
        <f t="shared" si="7"/>
        <v>304916.05847245525</v>
      </c>
      <c r="AA50" s="44">
        <f t="shared" si="8"/>
        <v>-883434.23639431677</v>
      </c>
      <c r="AB50" s="45">
        <f t="shared" si="9"/>
        <v>41829.488278710589</v>
      </c>
      <c r="AD50" s="43">
        <f t="shared" si="15"/>
        <v>106101250.88103919</v>
      </c>
      <c r="AE50" s="114"/>
      <c r="AF50" s="52"/>
      <c r="AG50" s="53">
        <f>'[3]Risikoschätzung '!$P$21</f>
        <v>2.6432999158184737E-7</v>
      </c>
      <c r="AH50" s="51" t="s">
        <v>54</v>
      </c>
    </row>
    <row r="51" spans="1:34" x14ac:dyDescent="0.3">
      <c r="A51" s="6">
        <f t="shared" si="11"/>
        <v>2057</v>
      </c>
      <c r="B51" s="12">
        <f>'[1]Szenario 1'!$H51</f>
        <v>14656.661589178118</v>
      </c>
      <c r="C51" s="12">
        <f>'[1]Szenario 1'!$K51</f>
        <v>1517.5507409435022</v>
      </c>
      <c r="D51" s="13">
        <f>'[1]Szenario 2'!$H51</f>
        <v>17083.043237281912</v>
      </c>
      <c r="E51" s="13">
        <f>'[1]Szenario 2'!$K51</f>
        <v>1768.778296788169</v>
      </c>
      <c r="F51" s="14">
        <f>'[1]Szenario 3'!$H51</f>
        <v>19389.883369452022</v>
      </c>
      <c r="G51" s="72">
        <f>'[1]Szenario 3'!$K51</f>
        <v>2007.6285240730622</v>
      </c>
      <c r="H51" s="89"/>
      <c r="I51" s="75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89"/>
      <c r="M51" s="85">
        <f t="shared" si="14"/>
        <v>63.449071363806809</v>
      </c>
      <c r="O51" s="34">
        <f t="shared" si="12"/>
        <v>14656.661589178118</v>
      </c>
      <c r="P51" s="38">
        <f t="shared" si="0"/>
        <v>1524.2016999909047</v>
      </c>
      <c r="Q51" s="89"/>
      <c r="R51" s="31">
        <f t="shared" si="1"/>
        <v>1</v>
      </c>
      <c r="S51" s="36">
        <f t="shared" si="2"/>
        <v>1</v>
      </c>
      <c r="T51" s="89"/>
      <c r="U51" s="42">
        <f t="shared" si="3"/>
        <v>0.33549665031673337</v>
      </c>
      <c r="V51" s="36">
        <f t="shared" si="4"/>
        <v>0.33866666676999879</v>
      </c>
      <c r="W51" s="89"/>
      <c r="X51" s="78">
        <f t="shared" si="5"/>
        <v>4000</v>
      </c>
      <c r="Y51" s="44">
        <f t="shared" si="6"/>
        <v>107103219.99212103</v>
      </c>
      <c r="Z51" s="44">
        <f t="shared" si="7"/>
        <v>306258.16632876091</v>
      </c>
      <c r="AA51" s="44">
        <f t="shared" si="8"/>
        <v>-915691.26751451031</v>
      </c>
      <c r="AB51" s="45">
        <f t="shared" si="9"/>
        <v>42013.503929574297</v>
      </c>
      <c r="AD51" s="43">
        <f t="shared" si="15"/>
        <v>106539800.39486484</v>
      </c>
      <c r="AE51" s="114"/>
      <c r="AF51" s="52"/>
      <c r="AG51" s="53">
        <f>'[3]Risikoschätzung '!$P$25</f>
        <v>1.0116705256743542E-7</v>
      </c>
      <c r="AH51" s="51" t="s">
        <v>54</v>
      </c>
    </row>
    <row r="52" spans="1:34" x14ac:dyDescent="0.3">
      <c r="A52" s="6">
        <f t="shared" si="11"/>
        <v>2058</v>
      </c>
      <c r="B52" s="12">
        <f>'[1]Szenario 1'!$H52</f>
        <v>14720.897237694657</v>
      </c>
      <c r="C52" s="12">
        <f>'[1]Szenario 1'!$K52</f>
        <v>1524.2016999909047</v>
      </c>
      <c r="D52" s="13">
        <f>'[1]Szenario 2'!$H52</f>
        <v>17206.458925996103</v>
      </c>
      <c r="E52" s="13">
        <f>'[1]Szenario 2'!$K52</f>
        <v>1781.5567571976364</v>
      </c>
      <c r="F52" s="14">
        <f>'[1]Szenario 3'!$H52</f>
        <v>19569.563451633778</v>
      </c>
      <c r="G52" s="72">
        <f>'[1]Szenario 3'!$K52</f>
        <v>2026.2325997821613</v>
      </c>
      <c r="H52" s="89"/>
      <c r="I52" s="75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89"/>
      <c r="M52" s="84">
        <f t="shared" si="14"/>
        <v>65.370367272922067</v>
      </c>
      <c r="O52" s="34">
        <f t="shared" si="12"/>
        <v>14720.897237694657</v>
      </c>
      <c r="P52" s="38">
        <f t="shared" si="0"/>
        <v>1530.8526590383071</v>
      </c>
      <c r="Q52" s="89"/>
      <c r="R52" s="31">
        <f t="shared" si="1"/>
        <v>1</v>
      </c>
      <c r="S52" s="36">
        <f t="shared" si="2"/>
        <v>1</v>
      </c>
      <c r="T52" s="89"/>
      <c r="U52" s="42">
        <f t="shared" si="3"/>
        <v>0.33549667069512146</v>
      </c>
      <c r="V52" s="36">
        <f t="shared" si="4"/>
        <v>0.33866666677181423</v>
      </c>
      <c r="W52" s="89"/>
      <c r="X52" s="78">
        <f t="shared" si="5"/>
        <v>4000</v>
      </c>
      <c r="Y52" s="44">
        <f t="shared" si="6"/>
        <v>107572500.54646723</v>
      </c>
      <c r="Z52" s="44">
        <f t="shared" si="7"/>
        <v>307600.27418506658</v>
      </c>
      <c r="AA52" s="44">
        <f t="shared" si="8"/>
        <v>-948196.95656432526</v>
      </c>
      <c r="AB52" s="45">
        <f t="shared" si="9"/>
        <v>42197.519580437984</v>
      </c>
      <c r="AD52" s="43">
        <f t="shared" si="15"/>
        <v>106978101.38366841</v>
      </c>
      <c r="AE52" s="114"/>
      <c r="AF52" s="136" t="s">
        <v>48</v>
      </c>
      <c r="AG52" s="137"/>
      <c r="AH52" s="138"/>
    </row>
    <row r="53" spans="1:34" x14ac:dyDescent="0.3">
      <c r="A53" s="6">
        <f t="shared" si="11"/>
        <v>2059</v>
      </c>
      <c r="B53" s="12">
        <f>'[1]Szenario 1'!$H53</f>
        <v>14785.132886211197</v>
      </c>
      <c r="C53" s="12">
        <f>'[1]Szenario 1'!$K53</f>
        <v>1530.8526590383071</v>
      </c>
      <c r="D53" s="13">
        <f>'[1]Szenario 2'!$H53</f>
        <v>17329.874614710297</v>
      </c>
      <c r="E53" s="13">
        <f>'[1]Szenario 2'!$K53</f>
        <v>1794.3352176071041</v>
      </c>
      <c r="F53" s="14">
        <f>'[1]Szenario 3'!$H53</f>
        <v>19749.243533815534</v>
      </c>
      <c r="G53" s="72">
        <f>'[1]Szenario 3'!$K53</f>
        <v>2044.8366754912602</v>
      </c>
      <c r="H53" s="89"/>
      <c r="I53" s="75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89"/>
      <c r="M53" s="85">
        <f t="shared" si="14"/>
        <v>67.291663182037325</v>
      </c>
      <c r="O53" s="34">
        <f t="shared" si="12"/>
        <v>14785.132886211197</v>
      </c>
      <c r="P53" s="38">
        <f t="shared" si="0"/>
        <v>1537.5036180857096</v>
      </c>
      <c r="Q53" s="89"/>
      <c r="R53" s="31">
        <f t="shared" si="1"/>
        <v>1</v>
      </c>
      <c r="S53" s="36">
        <f t="shared" si="2"/>
        <v>1</v>
      </c>
      <c r="T53" s="89"/>
      <c r="U53" s="42">
        <f t="shared" si="3"/>
        <v>0.33549669134203031</v>
      </c>
      <c r="V53" s="36">
        <f t="shared" si="4"/>
        <v>0.33866666677365348</v>
      </c>
      <c r="W53" s="89"/>
      <c r="X53" s="78">
        <f t="shared" si="5"/>
        <v>4000</v>
      </c>
      <c r="Y53" s="44">
        <f t="shared" si="6"/>
        <v>108041781.23547608</v>
      </c>
      <c r="Z53" s="44">
        <f t="shared" si="7"/>
        <v>308942.3820413723</v>
      </c>
      <c r="AA53" s="44">
        <f t="shared" si="8"/>
        <v>-980951.30354376184</v>
      </c>
      <c r="AB53" s="45">
        <f t="shared" si="9"/>
        <v>42381.535231301685</v>
      </c>
      <c r="AD53" s="43">
        <f t="shared" si="15"/>
        <v>107416153.84920499</v>
      </c>
      <c r="AE53" s="114"/>
      <c r="AF53" s="50" t="s">
        <v>52</v>
      </c>
      <c r="AG53" s="29">
        <v>3700000</v>
      </c>
      <c r="AH53" s="51" t="s">
        <v>49</v>
      </c>
    </row>
    <row r="54" spans="1:34" ht="15" thickBot="1" x14ac:dyDescent="0.35">
      <c r="A54" s="7">
        <f t="shared" si="11"/>
        <v>2060</v>
      </c>
      <c r="B54" s="12">
        <f>'[1]Szenario 1'!$H54</f>
        <v>14849.368534727735</v>
      </c>
      <c r="C54" s="12">
        <f>'[1]Szenario 1'!$K54</f>
        <v>1537.5036180857096</v>
      </c>
      <c r="D54" s="13">
        <f>'[1]Szenario 2'!$H54</f>
        <v>17453.290303424488</v>
      </c>
      <c r="E54" s="13">
        <f>'[1]Szenario 2'!$K54</f>
        <v>1807.1136780165714</v>
      </c>
      <c r="F54" s="14">
        <f>'[1]Szenario 3'!$H54</f>
        <v>19928.923615997293</v>
      </c>
      <c r="G54" s="72">
        <f>'[1]Szenario 3'!$K54</f>
        <v>2063.4407512003595</v>
      </c>
      <c r="H54" s="89"/>
      <c r="I54" s="75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89"/>
      <c r="M54" s="87">
        <f t="shared" si="14"/>
        <v>69.212959091152584</v>
      </c>
      <c r="O54" s="34">
        <f t="shared" si="12"/>
        <v>14849.368534727735</v>
      </c>
      <c r="P54" s="38">
        <f t="shared" si="0"/>
        <v>1544.1545771331121</v>
      </c>
      <c r="Q54" s="90"/>
      <c r="R54" s="31">
        <f t="shared" si="1"/>
        <v>1</v>
      </c>
      <c r="S54" s="36">
        <f t="shared" si="2"/>
        <v>1</v>
      </c>
      <c r="T54" s="90"/>
      <c r="U54" s="42">
        <f t="shared" si="3"/>
        <v>0.33549671225980848</v>
      </c>
      <c r="V54" s="36">
        <f t="shared" si="4"/>
        <v>0.33866666677551677</v>
      </c>
      <c r="W54" s="90"/>
      <c r="X54" s="78">
        <f t="shared" si="5"/>
        <v>4000</v>
      </c>
      <c r="Y54" s="44">
        <f t="shared" si="6"/>
        <v>108511062.06091806</v>
      </c>
      <c r="Z54" s="44">
        <f t="shared" si="7"/>
        <v>310284.48989767791</v>
      </c>
      <c r="AA54" s="44">
        <f t="shared" si="8"/>
        <v>-1013954.3084528196</v>
      </c>
      <c r="AB54" s="45">
        <f t="shared" si="9"/>
        <v>42565.550882165386</v>
      </c>
      <c r="AD54" s="43">
        <f t="shared" si="15"/>
        <v>107853957.79324509</v>
      </c>
      <c r="AE54" s="114"/>
      <c r="AF54" s="52"/>
      <c r="AG54" s="53">
        <f>'[3]Risikoschätzung '!$P$20</f>
        <v>1.3698630136986301E-8</v>
      </c>
      <c r="AH54" s="51" t="s">
        <v>54</v>
      </c>
    </row>
    <row r="55" spans="1:34" ht="15" thickBot="1" x14ac:dyDescent="0.35">
      <c r="AD55" s="43">
        <f>SUM(AD9:AD54)</f>
        <v>4499548788.7208462</v>
      </c>
      <c r="AE55" s="114"/>
      <c r="AF55" s="54"/>
      <c r="AG55" s="55">
        <f>'[3]Risikoschätzung '!$P$24</f>
        <v>5.2428785204316568E-9</v>
      </c>
      <c r="AH55" s="56" t="s">
        <v>54</v>
      </c>
    </row>
    <row r="56" spans="1:34" ht="15" thickBot="1" x14ac:dyDescent="0.35">
      <c r="U56" s="121" t="s">
        <v>23</v>
      </c>
      <c r="V56" s="122"/>
      <c r="X56" s="10">
        <f>SUM(X9:X54)</f>
        <v>252000</v>
      </c>
      <c r="Y56" s="69">
        <f>SUM(Y9:Y54)</f>
        <v>4505805003.0619001</v>
      </c>
      <c r="Z56" s="70">
        <f>SUM(Z9:Z54)</f>
        <v>12884004.904016798</v>
      </c>
      <c r="AA56" s="70">
        <f>SUM(AA9:AA54)</f>
        <v>-21159778.387005318</v>
      </c>
      <c r="AB56" s="77">
        <f>SUM(AB9:AB54)</f>
        <v>1767559.1419356787</v>
      </c>
      <c r="AD56" s="71">
        <f>X56+Y56+Z56+AA56+AB56</f>
        <v>4499548788.7208471</v>
      </c>
      <c r="AF56" s="139"/>
      <c r="AG56" s="140"/>
    </row>
    <row r="57" spans="1:34" ht="15" thickBot="1" x14ac:dyDescent="0.35">
      <c r="AF57" s="141"/>
      <c r="AG57" s="142"/>
    </row>
    <row r="58" spans="1:34" x14ac:dyDescent="0.3">
      <c r="AE58" s="28"/>
      <c r="AF58" s="139"/>
      <c r="AG58" s="140"/>
      <c r="AH58" s="46"/>
    </row>
    <row r="59" spans="1:34" ht="15" thickBot="1" x14ac:dyDescent="0.35">
      <c r="AF59" s="141"/>
      <c r="AG59" s="142"/>
    </row>
    <row r="60" spans="1:34" x14ac:dyDescent="0.3">
      <c r="AG60" s="45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W27" workbookViewId="0">
      <selection activeCell="AK52" sqref="AK52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2" customWidth="1"/>
    <col min="9" max="9" width="15.33203125" customWidth="1"/>
    <col min="10" max="10" width="14.6640625" customWidth="1"/>
    <col min="11" max="11" width="14.88671875" customWidth="1"/>
    <col min="12" max="12" width="3" style="22" customWidth="1"/>
    <col min="13" max="13" width="20.77734375" customWidth="1"/>
    <col min="14" max="14" width="3.21875" style="89" customWidth="1"/>
    <col min="15" max="15" width="20.33203125" style="29" customWidth="1"/>
    <col min="16" max="16" width="16.44140625" style="29" customWidth="1"/>
    <col min="17" max="17" width="3.109375" style="32" customWidth="1"/>
    <col min="18" max="18" width="14.109375" customWidth="1"/>
    <col min="19" max="19" width="13.44140625" customWidth="1"/>
    <col min="20" max="20" width="3.109375" style="32" customWidth="1"/>
    <col min="21" max="21" width="15.6640625" style="32" customWidth="1"/>
    <col min="22" max="22" width="18.44140625" style="32" customWidth="1"/>
    <col min="23" max="23" width="5.6640625" style="32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88"/>
      <c r="L1" s="88"/>
      <c r="N1" s="88"/>
      <c r="Q1" s="88"/>
      <c r="R1" s="78"/>
      <c r="S1" s="78"/>
      <c r="T1" s="88"/>
      <c r="U1" s="78"/>
      <c r="V1" s="78"/>
      <c r="W1" s="88"/>
      <c r="AE1" s="114"/>
    </row>
    <row r="2" spans="1:36" ht="14.4" customHeight="1" thickBot="1" x14ac:dyDescent="0.35">
      <c r="B2" s="115" t="s">
        <v>0</v>
      </c>
      <c r="C2" s="116"/>
      <c r="D2" s="117"/>
      <c r="F2" s="114"/>
      <c r="G2" s="114"/>
      <c r="H2" s="89"/>
      <c r="K2" s="2"/>
      <c r="L2" s="89"/>
      <c r="O2" s="121" t="s">
        <v>57</v>
      </c>
      <c r="P2" s="122"/>
      <c r="Q2" s="89"/>
      <c r="R2" s="78"/>
      <c r="S2" s="78"/>
      <c r="T2" s="89"/>
      <c r="U2" s="78"/>
      <c r="V2" s="78"/>
      <c r="W2" s="89"/>
      <c r="Y2" s="147" t="s">
        <v>67</v>
      </c>
      <c r="Z2" s="148"/>
      <c r="AA2" s="149"/>
      <c r="AB2" s="9"/>
      <c r="AC2" s="9"/>
      <c r="AE2" s="114"/>
    </row>
    <row r="3" spans="1:36" ht="14.4" customHeight="1" thickBot="1" x14ac:dyDescent="0.35">
      <c r="B3" s="118"/>
      <c r="C3" s="119"/>
      <c r="D3" s="120"/>
      <c r="F3" s="114"/>
      <c r="G3" s="114"/>
      <c r="H3" s="89"/>
      <c r="K3" s="2"/>
      <c r="L3" s="89"/>
      <c r="O3" s="156" t="s">
        <v>66</v>
      </c>
      <c r="P3" s="157"/>
      <c r="Q3" s="89"/>
      <c r="R3" s="78"/>
      <c r="S3" s="78"/>
      <c r="T3" s="89"/>
      <c r="U3" s="78"/>
      <c r="V3" s="78"/>
      <c r="W3" s="89"/>
      <c r="Y3" s="150"/>
      <c r="Z3" s="151"/>
      <c r="AA3" s="152"/>
      <c r="AB3" s="9"/>
      <c r="AC3" s="9"/>
      <c r="AE3" s="114"/>
      <c r="AF3" s="92" t="s">
        <v>14</v>
      </c>
      <c r="AG3" s="93"/>
      <c r="AH3" s="94"/>
    </row>
    <row r="4" spans="1:36" ht="14.4" customHeight="1" thickBot="1" x14ac:dyDescent="0.35">
      <c r="H4" s="89"/>
      <c r="K4" s="2"/>
      <c r="L4" s="89"/>
      <c r="O4" s="158"/>
      <c r="P4" s="159"/>
      <c r="Q4" s="89"/>
      <c r="R4" s="78"/>
      <c r="S4" s="78"/>
      <c r="T4" s="89"/>
      <c r="U4" s="78"/>
      <c r="V4" s="78"/>
      <c r="W4" s="89"/>
      <c r="Y4" s="153"/>
      <c r="Z4" s="154"/>
      <c r="AA4" s="155"/>
      <c r="AB4" s="9"/>
      <c r="AC4" s="9"/>
      <c r="AE4" s="114"/>
      <c r="AF4" s="95"/>
      <c r="AG4" s="96"/>
      <c r="AH4" s="97"/>
    </row>
    <row r="5" spans="1:36" ht="14.4" customHeight="1" thickBot="1" x14ac:dyDescent="0.35">
      <c r="D5" s="98" t="s">
        <v>2</v>
      </c>
      <c r="E5" s="99"/>
      <c r="H5" s="89"/>
      <c r="I5" s="98" t="s">
        <v>7</v>
      </c>
      <c r="J5" s="102"/>
      <c r="K5" s="99"/>
      <c r="L5" s="89"/>
      <c r="M5" s="102" t="s">
        <v>3</v>
      </c>
      <c r="O5" s="104"/>
      <c r="P5" s="105"/>
      <c r="Q5" s="89"/>
      <c r="R5" s="102" t="s">
        <v>21</v>
      </c>
      <c r="S5" s="99"/>
      <c r="T5" s="89"/>
      <c r="U5" s="98" t="s">
        <v>30</v>
      </c>
      <c r="V5" s="99"/>
      <c r="W5" s="89"/>
      <c r="AE5" s="114"/>
    </row>
    <row r="6" spans="1:36" ht="14.4" customHeight="1" thickBot="1" x14ac:dyDescent="0.35">
      <c r="D6" s="100"/>
      <c r="E6" s="101"/>
      <c r="H6" s="89"/>
      <c r="I6" s="100"/>
      <c r="J6" s="103"/>
      <c r="K6" s="101"/>
      <c r="L6" s="89"/>
      <c r="M6" s="103"/>
      <c r="O6" s="106"/>
      <c r="P6" s="107"/>
      <c r="Q6" s="89"/>
      <c r="R6" s="103"/>
      <c r="S6" s="101"/>
      <c r="T6" s="89"/>
      <c r="U6" s="100"/>
      <c r="V6" s="101"/>
      <c r="W6" s="89"/>
      <c r="AE6" s="114"/>
      <c r="AF6" s="65" t="s">
        <v>31</v>
      </c>
      <c r="AG6" s="48"/>
      <c r="AH6" s="48"/>
      <c r="AI6" s="48"/>
      <c r="AJ6" s="61"/>
    </row>
    <row r="7" spans="1:36" ht="15" customHeight="1" thickBot="1" x14ac:dyDescent="0.35">
      <c r="B7" s="91" t="s">
        <v>5</v>
      </c>
      <c r="C7" s="91"/>
      <c r="D7" s="110" t="s">
        <v>4</v>
      </c>
      <c r="E7" s="110"/>
      <c r="F7" s="111" t="s">
        <v>6</v>
      </c>
      <c r="G7" s="111"/>
      <c r="H7" s="89"/>
      <c r="I7" s="73" t="s">
        <v>61</v>
      </c>
      <c r="J7" s="15" t="s">
        <v>62</v>
      </c>
      <c r="K7" s="23" t="s">
        <v>63</v>
      </c>
      <c r="L7" s="89"/>
      <c r="M7" s="1" t="s">
        <v>8</v>
      </c>
      <c r="O7" s="108"/>
      <c r="P7" s="109"/>
      <c r="Q7" s="89"/>
      <c r="R7" s="78"/>
      <c r="S7" s="78"/>
      <c r="T7" s="89"/>
      <c r="U7" s="78"/>
      <c r="V7" s="78"/>
      <c r="W7" s="89"/>
      <c r="X7" s="4" t="s">
        <v>9</v>
      </c>
      <c r="Y7" s="79" t="s">
        <v>10</v>
      </c>
      <c r="Z7" s="4" t="s">
        <v>11</v>
      </c>
      <c r="AA7" s="4" t="s">
        <v>12</v>
      </c>
      <c r="AB7" s="4" t="s">
        <v>13</v>
      </c>
      <c r="AD7" s="112" t="s">
        <v>58</v>
      </c>
      <c r="AE7" s="114"/>
      <c r="AF7" s="68" t="s">
        <v>56</v>
      </c>
      <c r="AG7" s="29">
        <v>80</v>
      </c>
      <c r="AH7" s="28" t="s">
        <v>19</v>
      </c>
      <c r="AI7" s="29">
        <v>0.08</v>
      </c>
      <c r="AJ7" s="51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21"/>
      <c r="H8" s="89"/>
      <c r="I8" s="74"/>
      <c r="J8" s="8"/>
      <c r="K8" s="21"/>
      <c r="L8" s="89"/>
      <c r="M8" s="26"/>
      <c r="O8" s="33"/>
      <c r="P8" s="37"/>
      <c r="Q8" s="89"/>
      <c r="R8" s="80"/>
      <c r="S8" s="79"/>
      <c r="T8" s="89"/>
      <c r="U8" s="80"/>
      <c r="V8" s="79"/>
      <c r="W8" s="89"/>
      <c r="X8" s="40"/>
      <c r="Y8" s="11"/>
      <c r="Z8" s="39"/>
      <c r="AA8" s="39"/>
      <c r="AB8" s="39"/>
      <c r="AD8" s="113"/>
      <c r="AE8" s="114"/>
      <c r="AF8" s="62" t="s">
        <v>15</v>
      </c>
      <c r="AG8" s="29">
        <v>3</v>
      </c>
      <c r="AH8" s="28" t="s">
        <v>19</v>
      </c>
      <c r="AI8" s="28"/>
      <c r="AJ8" s="51"/>
    </row>
    <row r="9" spans="1:36" ht="14.4" customHeight="1" x14ac:dyDescent="0.3">
      <c r="A9" s="6">
        <v>2015</v>
      </c>
      <c r="B9" s="12">
        <f>'[1]Szenario 1'!$H9</f>
        <v>11958.76435148346</v>
      </c>
      <c r="C9" s="12">
        <f>'[1]Szenario 1'!$K9</f>
        <v>1238.2104609525973</v>
      </c>
      <c r="D9" s="13">
        <f>'[1]Szenario 2'!$H9</f>
        <v>11899.584311285807</v>
      </c>
      <c r="E9" s="13">
        <f>'[1]Szenario 2'!$K9</f>
        <v>1232.0829595905325</v>
      </c>
      <c r="F9" s="14">
        <f>'[1]Szenario 3'!$H9</f>
        <v>11843.319917818244</v>
      </c>
      <c r="G9" s="72">
        <f>'[1]Szenario 3'!$K9</f>
        <v>1226.2573442909008</v>
      </c>
      <c r="H9" s="89"/>
      <c r="I9" s="75">
        <f>'[2]Szenario 1'!$F9</f>
        <v>5.3714285714285713E-3</v>
      </c>
      <c r="J9" s="16">
        <f>'[2]Szenario 2'!$F9</f>
        <v>1.2514285714285714E-2</v>
      </c>
      <c r="K9" s="24">
        <f>'[2]Szenario 3'!$F9</f>
        <v>1.7142857142857144E-2</v>
      </c>
      <c r="L9" s="89"/>
      <c r="M9" s="82">
        <v>0.16900000000000001</v>
      </c>
      <c r="O9" s="34">
        <f>B9</f>
        <v>11958.76435148346</v>
      </c>
      <c r="P9" s="38">
        <f>C9+(C9*J9)</f>
        <v>1253.7057804353756</v>
      </c>
      <c r="Q9" s="89"/>
      <c r="R9" s="31">
        <f>IF(O9&lt;$AG$18,1,2)</f>
        <v>1</v>
      </c>
      <c r="S9" s="36">
        <f>IF(P9&lt;$AG$10,1,2)</f>
        <v>1</v>
      </c>
      <c r="T9" s="89"/>
      <c r="U9" s="42">
        <f>($AI$15/$AG$20)*(1+0.15*(O9/$AG$18)^4)+$AH$33</f>
        <v>0.33549600731844248</v>
      </c>
      <c r="V9" s="36">
        <f>($AI$7/$AG$12)*(1+0.15*(P9/$AG$10)^4)+$AH$32</f>
        <v>0.33866666671396523</v>
      </c>
      <c r="W9" s="89"/>
      <c r="X9" s="78">
        <f>($AG$7*$AG$8*S9+$AG$15*$AG$16*R9)*$AG$24</f>
        <v>4000</v>
      </c>
      <c r="Y9" s="44">
        <f>(O9*U9*$AG$30+P9*V9*$AG$29)*365</f>
        <v>87431801.901964307</v>
      </c>
      <c r="Z9" s="44">
        <f>(O9*$AI$15*$AG$37+P9*$AI$7*$AG$36)*365</f>
        <v>249928.37466262883</v>
      </c>
      <c r="AA9" s="44">
        <f>O9*$AI$15*($AG$41+$AG$40*(1-M9))*365</f>
        <v>15214.291595629189</v>
      </c>
      <c r="AB9" s="45">
        <f>365*((P9*$AI$7*($AG$53*$AG$54+$AG$49*$AG$50+$AG$45*$AG$46))+(O9*1.6*$AI$15*($AG$53*$AG$55+$AG$49*$AG$51+$AG$45*$AG$47)))</f>
        <v>34320.237178056479</v>
      </c>
      <c r="AD9" s="43">
        <f>SUM(X9:AB9)</f>
        <v>87735264.80540061</v>
      </c>
      <c r="AE9" s="114"/>
      <c r="AF9" s="143" t="s">
        <v>16</v>
      </c>
      <c r="AG9" s="18"/>
      <c r="AH9" s="146"/>
      <c r="AI9" s="28"/>
      <c r="AJ9" s="51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72">
        <f>'[1]Szenario 3'!$K10</f>
        <v>1244.86142</v>
      </c>
      <c r="H10" s="89"/>
      <c r="I10" s="76">
        <f>'[2]Szenario 1'!$F10</f>
        <v>5.3427304762987378E-3</v>
      </c>
      <c r="J10" s="17">
        <f>'[2]Szenario 2'!$F10</f>
        <v>1.2359613973700547E-2</v>
      </c>
      <c r="K10" s="25">
        <f>'[2]Szenario 3'!$F10</f>
        <v>1.6853932584269662E-2</v>
      </c>
      <c r="L10" s="89"/>
      <c r="M10" s="83">
        <v>0.23699999999999999</v>
      </c>
      <c r="O10" s="34">
        <f>B10</f>
        <v>12023</v>
      </c>
      <c r="P10" s="38">
        <f t="shared" ref="P10:P54" si="0">C10+(C10*J10)</f>
        <v>1260.2474266019526</v>
      </c>
      <c r="Q10" s="89"/>
      <c r="R10" s="31">
        <f t="shared" ref="R10:R54" si="1">IF(O10&lt;$AG$18,1,2)</f>
        <v>1</v>
      </c>
      <c r="S10" s="36">
        <f t="shared" ref="S10:S54" si="2">IF(P10&lt;$AG$10,1,2)</f>
        <v>1</v>
      </c>
      <c r="T10" s="89"/>
      <c r="U10" s="42">
        <f t="shared" ref="U10:U54" si="3">($AI$15/$AG$20)*(1+0.15*(O10/$AG$18)^4)+$AH$33</f>
        <v>0.33549601840424526</v>
      </c>
      <c r="V10" s="36">
        <f t="shared" ref="V10:V54" si="4">($AI$7/$AG$12)*(1+0.15*(P10/$AG$10)^4)+$AH$32</f>
        <v>0.33866666671496021</v>
      </c>
      <c r="W10" s="89"/>
      <c r="X10" s="78">
        <f t="shared" ref="X10:X54" si="5">($AG$7*$AG$8*S10+$AG$15*$AG$16*R10)*$AG$24</f>
        <v>4000</v>
      </c>
      <c r="Y10" s="44">
        <f t="shared" ref="Y10:Y54" si="6">(O10*U10*$AG$30+P10*V10*$AG$29)*365</f>
        <v>87900605.266088769</v>
      </c>
      <c r="Z10" s="44">
        <f t="shared" ref="Z10:Z54" si="7">(O10*$AI$15*$AG$37+P10*$AI$7*$AG$36)*365</f>
        <v>251270.00372851655</v>
      </c>
      <c r="AA10" s="44">
        <f t="shared" ref="AA10:AA54" si="8">O10*$AI$15*($AG$41+$AG$40*(1-M10))*365</f>
        <v>14472.400102600001</v>
      </c>
      <c r="AB10" s="45">
        <f t="shared" ref="AB10:AB54" si="9">365*((P10*$AI$7*($AG$53*$AG$54+$AG$49*$AG$50+$AG$45*$AG$46))+(O10*1.6*$AI$15*($AG$53*$AG$55+$AG$49*$AG$51+$AG$45*$AG$47)))</f>
        <v>34503.815414954268</v>
      </c>
      <c r="AD10" s="43">
        <f t="shared" ref="AD10:AD46" si="10">SUM(X10:AB10)</f>
        <v>88204851.485334843</v>
      </c>
      <c r="AE10" s="114"/>
      <c r="AF10" s="144"/>
      <c r="AG10" s="19">
        <v>80400</v>
      </c>
      <c r="AH10" s="146"/>
      <c r="AI10" s="28"/>
      <c r="AJ10" s="51"/>
    </row>
    <row r="11" spans="1:36" x14ac:dyDescent="0.3">
      <c r="A11" s="6">
        <f t="shared" ref="A11:A54" si="11">A10+1</f>
        <v>2017</v>
      </c>
      <c r="B11" s="12">
        <f>'[1]Szenario 1'!$H11</f>
        <v>12087.23564851654</v>
      </c>
      <c r="C11" s="12">
        <f>'[1]Szenario 1'!$K11</f>
        <v>1251.5123790474024</v>
      </c>
      <c r="D11" s="13">
        <f>'[1]Szenario 2'!$H11</f>
        <v>12146.415688714193</v>
      </c>
      <c r="E11" s="13">
        <f>'[1]Szenario 2'!$K11</f>
        <v>1257.6398804094674</v>
      </c>
      <c r="F11" s="14">
        <f>'[1]Szenario 3'!$H11</f>
        <v>12202.680082181758</v>
      </c>
      <c r="G11" s="72">
        <f>'[1]Szenario 3'!$K11</f>
        <v>1263.4654957090991</v>
      </c>
      <c r="H11" s="89"/>
      <c r="I11" s="76">
        <f>'[2]Szenario 1'!$F11</f>
        <v>5.3143374038896428E-3</v>
      </c>
      <c r="J11" s="17">
        <f>'[2]Szenario 2'!$F11</f>
        <v>1.2208718920726948E-2</v>
      </c>
      <c r="K11" s="25">
        <f>'[2]Szenario 3'!$F11</f>
        <v>1.6574585635359115E-2</v>
      </c>
      <c r="L11" s="89"/>
      <c r="M11" s="82">
        <v>0.318</v>
      </c>
      <c r="O11" s="34">
        <f t="shared" ref="O11:O54" si="12">B11</f>
        <v>12087.23564851654</v>
      </c>
      <c r="P11" s="38">
        <f t="shared" si="0"/>
        <v>1266.7917419090024</v>
      </c>
      <c r="Q11" s="89"/>
      <c r="R11" s="31">
        <f t="shared" si="1"/>
        <v>1</v>
      </c>
      <c r="S11" s="36">
        <f t="shared" si="2"/>
        <v>1</v>
      </c>
      <c r="T11" s="89"/>
      <c r="U11" s="42">
        <f t="shared" si="3"/>
        <v>0.33549602966916459</v>
      </c>
      <c r="V11" s="36">
        <f t="shared" si="4"/>
        <v>0.33866666671597118</v>
      </c>
      <c r="W11" s="89"/>
      <c r="X11" s="78">
        <f t="shared" si="5"/>
        <v>4000</v>
      </c>
      <c r="Y11" s="44">
        <f t="shared" si="6"/>
        <v>88369420.251524866</v>
      </c>
      <c r="Z11" s="44">
        <f t="shared" si="7"/>
        <v>252611.64448523949</v>
      </c>
      <c r="AA11" s="44">
        <f t="shared" si="8"/>
        <v>13563.411059115791</v>
      </c>
      <c r="AB11" s="45">
        <f t="shared" si="9"/>
        <v>34687.404332380385</v>
      </c>
      <c r="AD11" s="43">
        <f t="shared" si="10"/>
        <v>88674282.711401597</v>
      </c>
      <c r="AE11" s="114"/>
      <c r="AF11" s="145"/>
      <c r="AG11" s="18"/>
      <c r="AH11" s="146"/>
      <c r="AI11" s="28"/>
      <c r="AJ11" s="51"/>
    </row>
    <row r="12" spans="1:36" ht="15" thickBot="1" x14ac:dyDescent="0.35">
      <c r="A12" s="6">
        <f t="shared" si="11"/>
        <v>2018</v>
      </c>
      <c r="B12" s="12">
        <f>'[1]Szenario 1'!$H12</f>
        <v>12151.471297033078</v>
      </c>
      <c r="C12" s="12">
        <f>'[1]Szenario 1'!$K12</f>
        <v>1258.1633380948049</v>
      </c>
      <c r="D12" s="13">
        <f>'[1]Szenario 2'!$H12</f>
        <v>12269.831377428385</v>
      </c>
      <c r="E12" s="13">
        <f>'[1]Szenario 2'!$K12</f>
        <v>1270.4183408189349</v>
      </c>
      <c r="F12" s="14">
        <f>'[1]Szenario 3'!$H12</f>
        <v>12382.360164363514</v>
      </c>
      <c r="G12" s="72">
        <f>'[1]Szenario 3'!$K12</f>
        <v>1282.0695714181982</v>
      </c>
      <c r="H12" s="89"/>
      <c r="I12" s="76">
        <f>'[2]Szenario 1'!$F12</f>
        <v>5.28624451692723E-3</v>
      </c>
      <c r="J12" s="17">
        <f>'[2]Szenario 2'!$F12</f>
        <v>1.2061463898221072E-2</v>
      </c>
      <c r="K12" s="25">
        <f>'[2]Szenario 3'!$F12</f>
        <v>1.6304347826086956E-2</v>
      </c>
      <c r="L12" s="89"/>
      <c r="M12" s="83">
        <v>0.41699999999999998</v>
      </c>
      <c r="O12" s="34">
        <f t="shared" si="12"/>
        <v>12151.471297033078</v>
      </c>
      <c r="P12" s="38">
        <f t="shared" si="0"/>
        <v>1273.3386297753007</v>
      </c>
      <c r="Q12" s="89"/>
      <c r="R12" s="31">
        <f t="shared" si="1"/>
        <v>1</v>
      </c>
      <c r="S12" s="36">
        <f t="shared" si="2"/>
        <v>1</v>
      </c>
      <c r="T12" s="89"/>
      <c r="U12" s="42">
        <f t="shared" si="3"/>
        <v>0.33549604111511949</v>
      </c>
      <c r="V12" s="36">
        <f t="shared" si="4"/>
        <v>0.33866666671699835</v>
      </c>
      <c r="W12" s="89"/>
      <c r="X12" s="78">
        <f t="shared" si="5"/>
        <v>4000</v>
      </c>
      <c r="Y12" s="44">
        <f t="shared" si="6"/>
        <v>88838246.441599265</v>
      </c>
      <c r="Z12" s="44">
        <f t="shared" si="7"/>
        <v>253953.29650977196</v>
      </c>
      <c r="AA12" s="44">
        <f t="shared" si="8"/>
        <v>12423.593775553098</v>
      </c>
      <c r="AB12" s="45">
        <f t="shared" si="9"/>
        <v>34871.003543866405</v>
      </c>
      <c r="AD12" s="43">
        <f t="shared" si="10"/>
        <v>89143494.335428461</v>
      </c>
      <c r="AE12" s="114"/>
      <c r="AF12" s="67" t="s">
        <v>33</v>
      </c>
      <c r="AG12" s="60">
        <v>15</v>
      </c>
      <c r="AH12" s="41" t="s">
        <v>34</v>
      </c>
      <c r="AI12" s="41"/>
      <c r="AJ12" s="56"/>
    </row>
    <row r="13" spans="1:36" ht="15" thickBot="1" x14ac:dyDescent="0.35">
      <c r="A13" s="6">
        <f t="shared" si="11"/>
        <v>2019</v>
      </c>
      <c r="B13" s="12">
        <f>'[1]Szenario 1'!$H13</f>
        <v>12215.706945549618</v>
      </c>
      <c r="C13" s="12">
        <f>'[1]Szenario 1'!$K13</f>
        <v>1264.8142971422074</v>
      </c>
      <c r="D13" s="13">
        <f>'[1]Szenario 2'!$H13</f>
        <v>12393.24706614258</v>
      </c>
      <c r="E13" s="13">
        <f>'[1]Szenario 2'!$K13</f>
        <v>1283.1968012284026</v>
      </c>
      <c r="F13" s="14">
        <f>'[1]Szenario 3'!$H13</f>
        <v>12562.04024654527</v>
      </c>
      <c r="G13" s="72">
        <f>'[1]Szenario 3'!$K13</f>
        <v>1300.673647127297</v>
      </c>
      <c r="H13" s="89"/>
      <c r="I13" s="76">
        <f>'[2]Szenario 1'!$F13</f>
        <v>5.2584470798836425E-3</v>
      </c>
      <c r="J13" s="17">
        <f>'[2]Szenario 2'!$F13</f>
        <v>1.1917718763604701E-2</v>
      </c>
      <c r="K13" s="25">
        <f>'[2]Szenario 3'!$F13</f>
        <v>1.6042780748663103E-2</v>
      </c>
      <c r="L13" s="89"/>
      <c r="M13" s="82">
        <v>0.621</v>
      </c>
      <c r="O13" s="34">
        <f t="shared" si="12"/>
        <v>12215.706945549618</v>
      </c>
      <c r="P13" s="38">
        <f t="shared" si="0"/>
        <v>1279.8879982237345</v>
      </c>
      <c r="Q13" s="89"/>
      <c r="R13" s="31">
        <f t="shared" si="1"/>
        <v>1</v>
      </c>
      <c r="S13" s="36">
        <f t="shared" si="2"/>
        <v>1</v>
      </c>
      <c r="T13" s="89"/>
      <c r="U13" s="42">
        <f t="shared" si="3"/>
        <v>0.33549605274403932</v>
      </c>
      <c r="V13" s="36">
        <f t="shared" si="4"/>
        <v>0.33866666671804185</v>
      </c>
      <c r="W13" s="89"/>
      <c r="X13" s="78">
        <f t="shared" si="5"/>
        <v>4000</v>
      </c>
      <c r="Y13" s="44">
        <f t="shared" si="6"/>
        <v>89307083.439570889</v>
      </c>
      <c r="Z13" s="44">
        <f t="shared" si="7"/>
        <v>255294.95939925415</v>
      </c>
      <c r="AA13" s="44">
        <f t="shared" si="8"/>
        <v>9978.8228819325213</v>
      </c>
      <c r="AB13" s="45">
        <f t="shared" si="9"/>
        <v>35054.612681367194</v>
      </c>
      <c r="AD13" s="43">
        <f t="shared" si="10"/>
        <v>89611411.834533453</v>
      </c>
      <c r="AE13" s="114"/>
    </row>
    <row r="14" spans="1:36" ht="15" thickBot="1" x14ac:dyDescent="0.35">
      <c r="A14" s="20">
        <f t="shared" si="11"/>
        <v>2020</v>
      </c>
      <c r="B14" s="12">
        <f>'[1]Szenario 1'!$H14</f>
        <v>12279.942594066157</v>
      </c>
      <c r="C14" s="12">
        <f>'[1]Szenario 1'!$K14</f>
        <v>1271.4652561896098</v>
      </c>
      <c r="D14" s="13">
        <f>'[1]Szenario 2'!$H14</f>
        <v>12516.662754856772</v>
      </c>
      <c r="E14" s="13">
        <f>'[1]Szenario 2'!$K14</f>
        <v>1295.9752616378701</v>
      </c>
      <c r="F14" s="14">
        <f>'[1]Szenario 3'!$H14</f>
        <v>12741.720328727028</v>
      </c>
      <c r="G14" s="72">
        <f>'[1]Szenario 3'!$K14</f>
        <v>1319.2777228363964</v>
      </c>
      <c r="H14" s="89"/>
      <c r="I14" s="76">
        <f>'[2]Szenario 1'!$F14</f>
        <v>5.230940456316082E-3</v>
      </c>
      <c r="J14" s="17">
        <f>'[2]Szenario 2'!$F14</f>
        <v>1.1777359505243345E-2</v>
      </c>
      <c r="K14" s="25">
        <f>'[2]Szenario 3'!$F14</f>
        <v>1.5789473684210527E-2</v>
      </c>
      <c r="L14" s="89"/>
      <c r="M14" s="84">
        <f>M13+(($D$42-$D$11)/($B$42-$B$11))</f>
        <v>2.5422959091152588</v>
      </c>
      <c r="O14" s="34">
        <f t="shared" si="12"/>
        <v>12279.942594066157</v>
      </c>
      <c r="P14" s="38">
        <f t="shared" si="0"/>
        <v>1286.4397596101812</v>
      </c>
      <c r="Q14" s="89"/>
      <c r="R14" s="31">
        <f t="shared" si="1"/>
        <v>1</v>
      </c>
      <c r="S14" s="36">
        <f t="shared" si="2"/>
        <v>1</v>
      </c>
      <c r="T14" s="89"/>
      <c r="U14" s="42">
        <f t="shared" si="3"/>
        <v>0.33549606455786352</v>
      </c>
      <c r="V14" s="36">
        <f t="shared" si="4"/>
        <v>0.33866666671910195</v>
      </c>
      <c r="W14" s="89"/>
      <c r="X14" s="78">
        <f>($AG$7*$AG$8*S14+$AG$15*$AG$16*R14)*$AG$24+(AG26*AG7)</f>
        <v>72000</v>
      </c>
      <c r="Y14" s="44">
        <f t="shared" si="6"/>
        <v>89775930.867457911</v>
      </c>
      <c r="Z14" s="44">
        <f t="shared" si="7"/>
        <v>256636.63276980486</v>
      </c>
      <c r="AA14" s="44">
        <f t="shared" si="8"/>
        <v>-13736.698661851939</v>
      </c>
      <c r="AB14" s="45">
        <f t="shared" si="9"/>
        <v>35238.231394176022</v>
      </c>
      <c r="AD14" s="43">
        <f t="shared" si="10"/>
        <v>90126069.032960042</v>
      </c>
      <c r="AE14" s="114"/>
      <c r="AF14" s="65" t="s">
        <v>32</v>
      </c>
      <c r="AG14" s="48"/>
      <c r="AH14" s="48"/>
      <c r="AI14" s="48"/>
      <c r="AJ14" s="61"/>
    </row>
    <row r="15" spans="1:36" x14ac:dyDescent="0.3">
      <c r="A15" s="6">
        <f t="shared" si="11"/>
        <v>2021</v>
      </c>
      <c r="B15" s="12">
        <f>'[1]Szenario 1'!$H15</f>
        <v>12344.178242582695</v>
      </c>
      <c r="C15" s="12">
        <f>'[1]Szenario 1'!$K15</f>
        <v>1278.1162152370121</v>
      </c>
      <c r="D15" s="13">
        <f>'[1]Szenario 2'!$H15</f>
        <v>12640.078443570965</v>
      </c>
      <c r="E15" s="13">
        <f>'[1]Szenario 2'!$K15</f>
        <v>1308.7537220473375</v>
      </c>
      <c r="F15" s="14">
        <f>'[1]Szenario 3'!$H15</f>
        <v>12921.400410908785</v>
      </c>
      <c r="G15" s="72">
        <f>'[1]Szenario 3'!$K15</f>
        <v>1337.8817985454955</v>
      </c>
      <c r="H15" s="89"/>
      <c r="I15" s="76">
        <f>'[2]Szenario 1'!$F15</f>
        <v>5.2037201062887515E-3</v>
      </c>
      <c r="J15" s="17">
        <f>'[2]Szenario 2'!$F15</f>
        <v>1.1640267885617093E-2</v>
      </c>
      <c r="K15" s="25">
        <f>'[2]Szenario 3'!$F15</f>
        <v>1.5544041450777202E-2</v>
      </c>
      <c r="L15" s="89"/>
      <c r="M15" s="85">
        <f t="shared" ref="M15:M43" si="13">M14+(($D$42-$D$11)/($B$42-$B$11))</f>
        <v>4.4635918182305172</v>
      </c>
      <c r="O15" s="34">
        <f t="shared" si="12"/>
        <v>12344.178242582695</v>
      </c>
      <c r="P15" s="38">
        <f t="shared" si="0"/>
        <v>1292.993830371322</v>
      </c>
      <c r="Q15" s="89"/>
      <c r="R15" s="31">
        <f t="shared" si="1"/>
        <v>1</v>
      </c>
      <c r="S15" s="36">
        <f t="shared" si="2"/>
        <v>1</v>
      </c>
      <c r="T15" s="89"/>
      <c r="U15" s="42">
        <f t="shared" si="3"/>
        <v>0.33549607655854186</v>
      </c>
      <c r="V15" s="36">
        <f t="shared" si="4"/>
        <v>0.3386666667201787</v>
      </c>
      <c r="W15" s="89"/>
      <c r="X15" s="78">
        <f t="shared" si="5"/>
        <v>4000</v>
      </c>
      <c r="Y15" s="44">
        <f t="shared" si="6"/>
        <v>90244788.364946663</v>
      </c>
      <c r="Z15" s="44">
        <f t="shared" si="7"/>
        <v>257978.31625541669</v>
      </c>
      <c r="AA15" s="44">
        <f t="shared" si="8"/>
        <v>-37700.87813525775</v>
      </c>
      <c r="AB15" s="45">
        <f t="shared" si="9"/>
        <v>35421.85934791543</v>
      </c>
      <c r="AD15" s="43">
        <f t="shared" si="10"/>
        <v>90504487.66241473</v>
      </c>
      <c r="AE15" s="114"/>
      <c r="AF15" s="66" t="s">
        <v>55</v>
      </c>
      <c r="AG15" s="29">
        <v>80</v>
      </c>
      <c r="AH15" s="28" t="s">
        <v>19</v>
      </c>
      <c r="AI15" s="29">
        <v>0.08</v>
      </c>
      <c r="AJ15" s="51" t="s">
        <v>20</v>
      </c>
    </row>
    <row r="16" spans="1:36" x14ac:dyDescent="0.3">
      <c r="A16" s="6">
        <f t="shared" si="11"/>
        <v>2022</v>
      </c>
      <c r="B16" s="12">
        <f>'[1]Szenario 1'!$H16</f>
        <v>12408.413891099233</v>
      </c>
      <c r="C16" s="12">
        <f>'[1]Szenario 1'!$K16</f>
        <v>1284.7671742844145</v>
      </c>
      <c r="D16" s="13">
        <f>'[1]Szenario 2'!$H16</f>
        <v>12763.494132285157</v>
      </c>
      <c r="E16" s="13">
        <f>'[1]Szenario 2'!$K16</f>
        <v>1321.532182456805</v>
      </c>
      <c r="F16" s="14">
        <f>'[1]Szenario 3'!$H16</f>
        <v>13101.080493090543</v>
      </c>
      <c r="G16" s="72">
        <f>'[1]Szenario 3'!$K16</f>
        <v>1356.4858742545948</v>
      </c>
      <c r="H16" s="89"/>
      <c r="I16" s="76">
        <f>'[2]Szenario 1'!$F16</f>
        <v>5.1767815838748765E-3</v>
      </c>
      <c r="J16" s="17">
        <f>'[2]Szenario 2'!$F16</f>
        <v>1.1506331109126255E-2</v>
      </c>
      <c r="K16" s="25">
        <f>'[2]Szenario 3'!$F16</f>
        <v>1.5306122448979591E-2</v>
      </c>
      <c r="L16" s="89"/>
      <c r="M16" s="84">
        <f t="shared" si="13"/>
        <v>6.3848877273457756</v>
      </c>
      <c r="O16" s="34">
        <f t="shared" si="12"/>
        <v>12408.413891099233</v>
      </c>
      <c r="P16" s="38">
        <f t="shared" si="0"/>
        <v>1299.5501307898676</v>
      </c>
      <c r="Q16" s="89"/>
      <c r="R16" s="31">
        <f t="shared" si="1"/>
        <v>1</v>
      </c>
      <c r="S16" s="36">
        <f t="shared" si="2"/>
        <v>1</v>
      </c>
      <c r="T16" s="89"/>
      <c r="U16" s="42">
        <f t="shared" si="3"/>
        <v>0.33549608874803422</v>
      </c>
      <c r="V16" s="36">
        <f t="shared" si="4"/>
        <v>0.33866666672127232</v>
      </c>
      <c r="W16" s="89"/>
      <c r="X16" s="78">
        <f t="shared" si="5"/>
        <v>4000</v>
      </c>
      <c r="Y16" s="44">
        <f t="shared" si="6"/>
        <v>90713655.588376045</v>
      </c>
      <c r="Z16" s="44">
        <f t="shared" si="7"/>
        <v>259320.00950692795</v>
      </c>
      <c r="AA16" s="44">
        <f t="shared" si="8"/>
        <v>-61913.715538284916</v>
      </c>
      <c r="AB16" s="45">
        <f t="shared" si="9"/>
        <v>35605.496223597802</v>
      </c>
      <c r="AD16" s="43">
        <f t="shared" si="10"/>
        <v>90950667.378568292</v>
      </c>
      <c r="AE16" s="114"/>
      <c r="AF16" s="62" t="s">
        <v>18</v>
      </c>
      <c r="AG16" s="29">
        <v>7</v>
      </c>
      <c r="AH16" s="28" t="s">
        <v>19</v>
      </c>
      <c r="AI16" s="28"/>
      <c r="AJ16" s="51"/>
    </row>
    <row r="17" spans="1:36" x14ac:dyDescent="0.3">
      <c r="A17" s="6">
        <f t="shared" si="11"/>
        <v>2023</v>
      </c>
      <c r="B17" s="12">
        <f>'[1]Szenario 1'!$H17</f>
        <v>12472.649539615772</v>
      </c>
      <c r="C17" s="12">
        <f>'[1]Szenario 1'!$K17</f>
        <v>1291.418133331817</v>
      </c>
      <c r="D17" s="13">
        <f>'[1]Szenario 2'!$H17</f>
        <v>12886.909820999348</v>
      </c>
      <c r="E17" s="13">
        <f>'[1]Szenario 2'!$K17</f>
        <v>1334.3106428662725</v>
      </c>
      <c r="F17" s="14">
        <f>'[1]Szenario 3'!$H17</f>
        <v>13280.760575272299</v>
      </c>
      <c r="G17" s="72">
        <f>'[1]Szenario 3'!$K17</f>
        <v>1375.0899499636937</v>
      </c>
      <c r="H17" s="89"/>
      <c r="I17" s="76">
        <f>'[2]Szenario 1'!$F17</f>
        <v>5.150120534735919E-3</v>
      </c>
      <c r="J17" s="17">
        <f>'[2]Szenario 2'!$F17</f>
        <v>1.1375441512570122E-2</v>
      </c>
      <c r="K17" s="25">
        <f>'[2]Szenario 3'!$F17</f>
        <v>1.507537688442211E-2</v>
      </c>
      <c r="L17" s="89"/>
      <c r="M17" s="85">
        <f t="shared" si="13"/>
        <v>8.306183636461034</v>
      </c>
      <c r="O17" s="34">
        <f t="shared" si="12"/>
        <v>12472.649539615772</v>
      </c>
      <c r="P17" s="38">
        <f t="shared" si="0"/>
        <v>1306.1085847758056</v>
      </c>
      <c r="Q17" s="89"/>
      <c r="R17" s="31">
        <f t="shared" si="1"/>
        <v>1</v>
      </c>
      <c r="S17" s="36">
        <f t="shared" si="2"/>
        <v>1</v>
      </c>
      <c r="T17" s="89"/>
      <c r="U17" s="42">
        <f t="shared" si="3"/>
        <v>0.3354961011283108</v>
      </c>
      <c r="V17" s="36">
        <f t="shared" si="4"/>
        <v>0.33866666672238305</v>
      </c>
      <c r="W17" s="89"/>
      <c r="X17" s="78">
        <f t="shared" si="5"/>
        <v>4000</v>
      </c>
      <c r="Y17" s="44">
        <f t="shared" si="6"/>
        <v>91182532.209791198</v>
      </c>
      <c r="Z17" s="44">
        <f t="shared" si="7"/>
        <v>260661.71219106438</v>
      </c>
      <c r="AA17" s="44">
        <f t="shared" si="8"/>
        <v>-86375.210870933428</v>
      </c>
      <c r="AB17" s="45">
        <f t="shared" si="9"/>
        <v>35789.141716750019</v>
      </c>
      <c r="AD17" s="43">
        <f t="shared" si="10"/>
        <v>91396607.852828071</v>
      </c>
      <c r="AE17" s="114"/>
      <c r="AF17" s="143" t="s">
        <v>17</v>
      </c>
      <c r="AG17" s="18"/>
      <c r="AH17" s="146"/>
      <c r="AI17" s="28"/>
      <c r="AJ17" s="51"/>
    </row>
    <row r="18" spans="1:36" x14ac:dyDescent="0.3">
      <c r="A18" s="6">
        <f t="shared" si="11"/>
        <v>2024</v>
      </c>
      <c r="B18" s="12">
        <f>'[1]Szenario 1'!$H18</f>
        <v>12536.885188132312</v>
      </c>
      <c r="C18" s="12">
        <f>'[1]Szenario 1'!$K18</f>
        <v>1298.0690923792195</v>
      </c>
      <c r="D18" s="13">
        <f>'[1]Szenario 2'!$H18</f>
        <v>13010.325509713541</v>
      </c>
      <c r="E18" s="13">
        <f>'[1]Szenario 2'!$K18</f>
        <v>1347.0891032757399</v>
      </c>
      <c r="F18" s="14">
        <f>'[1]Szenario 3'!$H18</f>
        <v>13460.440657454055</v>
      </c>
      <c r="G18" s="72">
        <f>'[1]Szenario 3'!$K18</f>
        <v>1393.6940256727928</v>
      </c>
      <c r="H18" s="89"/>
      <c r="I18" s="76">
        <f>'[2]Szenario 1'!$F18</f>
        <v>5.1237326937752098E-3</v>
      </c>
      <c r="J18" s="17">
        <f>'[2]Szenario 2'!$F18</f>
        <v>1.124749627651379E-2</v>
      </c>
      <c r="K18" s="25">
        <f>'[2]Szenario 3'!$F18</f>
        <v>1.4851485148514851E-2</v>
      </c>
      <c r="L18" s="89"/>
      <c r="M18" s="84">
        <f t="shared" si="13"/>
        <v>10.227479545576292</v>
      </c>
      <c r="O18" s="34">
        <f t="shared" si="12"/>
        <v>12536.885188132312</v>
      </c>
      <c r="P18" s="38">
        <f t="shared" si="0"/>
        <v>1312.6691196624124</v>
      </c>
      <c r="Q18" s="89"/>
      <c r="R18" s="31">
        <f t="shared" si="1"/>
        <v>1</v>
      </c>
      <c r="S18" s="36">
        <f t="shared" si="2"/>
        <v>1</v>
      </c>
      <c r="T18" s="89"/>
      <c r="U18" s="42">
        <f t="shared" si="3"/>
        <v>0.33549611370135202</v>
      </c>
      <c r="V18" s="36">
        <f t="shared" si="4"/>
        <v>0.33866666672351092</v>
      </c>
      <c r="W18" s="89"/>
      <c r="X18" s="78">
        <f t="shared" si="5"/>
        <v>4000</v>
      </c>
      <c r="Y18" s="44">
        <f t="shared" si="6"/>
        <v>91651417.916060925</v>
      </c>
      <c r="Z18" s="44">
        <f t="shared" si="7"/>
        <v>262003.42398954584</v>
      </c>
      <c r="AA18" s="44">
        <f t="shared" si="8"/>
        <v>-111085.3641332033</v>
      </c>
      <c r="AB18" s="45">
        <f t="shared" si="9"/>
        <v>35972.795536597208</v>
      </c>
      <c r="AD18" s="43">
        <f t="shared" si="10"/>
        <v>91842308.771453857</v>
      </c>
      <c r="AE18" s="114"/>
      <c r="AF18" s="144"/>
      <c r="AG18" s="19">
        <v>60000</v>
      </c>
      <c r="AH18" s="146"/>
      <c r="AI18" s="28"/>
      <c r="AJ18" s="51"/>
    </row>
    <row r="19" spans="1:36" x14ac:dyDescent="0.3">
      <c r="A19" s="6">
        <f t="shared" si="11"/>
        <v>2025</v>
      </c>
      <c r="B19" s="12">
        <f>'[1]Szenario 1'!$H19</f>
        <v>12601.120836648852</v>
      </c>
      <c r="C19" s="12">
        <f>'[1]Szenario 1'!$K19</f>
        <v>1304.7200514266219</v>
      </c>
      <c r="D19" s="13">
        <f>'[1]Szenario 2'!$H19</f>
        <v>13133.741198427733</v>
      </c>
      <c r="E19" s="13">
        <f>'[1]Szenario 2'!$K19</f>
        <v>1359.8675636852074</v>
      </c>
      <c r="F19" s="14">
        <f>'[1]Szenario 3'!$H19</f>
        <v>13640.120739635813</v>
      </c>
      <c r="G19" s="72">
        <f>'[1]Szenario 3'!$K19</f>
        <v>1412.2981013818919</v>
      </c>
      <c r="H19" s="89"/>
      <c r="I19" s="76">
        <f>'[2]Szenario 1'!$F19</f>
        <v>5.0976138828633406E-3</v>
      </c>
      <c r="J19" s="17">
        <f>'[2]Szenario 2'!$F19</f>
        <v>1.1122397155916709E-2</v>
      </c>
      <c r="K19" s="25">
        <f>'[2]Szenario 3'!$F19</f>
        <v>1.4634146341463415E-2</v>
      </c>
      <c r="L19" s="89"/>
      <c r="M19" s="85">
        <f t="shared" si="13"/>
        <v>12.148775454691551</v>
      </c>
      <c r="O19" s="34">
        <f t="shared" si="12"/>
        <v>12601.120836648852</v>
      </c>
      <c r="P19" s="38">
        <f t="shared" si="0"/>
        <v>1319.231666015877</v>
      </c>
      <c r="Q19" s="89"/>
      <c r="R19" s="31">
        <f t="shared" si="1"/>
        <v>1</v>
      </c>
      <c r="S19" s="36">
        <f t="shared" si="2"/>
        <v>1</v>
      </c>
      <c r="T19" s="89"/>
      <c r="U19" s="42">
        <f t="shared" si="3"/>
        <v>0.3354961264691485</v>
      </c>
      <c r="V19" s="36">
        <f t="shared" si="4"/>
        <v>0.33866666672465623</v>
      </c>
      <c r="W19" s="89"/>
      <c r="X19" s="78">
        <f t="shared" si="5"/>
        <v>4000</v>
      </c>
      <c r="Y19" s="44">
        <f t="shared" si="6"/>
        <v>92120312.408054218</v>
      </c>
      <c r="Z19" s="44">
        <f t="shared" si="7"/>
        <v>263345.14459825202</v>
      </c>
      <c r="AA19" s="44">
        <f t="shared" si="8"/>
        <v>-136044.17532509452</v>
      </c>
      <c r="AB19" s="45">
        <f t="shared" si="9"/>
        <v>36156.457405300927</v>
      </c>
      <c r="AD19" s="43">
        <f t="shared" si="10"/>
        <v>92287769.834732667</v>
      </c>
      <c r="AE19" s="114"/>
      <c r="AF19" s="145"/>
      <c r="AG19" s="18"/>
      <c r="AH19" s="146"/>
      <c r="AI19" s="28"/>
      <c r="AJ19" s="51"/>
    </row>
    <row r="20" spans="1:36" ht="15" thickBot="1" x14ac:dyDescent="0.35">
      <c r="A20" s="6">
        <f t="shared" si="11"/>
        <v>2026</v>
      </c>
      <c r="B20" s="12">
        <f>'[1]Szenario 1'!$H20</f>
        <v>12665.356485165392</v>
      </c>
      <c r="C20" s="12">
        <f>'[1]Szenario 1'!$K20</f>
        <v>1311.3710104740246</v>
      </c>
      <c r="D20" s="13">
        <f>'[1]Szenario 2'!$H20</f>
        <v>13257.156887141928</v>
      </c>
      <c r="E20" s="13">
        <f>'[1]Szenario 2'!$K20</f>
        <v>1372.6460240946751</v>
      </c>
      <c r="F20" s="14">
        <f>'[1]Szenario 3'!$H20</f>
        <v>13819.800821817569</v>
      </c>
      <c r="G20" s="72">
        <f>'[1]Szenario 3'!$K20</f>
        <v>1430.902177090991</v>
      </c>
      <c r="H20" s="89"/>
      <c r="I20" s="76">
        <f>'[2]Szenario 1'!$F20</f>
        <v>5.0717600086327827E-3</v>
      </c>
      <c r="J20" s="17">
        <f>'[2]Szenario 2'!$F20</f>
        <v>1.1000050228539856E-2</v>
      </c>
      <c r="K20" s="25">
        <f>'[2]Szenario 3'!$F20</f>
        <v>1.4423076923076924E-2</v>
      </c>
      <c r="L20" s="89"/>
      <c r="M20" s="84">
        <f t="shared" si="13"/>
        <v>14.070071363806809</v>
      </c>
      <c r="O20" s="34">
        <f t="shared" si="12"/>
        <v>12665.356485165392</v>
      </c>
      <c r="P20" s="38">
        <f t="shared" si="0"/>
        <v>1325.7961574574899</v>
      </c>
      <c r="Q20" s="89"/>
      <c r="R20" s="31">
        <f t="shared" si="1"/>
        <v>1</v>
      </c>
      <c r="S20" s="36">
        <f t="shared" si="2"/>
        <v>1</v>
      </c>
      <c r="T20" s="89"/>
      <c r="U20" s="42">
        <f t="shared" si="3"/>
        <v>0.3354961394337011</v>
      </c>
      <c r="V20" s="36">
        <f t="shared" si="4"/>
        <v>0.33866666672581913</v>
      </c>
      <c r="W20" s="89"/>
      <c r="X20" s="78">
        <f t="shared" si="5"/>
        <v>4000</v>
      </c>
      <c r="Y20" s="44">
        <f t="shared" si="6"/>
        <v>92589215.399870843</v>
      </c>
      <c r="Z20" s="44">
        <f t="shared" si="7"/>
        <v>264686.87372644444</v>
      </c>
      <c r="AA20" s="44">
        <f t="shared" si="8"/>
        <v>-161251.64444660713</v>
      </c>
      <c r="AB20" s="45">
        <f t="shared" si="9"/>
        <v>36340.127057247708</v>
      </c>
      <c r="AD20" s="43">
        <f t="shared" si="10"/>
        <v>92732990.756207928</v>
      </c>
      <c r="AE20" s="114"/>
      <c r="AF20" s="67" t="s">
        <v>33</v>
      </c>
      <c r="AG20" s="60">
        <v>37</v>
      </c>
      <c r="AH20" s="41" t="s">
        <v>34</v>
      </c>
      <c r="AI20" s="41"/>
      <c r="AJ20" s="56"/>
    </row>
    <row r="21" spans="1:36" ht="15" thickBot="1" x14ac:dyDescent="0.35">
      <c r="A21" s="6">
        <f t="shared" si="11"/>
        <v>2027</v>
      </c>
      <c r="B21" s="12">
        <f>'[1]Szenario 1'!$H21</f>
        <v>12729.59213368193</v>
      </c>
      <c r="C21" s="12">
        <f>'[1]Szenario 1'!$K21</f>
        <v>1318.0219695214269</v>
      </c>
      <c r="D21" s="13">
        <f>'[1]Szenario 2'!$H21</f>
        <v>13380.57257585612</v>
      </c>
      <c r="E21" s="13">
        <f>'[1]Szenario 2'!$K21</f>
        <v>1385.4244845041426</v>
      </c>
      <c r="F21" s="14">
        <f>'[1]Szenario 3'!$H21</f>
        <v>13999.480903999325</v>
      </c>
      <c r="G21" s="72">
        <f>'[1]Szenario 3'!$K21</f>
        <v>1449.5062528000901</v>
      </c>
      <c r="H21" s="89"/>
      <c r="I21" s="76">
        <f>'[2]Szenario 1'!$F21</f>
        <v>5.0461670603392742E-3</v>
      </c>
      <c r="J21" s="17">
        <f>'[2]Szenario 2'!$F21</f>
        <v>1.0880365659777425E-2</v>
      </c>
      <c r="K21" s="25">
        <f>'[2]Szenario 3'!$F21</f>
        <v>1.4218009478672985E-2</v>
      </c>
      <c r="L21" s="89"/>
      <c r="M21" s="85">
        <f t="shared" si="13"/>
        <v>15.991367272922067</v>
      </c>
      <c r="O21" s="34">
        <f t="shared" si="12"/>
        <v>12729.59213368193</v>
      </c>
      <c r="P21" s="38">
        <f t="shared" si="0"/>
        <v>1332.36253049744</v>
      </c>
      <c r="Q21" s="89"/>
      <c r="R21" s="31">
        <f t="shared" si="1"/>
        <v>1</v>
      </c>
      <c r="S21" s="36">
        <f t="shared" si="2"/>
        <v>1</v>
      </c>
      <c r="T21" s="89"/>
      <c r="U21" s="42">
        <f t="shared" si="3"/>
        <v>0.33549615259702092</v>
      </c>
      <c r="V21" s="36">
        <f t="shared" si="4"/>
        <v>0.33866666672699974</v>
      </c>
      <c r="W21" s="89"/>
      <c r="X21" s="78">
        <f t="shared" si="5"/>
        <v>4000</v>
      </c>
      <c r="Y21" s="44">
        <f t="shared" si="6"/>
        <v>93058126.618122578</v>
      </c>
      <c r="Z21" s="44">
        <f t="shared" si="7"/>
        <v>266028.61109603744</v>
      </c>
      <c r="AA21" s="44">
        <f t="shared" si="8"/>
        <v>-186707.77149774105</v>
      </c>
      <c r="AB21" s="45">
        <f t="shared" si="9"/>
        <v>36523.804238383949</v>
      </c>
      <c r="AD21" s="43">
        <f t="shared" si="10"/>
        <v>93177971.261959255</v>
      </c>
      <c r="AE21" s="114"/>
    </row>
    <row r="22" spans="1:36" ht="15" thickBot="1" x14ac:dyDescent="0.35">
      <c r="A22" s="6">
        <f t="shared" si="11"/>
        <v>2028</v>
      </c>
      <c r="B22" s="12">
        <f>'[1]Szenario 1'!$H22</f>
        <v>12793.827782198468</v>
      </c>
      <c r="C22" s="12">
        <f>'[1]Szenario 1'!$K22</f>
        <v>1324.6729285688293</v>
      </c>
      <c r="D22" s="13">
        <f>'[1]Szenario 2'!$H22</f>
        <v>13503.988264570315</v>
      </c>
      <c r="E22" s="13">
        <f>'[1]Szenario 2'!$K22</f>
        <v>1398.2029449136103</v>
      </c>
      <c r="F22" s="14">
        <f>'[1]Szenario 3'!$H22</f>
        <v>14179.160986181081</v>
      </c>
      <c r="G22" s="72">
        <f>'[1]Szenario 3'!$K22</f>
        <v>1468.110328509189</v>
      </c>
      <c r="H22" s="89"/>
      <c r="I22" s="76">
        <f>'[2]Szenario 1'!$F22</f>
        <v>5.0208311077876294E-3</v>
      </c>
      <c r="J22" s="17">
        <f>'[2]Szenario 2'!$F22</f>
        <v>1.0763257482675578E-2</v>
      </c>
      <c r="K22" s="25">
        <f>'[2]Szenario 3'!$F22</f>
        <v>1.4018691588785047E-2</v>
      </c>
      <c r="L22" s="89"/>
      <c r="M22" s="84">
        <f t="shared" si="13"/>
        <v>17.912663182037328</v>
      </c>
      <c r="O22" s="34">
        <f t="shared" si="12"/>
        <v>12793.827782198468</v>
      </c>
      <c r="P22" s="38">
        <f t="shared" si="0"/>
        <v>1338.9307243793455</v>
      </c>
      <c r="Q22" s="89"/>
      <c r="R22" s="31">
        <f t="shared" si="1"/>
        <v>1</v>
      </c>
      <c r="S22" s="36">
        <f t="shared" si="2"/>
        <v>1</v>
      </c>
      <c r="T22" s="89"/>
      <c r="U22" s="42">
        <f t="shared" si="3"/>
        <v>0.33549616596112919</v>
      </c>
      <c r="V22" s="36">
        <f t="shared" si="4"/>
        <v>0.33866666672819823</v>
      </c>
      <c r="W22" s="89"/>
      <c r="X22" s="78">
        <f t="shared" si="5"/>
        <v>4000</v>
      </c>
      <c r="Y22" s="44">
        <f t="shared" si="6"/>
        <v>93527045.801260442</v>
      </c>
      <c r="Z22" s="44">
        <f t="shared" si="7"/>
        <v>267370.35644091823</v>
      </c>
      <c r="AA22" s="44">
        <f t="shared" si="8"/>
        <v>-212412.55647849635</v>
      </c>
      <c r="AB22" s="45">
        <f t="shared" si="9"/>
        <v>36707.488705593845</v>
      </c>
      <c r="AD22" s="43">
        <f t="shared" si="10"/>
        <v>93622711.089928448</v>
      </c>
      <c r="AE22" s="114"/>
      <c r="AF22" s="57" t="s">
        <v>26</v>
      </c>
      <c r="AG22" s="48"/>
      <c r="AH22" s="61"/>
    </row>
    <row r="23" spans="1:36" ht="15" thickTop="1" x14ac:dyDescent="0.3">
      <c r="A23" s="6">
        <f t="shared" si="11"/>
        <v>2029</v>
      </c>
      <c r="B23" s="12">
        <f>'[1]Szenario 1'!$H23</f>
        <v>12858.063430715009</v>
      </c>
      <c r="C23" s="12">
        <f>'[1]Szenario 1'!$K23</f>
        <v>1331.3238876162318</v>
      </c>
      <c r="D23" s="13">
        <f>'[1]Szenario 2'!$H23</f>
        <v>13627.403953284507</v>
      </c>
      <c r="E23" s="13">
        <f>'[1]Szenario 2'!$K23</f>
        <v>1410.9814053230778</v>
      </c>
      <c r="F23" s="14">
        <f>'[1]Szenario 3'!$H23</f>
        <v>14358.841068362839</v>
      </c>
      <c r="G23" s="72">
        <f>'[1]Szenario 3'!$K23</f>
        <v>1486.7144042182883</v>
      </c>
      <c r="H23" s="89"/>
      <c r="I23" s="76">
        <f>'[2]Szenario 1'!$F23</f>
        <v>4.9957482993197282E-3</v>
      </c>
      <c r="J23" s="17">
        <f>'[2]Szenario 2'!$F23</f>
        <v>1.0648643392006224E-2</v>
      </c>
      <c r="K23" s="25">
        <f>'[2]Szenario 3'!$F23</f>
        <v>1.3824884792626729E-2</v>
      </c>
      <c r="L23" s="89"/>
      <c r="M23" s="85">
        <f t="shared" si="13"/>
        <v>19.833959091152586</v>
      </c>
      <c r="O23" s="34">
        <f t="shared" si="12"/>
        <v>12858.063430715009</v>
      </c>
      <c r="P23" s="38">
        <f t="shared" si="0"/>
        <v>1345.5006809347165</v>
      </c>
      <c r="Q23" s="89"/>
      <c r="R23" s="31">
        <f t="shared" si="1"/>
        <v>1</v>
      </c>
      <c r="S23" s="36">
        <f t="shared" si="2"/>
        <v>1</v>
      </c>
      <c r="T23" s="89"/>
      <c r="U23" s="42">
        <f t="shared" si="3"/>
        <v>0.33549617952805744</v>
      </c>
      <c r="V23" s="36">
        <f t="shared" si="4"/>
        <v>0.33866666672941487</v>
      </c>
      <c r="W23" s="89"/>
      <c r="X23" s="78">
        <f t="shared" si="5"/>
        <v>4000</v>
      </c>
      <c r="Y23" s="44">
        <f t="shared" si="6"/>
        <v>93995972.698945269</v>
      </c>
      <c r="Z23" s="44">
        <f t="shared" si="7"/>
        <v>268712.10950630886</v>
      </c>
      <c r="AA23" s="44">
        <f t="shared" si="8"/>
        <v>-238365.999388873</v>
      </c>
      <c r="AB23" s="45">
        <f t="shared" si="9"/>
        <v>36891.180226117009</v>
      </c>
      <c r="AD23" s="43">
        <f t="shared" si="10"/>
        <v>94067209.989288822</v>
      </c>
      <c r="AE23" s="114"/>
      <c r="AF23" s="58" t="s">
        <v>35</v>
      </c>
      <c r="AG23" s="28"/>
      <c r="AH23" s="51"/>
    </row>
    <row r="24" spans="1:36" x14ac:dyDescent="0.3">
      <c r="A24" s="6">
        <f t="shared" si="11"/>
        <v>2030</v>
      </c>
      <c r="B24" s="12">
        <f>'[1]Szenario 1'!$H24</f>
        <v>12922.299079231549</v>
      </c>
      <c r="C24" s="12">
        <f>'[1]Szenario 1'!$K24</f>
        <v>1337.9748466636345</v>
      </c>
      <c r="D24" s="13">
        <f>'[1]Szenario 2'!$H24</f>
        <v>13750.819641998702</v>
      </c>
      <c r="E24" s="13">
        <f>'[1]Szenario 2'!$K24</f>
        <v>1423.7598657325454</v>
      </c>
      <c r="F24" s="14">
        <f>'[1]Szenario 3'!$H24</f>
        <v>14538.521150544595</v>
      </c>
      <c r="G24" s="72">
        <f>'[1]Szenario 3'!$K24</f>
        <v>1505.3184799273872</v>
      </c>
      <c r="H24" s="89"/>
      <c r="I24" s="76">
        <f>'[2]Szenario 1'!$F24</f>
        <v>4.9709148598625066E-3</v>
      </c>
      <c r="J24" s="17">
        <f>'[2]Szenario 2'!$F24</f>
        <v>1.0536444551359153E-2</v>
      </c>
      <c r="K24" s="25">
        <f>'[2]Szenario 3'!$F24</f>
        <v>1.3636363636363636E-2</v>
      </c>
      <c r="L24" s="89"/>
      <c r="M24" s="84">
        <f t="shared" si="13"/>
        <v>21.755255000267844</v>
      </c>
      <c r="O24" s="34">
        <f t="shared" si="12"/>
        <v>12922.299079231549</v>
      </c>
      <c r="P24" s="38">
        <f t="shared" si="0"/>
        <v>1352.0723444466191</v>
      </c>
      <c r="Q24" s="89"/>
      <c r="R24" s="31">
        <f t="shared" si="1"/>
        <v>1</v>
      </c>
      <c r="S24" s="36">
        <f t="shared" si="2"/>
        <v>1</v>
      </c>
      <c r="T24" s="89"/>
      <c r="U24" s="42">
        <f t="shared" si="3"/>
        <v>0.33549619329984753</v>
      </c>
      <c r="V24" s="36">
        <f t="shared" si="4"/>
        <v>0.33866666673064977</v>
      </c>
      <c r="W24" s="89"/>
      <c r="X24" s="78">
        <f t="shared" si="5"/>
        <v>4000</v>
      </c>
      <c r="Y24" s="44">
        <f t="shared" si="6"/>
        <v>94464907.071457803</v>
      </c>
      <c r="Z24" s="44">
        <f t="shared" si="7"/>
        <v>270053.8700481691</v>
      </c>
      <c r="AA24" s="44">
        <f t="shared" si="8"/>
        <v>-264568.1002288711</v>
      </c>
      <c r="AB24" s="45">
        <f t="shared" si="9"/>
        <v>37074.878577002884</v>
      </c>
      <c r="AD24" s="43">
        <f t="shared" si="10"/>
        <v>94511467.719854102</v>
      </c>
      <c r="AE24" s="114"/>
      <c r="AF24" s="50" t="s">
        <v>36</v>
      </c>
      <c r="AG24" s="29">
        <v>5</v>
      </c>
      <c r="AH24" s="51" t="s">
        <v>29</v>
      </c>
    </row>
    <row r="25" spans="1:36" x14ac:dyDescent="0.3">
      <c r="A25" s="6">
        <f t="shared" si="11"/>
        <v>2031</v>
      </c>
      <c r="B25" s="12">
        <f>'[1]Szenario 1'!$H25</f>
        <v>12986.534727748087</v>
      </c>
      <c r="C25" s="12">
        <f>'[1]Szenario 1'!$K25</f>
        <v>1344.6258057110367</v>
      </c>
      <c r="D25" s="13">
        <f>'[1]Szenario 2'!$H25</f>
        <v>13874.235330712894</v>
      </c>
      <c r="E25" s="13">
        <f>'[1]Szenario 2'!$K25</f>
        <v>1436.5383261420129</v>
      </c>
      <c r="F25" s="14">
        <f>'[1]Szenario 3'!$H25</f>
        <v>14718.201232726351</v>
      </c>
      <c r="G25" s="72">
        <f>'[1]Szenario 3'!$K25</f>
        <v>1523.9225556364863</v>
      </c>
      <c r="H25" s="89"/>
      <c r="I25" s="76">
        <f>'[2]Szenario 1'!$F25</f>
        <v>4.9463270890338874E-3</v>
      </c>
      <c r="J25" s="17">
        <f>'[2]Szenario 2'!$F25</f>
        <v>1.0426585412302418E-2</v>
      </c>
      <c r="K25" s="25">
        <f>'[2]Szenario 3'!$F25</f>
        <v>1.3452914798206279E-2</v>
      </c>
      <c r="L25" s="89"/>
      <c r="M25" s="85">
        <f t="shared" si="13"/>
        <v>23.676550909383103</v>
      </c>
      <c r="O25" s="34">
        <f t="shared" si="12"/>
        <v>12986.534727748087</v>
      </c>
      <c r="P25" s="38">
        <f t="shared" si="0"/>
        <v>1358.6456615218688</v>
      </c>
      <c r="Q25" s="89"/>
      <c r="R25" s="31">
        <f t="shared" si="1"/>
        <v>1</v>
      </c>
      <c r="S25" s="36">
        <f t="shared" si="2"/>
        <v>1</v>
      </c>
      <c r="T25" s="89"/>
      <c r="U25" s="42">
        <f t="shared" si="3"/>
        <v>0.33549620727855134</v>
      </c>
      <c r="V25" s="36">
        <f t="shared" si="4"/>
        <v>0.33866666673190315</v>
      </c>
      <c r="W25" s="89"/>
      <c r="X25" s="78">
        <f t="shared" si="5"/>
        <v>4000</v>
      </c>
      <c r="Y25" s="44">
        <f t="shared" si="6"/>
        <v>94933848.689145774</v>
      </c>
      <c r="Z25" s="44">
        <f t="shared" si="7"/>
        <v>271395.63783263671</v>
      </c>
      <c r="AA25" s="44">
        <f t="shared" si="8"/>
        <v>-291018.85899849038</v>
      </c>
      <c r="AB25" s="45">
        <f t="shared" si="9"/>
        <v>37258.583544599402</v>
      </c>
      <c r="AD25" s="43">
        <f t="shared" si="10"/>
        <v>94955484.05152452</v>
      </c>
      <c r="AE25" s="114"/>
      <c r="AF25" s="50" t="s">
        <v>37</v>
      </c>
      <c r="AG25" s="29" t="s">
        <v>38</v>
      </c>
      <c r="AH25" s="51" t="s">
        <v>29</v>
      </c>
    </row>
    <row r="26" spans="1:36" ht="15" thickBot="1" x14ac:dyDescent="0.35">
      <c r="A26" s="6">
        <f t="shared" si="11"/>
        <v>2032</v>
      </c>
      <c r="B26" s="12">
        <f>'[1]Szenario 1'!$H26</f>
        <v>13050.770376264627</v>
      </c>
      <c r="C26" s="12">
        <f>'[1]Szenario 1'!$K26</f>
        <v>1351.2767647584394</v>
      </c>
      <c r="D26" s="13">
        <f>'[1]Szenario 2'!$H26</f>
        <v>13997.651019427089</v>
      </c>
      <c r="E26" s="13">
        <f>'[1]Szenario 2'!$K26</f>
        <v>1449.3167865514806</v>
      </c>
      <c r="F26" s="14">
        <f>'[1]Szenario 3'!$H26</f>
        <v>14897.881314908107</v>
      </c>
      <c r="G26" s="72">
        <f>'[1]Szenario 3'!$K26</f>
        <v>1542.5266313455852</v>
      </c>
      <c r="H26" s="89"/>
      <c r="I26" s="76">
        <f>'[2]Szenario 1'!$F26</f>
        <v>4.9219813593046396E-3</v>
      </c>
      <c r="J26" s="17">
        <f>'[2]Szenario 2'!$F26</f>
        <v>1.0318993544739198E-2</v>
      </c>
      <c r="K26" s="25">
        <f>'[2]Szenario 3'!$F26</f>
        <v>1.3274336283185841E-2</v>
      </c>
      <c r="L26" s="89"/>
      <c r="M26" s="84">
        <f t="shared" si="13"/>
        <v>25.597846818498361</v>
      </c>
      <c r="O26" s="34">
        <f t="shared" si="12"/>
        <v>13050.770376264627</v>
      </c>
      <c r="P26" s="38">
        <f t="shared" si="0"/>
        <v>1365.2205809711379</v>
      </c>
      <c r="Q26" s="89"/>
      <c r="R26" s="31">
        <f t="shared" si="1"/>
        <v>1</v>
      </c>
      <c r="S26" s="36">
        <f t="shared" si="2"/>
        <v>1</v>
      </c>
      <c r="T26" s="89"/>
      <c r="U26" s="42">
        <f t="shared" si="3"/>
        <v>0.33549622146623109</v>
      </c>
      <c r="V26" s="36">
        <f t="shared" si="4"/>
        <v>0.33866666673317514</v>
      </c>
      <c r="W26" s="89"/>
      <c r="X26" s="78">
        <f t="shared" si="5"/>
        <v>4000</v>
      </c>
      <c r="Y26" s="44">
        <f t="shared" si="6"/>
        <v>95402797.331905484</v>
      </c>
      <c r="Z26" s="44">
        <f t="shared" si="7"/>
        <v>272737.41263550252</v>
      </c>
      <c r="AA26" s="44">
        <f t="shared" si="8"/>
        <v>-317718.27569773106</v>
      </c>
      <c r="AB26" s="45">
        <f t="shared" si="9"/>
        <v>37442.294924073169</v>
      </c>
      <c r="AD26" s="43">
        <f t="shared" si="10"/>
        <v>95399258.763767332</v>
      </c>
      <c r="AE26" s="114"/>
      <c r="AF26" s="59" t="s">
        <v>28</v>
      </c>
      <c r="AG26" s="60">
        <v>850</v>
      </c>
      <c r="AH26" s="56" t="s">
        <v>82</v>
      </c>
    </row>
    <row r="27" spans="1:36" ht="15" thickBot="1" x14ac:dyDescent="0.35">
      <c r="A27" s="6">
        <f t="shared" si="11"/>
        <v>2033</v>
      </c>
      <c r="B27" s="12">
        <f>'[1]Szenario 1'!$H27</f>
        <v>13115.006024781167</v>
      </c>
      <c r="C27" s="12">
        <f>'[1]Szenario 1'!$K27</f>
        <v>1357.9277238058419</v>
      </c>
      <c r="D27" s="13">
        <f>'[1]Szenario 2'!$H27</f>
        <v>14121.066708141281</v>
      </c>
      <c r="E27" s="13">
        <f>'[1]Szenario 2'!$K27</f>
        <v>1462.0952469609481</v>
      </c>
      <c r="F27" s="14">
        <f>'[1]Szenario 3'!$H27</f>
        <v>15077.561397089865</v>
      </c>
      <c r="G27" s="72">
        <f>'[1]Szenario 3'!$K27</f>
        <v>1561.1307070546845</v>
      </c>
      <c r="H27" s="89"/>
      <c r="I27" s="76">
        <f>'[2]Szenario 1'!$F27</f>
        <v>4.8978741142142561E-3</v>
      </c>
      <c r="J27" s="17">
        <f>'[2]Szenario 2'!$F27</f>
        <v>1.0213599477660667E-2</v>
      </c>
      <c r="K27" s="25">
        <f>'[2]Szenario 3'!$F27</f>
        <v>1.3100436681222707E-2</v>
      </c>
      <c r="L27" s="89"/>
      <c r="M27" s="85">
        <f t="shared" si="13"/>
        <v>27.51914272761362</v>
      </c>
      <c r="O27" s="34">
        <f t="shared" si="12"/>
        <v>13115.006024781167</v>
      </c>
      <c r="P27" s="38">
        <f t="shared" si="0"/>
        <v>1371.7970536964062</v>
      </c>
      <c r="Q27" s="89"/>
      <c r="R27" s="31">
        <f t="shared" si="1"/>
        <v>1</v>
      </c>
      <c r="S27" s="36">
        <f t="shared" si="2"/>
        <v>1</v>
      </c>
      <c r="T27" s="89"/>
      <c r="U27" s="42">
        <f t="shared" si="3"/>
        <v>0.3354962358649593</v>
      </c>
      <c r="V27" s="36">
        <f t="shared" si="4"/>
        <v>0.33866666673446594</v>
      </c>
      <c r="W27" s="89"/>
      <c r="X27" s="78">
        <f t="shared" si="5"/>
        <v>4000</v>
      </c>
      <c r="Y27" s="44">
        <f t="shared" si="6"/>
        <v>95871752.788694665</v>
      </c>
      <c r="Z27" s="44">
        <f t="shared" si="7"/>
        <v>274079.19424171728</v>
      </c>
      <c r="AA27" s="44">
        <f t="shared" si="8"/>
        <v>-344666.35032659321</v>
      </c>
      <c r="AB27" s="45">
        <f t="shared" si="9"/>
        <v>37626.012518959171</v>
      </c>
      <c r="AD27" s="43">
        <f t="shared" si="10"/>
        <v>95842791.645128742</v>
      </c>
      <c r="AE27" s="114"/>
    </row>
    <row r="28" spans="1:36" ht="15" thickBot="1" x14ac:dyDescent="0.35">
      <c r="A28" s="6">
        <f t="shared" si="11"/>
        <v>2034</v>
      </c>
      <c r="B28" s="12">
        <f>'[1]Szenario 1'!$H28</f>
        <v>13179.241673297707</v>
      </c>
      <c r="C28" s="12">
        <f>'[1]Szenario 1'!$K28</f>
        <v>1364.5786828532446</v>
      </c>
      <c r="D28" s="13">
        <f>'[1]Szenario 2'!$H28</f>
        <v>14244.482396855472</v>
      </c>
      <c r="E28" s="13">
        <f>'[1]Szenario 2'!$K28</f>
        <v>1474.8737073704156</v>
      </c>
      <c r="F28" s="14">
        <f>'[1]Szenario 3'!$H28</f>
        <v>15257.241479271621</v>
      </c>
      <c r="G28" s="72">
        <f>'[1]Szenario 3'!$K28</f>
        <v>1579.7347827637834</v>
      </c>
      <c r="H28" s="89"/>
      <c r="I28" s="76">
        <f>'[2]Szenario 1'!$F28</f>
        <v>4.8740018666390125E-3</v>
      </c>
      <c r="J28" s="17">
        <f>'[2]Szenario 2'!$F28</f>
        <v>1.0110336549559116E-2</v>
      </c>
      <c r="K28" s="25">
        <f>'[2]Szenario 3'!$F28</f>
        <v>1.2931034482758621E-2</v>
      </c>
      <c r="L28" s="89"/>
      <c r="M28" s="84">
        <f t="shared" si="13"/>
        <v>29.440438636728878</v>
      </c>
      <c r="O28" s="34">
        <f t="shared" si="12"/>
        <v>13179.241673297707</v>
      </c>
      <c r="P28" s="38">
        <f t="shared" si="0"/>
        <v>1378.375032585245</v>
      </c>
      <c r="Q28" s="89"/>
      <c r="R28" s="31">
        <f t="shared" si="1"/>
        <v>1</v>
      </c>
      <c r="S28" s="36">
        <f t="shared" si="2"/>
        <v>1</v>
      </c>
      <c r="T28" s="89"/>
      <c r="U28" s="42">
        <f t="shared" si="3"/>
        <v>0.33549625047681852</v>
      </c>
      <c r="V28" s="36">
        <f t="shared" si="4"/>
        <v>0.33866666673577578</v>
      </c>
      <c r="W28" s="89"/>
      <c r="X28" s="78">
        <f t="shared" si="5"/>
        <v>4000</v>
      </c>
      <c r="Y28" s="44">
        <f t="shared" si="6"/>
        <v>96340714.857075259</v>
      </c>
      <c r="Z28" s="44">
        <f t="shared" si="7"/>
        <v>275420.98244492849</v>
      </c>
      <c r="AA28" s="44">
        <f t="shared" si="8"/>
        <v>-371863.08288507664</v>
      </c>
      <c r="AB28" s="45">
        <f t="shared" si="9"/>
        <v>37809.736140737652</v>
      </c>
      <c r="AD28" s="43">
        <f t="shared" si="10"/>
        <v>96286082.492775857</v>
      </c>
      <c r="AE28" s="114"/>
      <c r="AF28" s="57" t="s">
        <v>27</v>
      </c>
      <c r="AG28" s="48"/>
      <c r="AH28" s="48"/>
      <c r="AI28" s="61"/>
    </row>
    <row r="29" spans="1:36" ht="15" thickTop="1" x14ac:dyDescent="0.3">
      <c r="A29" s="6">
        <f t="shared" si="11"/>
        <v>2035</v>
      </c>
      <c r="B29" s="12">
        <f>'[1]Szenario 1'!$H29</f>
        <v>13243.477321814247</v>
      </c>
      <c r="C29" s="12">
        <f>'[1]Szenario 1'!$K29</f>
        <v>1371.229641900647</v>
      </c>
      <c r="D29" s="13">
        <f>'[1]Szenario 2'!$H29</f>
        <v>14367.898085569666</v>
      </c>
      <c r="E29" s="13">
        <f>'[1]Szenario 2'!$K29</f>
        <v>1487.6521677798833</v>
      </c>
      <c r="F29" s="14">
        <f>'[1]Szenario 3'!$H29</f>
        <v>15436.921561453377</v>
      </c>
      <c r="G29" s="72">
        <f>'[1]Szenario 3'!$K29</f>
        <v>1598.3388584728825</v>
      </c>
      <c r="H29" s="89"/>
      <c r="I29" s="76">
        <f>'[2]Szenario 1'!$F29</f>
        <v>4.8503611971104227E-3</v>
      </c>
      <c r="J29" s="17">
        <f>'[2]Szenario 2'!$F29</f>
        <v>1.0009140767824496E-2</v>
      </c>
      <c r="K29" s="25">
        <f>'[2]Szenario 3'!$F29</f>
        <v>1.276595744680851E-2</v>
      </c>
      <c r="L29" s="89"/>
      <c r="M29" s="85">
        <f t="shared" si="13"/>
        <v>31.361734545844136</v>
      </c>
      <c r="O29" s="34">
        <f t="shared" si="12"/>
        <v>13243.477321814247</v>
      </c>
      <c r="P29" s="38">
        <f t="shared" si="0"/>
        <v>1384.9544724114442</v>
      </c>
      <c r="Q29" s="89"/>
      <c r="R29" s="31">
        <f t="shared" si="1"/>
        <v>1</v>
      </c>
      <c r="S29" s="36">
        <f t="shared" si="2"/>
        <v>1</v>
      </c>
      <c r="T29" s="89"/>
      <c r="U29" s="42">
        <f t="shared" si="3"/>
        <v>0.33549626530390164</v>
      </c>
      <c r="V29" s="36">
        <f t="shared" si="4"/>
        <v>0.33866666673710477</v>
      </c>
      <c r="W29" s="89"/>
      <c r="X29" s="78">
        <f t="shared" si="5"/>
        <v>4000</v>
      </c>
      <c r="Y29" s="44">
        <f t="shared" si="6"/>
        <v>96809683.342783704</v>
      </c>
      <c r="Z29" s="44">
        <f t="shared" si="7"/>
        <v>276762.77704704535</v>
      </c>
      <c r="AA29" s="44">
        <f t="shared" si="8"/>
        <v>-399308.47337318148</v>
      </c>
      <c r="AB29" s="45">
        <f t="shared" si="9"/>
        <v>37993.465608436578</v>
      </c>
      <c r="AD29" s="43">
        <f t="shared" si="10"/>
        <v>96729131.112066001</v>
      </c>
      <c r="AE29" s="114"/>
      <c r="AF29" s="58" t="s">
        <v>24</v>
      </c>
      <c r="AG29" s="29">
        <v>35</v>
      </c>
      <c r="AH29" s="28" t="s">
        <v>22</v>
      </c>
      <c r="AI29" s="51"/>
    </row>
    <row r="30" spans="1:36" x14ac:dyDescent="0.3">
      <c r="A30" s="6">
        <f t="shared" si="11"/>
        <v>2036</v>
      </c>
      <c r="B30" s="12">
        <f>'[1]Szenario 1'!$H30</f>
        <v>13307.712970330787</v>
      </c>
      <c r="C30" s="12">
        <f>'[1]Szenario 1'!$K30</f>
        <v>1377.8806009480497</v>
      </c>
      <c r="D30" s="13">
        <f>'[1]Szenario 2'!$H30</f>
        <v>14491.313774283859</v>
      </c>
      <c r="E30" s="13">
        <f>'[1]Szenario 2'!$K30</f>
        <v>1500.4306281893507</v>
      </c>
      <c r="F30" s="14">
        <f>'[1]Szenario 3'!$H30</f>
        <v>15616.601643635135</v>
      </c>
      <c r="G30" s="72">
        <f>'[1]Szenario 3'!$K30</f>
        <v>1616.9429341819816</v>
      </c>
      <c r="H30" s="89"/>
      <c r="I30" s="76">
        <f>'[2]Szenario 1'!$F30</f>
        <v>4.8269487521823973E-3</v>
      </c>
      <c r="J30" s="17">
        <f>'[2]Szenario 2'!$F30</f>
        <v>9.9099506765011995E-3</v>
      </c>
      <c r="K30" s="25">
        <f>'[2]Szenario 3'!$F30</f>
        <v>1.2605042016806723E-2</v>
      </c>
      <c r="L30" s="89"/>
      <c r="M30" s="84">
        <f t="shared" si="13"/>
        <v>33.283030454959395</v>
      </c>
      <c r="O30" s="34">
        <f t="shared" si="12"/>
        <v>13307.712970330787</v>
      </c>
      <c r="P30" s="38">
        <f t="shared" si="0"/>
        <v>1391.5353297415527</v>
      </c>
      <c r="Q30" s="89"/>
      <c r="R30" s="31">
        <f t="shared" si="1"/>
        <v>1</v>
      </c>
      <c r="S30" s="36">
        <f t="shared" si="2"/>
        <v>1</v>
      </c>
      <c r="T30" s="89"/>
      <c r="U30" s="42">
        <f t="shared" si="3"/>
        <v>0.3354962803483118</v>
      </c>
      <c r="V30" s="36">
        <f t="shared" si="4"/>
        <v>0.33866666673845314</v>
      </c>
      <c r="W30" s="89"/>
      <c r="X30" s="78">
        <f t="shared" si="5"/>
        <v>4000</v>
      </c>
      <c r="Y30" s="44">
        <f t="shared" si="6"/>
        <v>97278658.05932638</v>
      </c>
      <c r="Z30" s="44">
        <f t="shared" si="7"/>
        <v>278104.57785782928</v>
      </c>
      <c r="AA30" s="44">
        <f t="shared" si="8"/>
        <v>-427002.52179090772</v>
      </c>
      <c r="AB30" s="45">
        <f t="shared" si="9"/>
        <v>38177.200748257601</v>
      </c>
      <c r="AD30" s="43">
        <f t="shared" si="10"/>
        <v>97171937.316141561</v>
      </c>
      <c r="AE30" s="114"/>
      <c r="AF30" s="62" t="s">
        <v>25</v>
      </c>
      <c r="AG30" s="29">
        <v>56</v>
      </c>
      <c r="AH30" s="28" t="s">
        <v>22</v>
      </c>
      <c r="AI30" s="51"/>
    </row>
    <row r="31" spans="1:36" x14ac:dyDescent="0.3">
      <c r="A31" s="6">
        <f t="shared" si="11"/>
        <v>2037</v>
      </c>
      <c r="B31" s="12">
        <f>'[1]Szenario 1'!$H31</f>
        <v>13371.948618847327</v>
      </c>
      <c r="C31" s="12">
        <f>'[1]Szenario 1'!$K31</f>
        <v>1384.5315599954522</v>
      </c>
      <c r="D31" s="13">
        <f>'[1]Szenario 2'!$H31</f>
        <v>14614.729462998052</v>
      </c>
      <c r="E31" s="13">
        <f>'[1]Szenario 2'!$K31</f>
        <v>1513.2090885988182</v>
      </c>
      <c r="F31" s="14">
        <f>'[1]Szenario 3'!$H31</f>
        <v>15796.281725816891</v>
      </c>
      <c r="G31" s="72">
        <f>'[1]Szenario 3'!$K31</f>
        <v>1635.5470098910807</v>
      </c>
      <c r="H31" s="89"/>
      <c r="I31" s="76">
        <f>'[2]Szenario 1'!$F31</f>
        <v>4.8037612428454618E-3</v>
      </c>
      <c r="J31" s="17">
        <f>'[2]Szenario 2'!$F31</f>
        <v>9.8127072318308084E-3</v>
      </c>
      <c r="K31" s="25">
        <f>'[2]Szenario 3'!$F31</f>
        <v>1.2448132780082987E-2</v>
      </c>
      <c r="L31" s="89"/>
      <c r="M31" s="85">
        <f t="shared" si="13"/>
        <v>35.204326364074653</v>
      </c>
      <c r="O31" s="34">
        <f t="shared" si="12"/>
        <v>13371.948618847327</v>
      </c>
      <c r="P31" s="38">
        <f t="shared" si="0"/>
        <v>1398.1175628469175</v>
      </c>
      <c r="Q31" s="89"/>
      <c r="R31" s="31">
        <f t="shared" si="1"/>
        <v>1</v>
      </c>
      <c r="S31" s="36">
        <f t="shared" si="2"/>
        <v>1</v>
      </c>
      <c r="T31" s="89"/>
      <c r="U31" s="42">
        <f t="shared" si="3"/>
        <v>0.33549629561216238</v>
      </c>
      <c r="V31" s="36">
        <f t="shared" si="4"/>
        <v>0.33866666673982104</v>
      </c>
      <c r="W31" s="89"/>
      <c r="X31" s="78">
        <f t="shared" si="5"/>
        <v>4000</v>
      </c>
      <c r="Y31" s="44">
        <f t="shared" si="6"/>
        <v>97747638.827599376</v>
      </c>
      <c r="Z31" s="44">
        <f t="shared" si="7"/>
        <v>279446.38469450886</v>
      </c>
      <c r="AA31" s="44">
        <f t="shared" si="8"/>
        <v>-454945.22813825519</v>
      </c>
      <c r="AB31" s="45">
        <f t="shared" si="9"/>
        <v>38360.9413932241</v>
      </c>
      <c r="AD31" s="43">
        <f t="shared" si="10"/>
        <v>97614500.925548851</v>
      </c>
      <c r="AE31" s="114"/>
      <c r="AF31" s="63" t="s">
        <v>45</v>
      </c>
      <c r="AG31" s="29" t="s">
        <v>59</v>
      </c>
      <c r="AH31" s="28"/>
      <c r="AI31" s="51"/>
    </row>
    <row r="32" spans="1:36" x14ac:dyDescent="0.3">
      <c r="A32" s="6">
        <f t="shared" si="11"/>
        <v>2038</v>
      </c>
      <c r="B32" s="12">
        <f>'[1]Szenario 1'!$H32</f>
        <v>13436.184267363868</v>
      </c>
      <c r="C32" s="12">
        <f>'[1]Szenario 1'!$K32</f>
        <v>1391.1825190428547</v>
      </c>
      <c r="D32" s="13">
        <f>'[1]Szenario 2'!$H32</f>
        <v>14738.145151712242</v>
      </c>
      <c r="E32" s="13">
        <f>'[1]Szenario 2'!$K32</f>
        <v>1525.9875490082854</v>
      </c>
      <c r="F32" s="14">
        <f>'[1]Szenario 3'!$H32</f>
        <v>15975.961807998649</v>
      </c>
      <c r="G32" s="72">
        <f>'[1]Szenario 3'!$K32</f>
        <v>1654.1510856001801</v>
      </c>
      <c r="H32" s="89"/>
      <c r="I32" s="76">
        <f>'[2]Szenario 1'!$F32</f>
        <v>4.7807954429864713E-3</v>
      </c>
      <c r="J32" s="17">
        <f>'[2]Szenario 2'!$F32</f>
        <v>9.7173536850512499E-3</v>
      </c>
      <c r="K32" s="25">
        <f>'[2]Szenario 3'!$F32</f>
        <v>1.2295081967213115E-2</v>
      </c>
      <c r="L32" s="89"/>
      <c r="M32" s="84">
        <f t="shared" si="13"/>
        <v>37.125622273189911</v>
      </c>
      <c r="O32" s="34">
        <f t="shared" si="12"/>
        <v>13436.184267363868</v>
      </c>
      <c r="P32" s="38">
        <f t="shared" si="0"/>
        <v>1404.7011316208545</v>
      </c>
      <c r="Q32" s="89"/>
      <c r="R32" s="31">
        <f t="shared" si="1"/>
        <v>1</v>
      </c>
      <c r="S32" s="36">
        <f t="shared" si="2"/>
        <v>1</v>
      </c>
      <c r="T32" s="89"/>
      <c r="U32" s="42">
        <f t="shared" si="3"/>
        <v>0.33549631109757683</v>
      </c>
      <c r="V32" s="36">
        <f t="shared" si="4"/>
        <v>0.33866666674120871</v>
      </c>
      <c r="W32" s="89"/>
      <c r="X32" s="78">
        <f t="shared" si="5"/>
        <v>4000</v>
      </c>
      <c r="Y32" s="44">
        <f t="shared" si="6"/>
        <v>98216625.475530028</v>
      </c>
      <c r="Z32" s="44">
        <f t="shared" si="7"/>
        <v>280788.1973814168</v>
      </c>
      <c r="AA32" s="44">
        <f t="shared" si="8"/>
        <v>-483136.59241522412</v>
      </c>
      <c r="AB32" s="45">
        <f t="shared" si="9"/>
        <v>38544.687382849741</v>
      </c>
      <c r="AD32" s="43">
        <f t="shared" si="10"/>
        <v>98056821.767879069</v>
      </c>
      <c r="AE32" s="114"/>
      <c r="AF32" s="50" t="s">
        <v>24</v>
      </c>
      <c r="AG32" s="28"/>
      <c r="AH32" s="29">
        <f>20/60</f>
        <v>0.33333333333333331</v>
      </c>
      <c r="AI32" s="51" t="s">
        <v>60</v>
      </c>
    </row>
    <row r="33" spans="1:35" ht="15" thickBot="1" x14ac:dyDescent="0.35">
      <c r="A33" s="6">
        <f t="shared" si="11"/>
        <v>2039</v>
      </c>
      <c r="B33" s="12">
        <f>'[1]Szenario 1'!$H33</f>
        <v>13500.419915880406</v>
      </c>
      <c r="C33" s="12">
        <f>'[1]Szenario 1'!$K33</f>
        <v>1397.8334780902571</v>
      </c>
      <c r="D33" s="13">
        <f>'[1]Szenario 2'!$H33</f>
        <v>14861.560840426435</v>
      </c>
      <c r="E33" s="13">
        <f>'[1]Szenario 2'!$K33</f>
        <v>1538.7660094177529</v>
      </c>
      <c r="F33" s="14">
        <f>'[1]Szenario 3'!$H33</f>
        <v>16155.641890180405</v>
      </c>
      <c r="G33" s="72">
        <f>'[1]Szenario 3'!$K33</f>
        <v>1672.7551613092789</v>
      </c>
      <c r="H33" s="89"/>
      <c r="I33" s="76">
        <f>'[2]Szenario 1'!$F33</f>
        <v>4.7580481878922859E-3</v>
      </c>
      <c r="J33" s="17">
        <f>'[2]Szenario 2'!$F33</f>
        <v>9.6238354719634378E-3</v>
      </c>
      <c r="K33" s="25">
        <f>'[2]Szenario 3'!$F33</f>
        <v>1.2145748987854251E-2</v>
      </c>
      <c r="L33" s="89"/>
      <c r="M33" s="85">
        <f t="shared" si="13"/>
        <v>39.04691818230517</v>
      </c>
      <c r="O33" s="34">
        <f t="shared" si="12"/>
        <v>13500.419915880406</v>
      </c>
      <c r="P33" s="38">
        <f t="shared" si="0"/>
        <v>1411.2859975006002</v>
      </c>
      <c r="Q33" s="89"/>
      <c r="R33" s="31">
        <f t="shared" si="1"/>
        <v>1</v>
      </c>
      <c r="S33" s="36">
        <f t="shared" si="2"/>
        <v>1</v>
      </c>
      <c r="T33" s="89"/>
      <c r="U33" s="42">
        <f t="shared" si="3"/>
        <v>0.33549632680668906</v>
      </c>
      <c r="V33" s="36">
        <f t="shared" si="4"/>
        <v>0.33866666674261631</v>
      </c>
      <c r="W33" s="89"/>
      <c r="X33" s="78">
        <f t="shared" si="5"/>
        <v>4000</v>
      </c>
      <c r="Y33" s="44">
        <f t="shared" si="6"/>
        <v>98685617.837739319</v>
      </c>
      <c r="Z33" s="44">
        <f t="shared" si="7"/>
        <v>282130.0157496481</v>
      </c>
      <c r="AA33" s="44">
        <f t="shared" si="8"/>
        <v>-511576.61462181428</v>
      </c>
      <c r="AB33" s="45">
        <f t="shared" si="9"/>
        <v>38728.438562826144</v>
      </c>
      <c r="AD33" s="43">
        <f t="shared" si="10"/>
        <v>98498899.677429974</v>
      </c>
      <c r="AE33" s="114"/>
      <c r="AF33" s="81" t="s">
        <v>25</v>
      </c>
      <c r="AG33" s="41"/>
      <c r="AH33" s="60">
        <f>20/60</f>
        <v>0.33333333333333331</v>
      </c>
      <c r="AI33" s="56" t="s">
        <v>60</v>
      </c>
    </row>
    <row r="34" spans="1:35" ht="15" thickBot="1" x14ac:dyDescent="0.35">
      <c r="A34" s="6">
        <f t="shared" si="11"/>
        <v>2040</v>
      </c>
      <c r="B34" s="12">
        <f>'[1]Szenario 1'!$H34</f>
        <v>13564.655564396946</v>
      </c>
      <c r="C34" s="12">
        <f>'[1]Szenario 1'!$K34</f>
        <v>1404.4844371376596</v>
      </c>
      <c r="D34" s="13">
        <f>'[1]Szenario 2'!$H34</f>
        <v>14984.976529140627</v>
      </c>
      <c r="E34" s="13">
        <f>'[1]Szenario 2'!$K34</f>
        <v>1551.5444698272204</v>
      </c>
      <c r="F34" s="14">
        <f>'[1]Szenario 3'!$H34</f>
        <v>16335.321972362161</v>
      </c>
      <c r="G34" s="72">
        <f>'[1]Szenario 3'!$K34</f>
        <v>1691.3592370183781</v>
      </c>
      <c r="H34" s="89"/>
      <c r="I34" s="76">
        <f>'[2]Szenario 1'!$F34</f>
        <v>4.7355163727959698E-3</v>
      </c>
      <c r="J34" s="17">
        <f>'[2]Szenario 2'!$F34</f>
        <v>9.5321001088139283E-3</v>
      </c>
      <c r="K34" s="25">
        <f>'[2]Szenario 3'!$F34</f>
        <v>1.2E-2</v>
      </c>
      <c r="L34" s="89"/>
      <c r="M34" s="84">
        <f t="shared" si="13"/>
        <v>40.968214091420428</v>
      </c>
      <c r="O34" s="34">
        <f t="shared" si="12"/>
        <v>13564.655564396946</v>
      </c>
      <c r="P34" s="38">
        <f t="shared" si="0"/>
        <v>1417.872123393727</v>
      </c>
      <c r="Q34" s="89"/>
      <c r="R34" s="31">
        <f t="shared" si="1"/>
        <v>1</v>
      </c>
      <c r="S34" s="36">
        <f t="shared" si="2"/>
        <v>1</v>
      </c>
      <c r="T34" s="89"/>
      <c r="U34" s="42">
        <f t="shared" si="3"/>
        <v>0.33549634274164297</v>
      </c>
      <c r="V34" s="36">
        <f t="shared" si="4"/>
        <v>0.33866666674404405</v>
      </c>
      <c r="W34" s="89"/>
      <c r="X34" s="78">
        <f t="shared" si="5"/>
        <v>4000</v>
      </c>
      <c r="Y34" s="44">
        <f t="shared" si="6"/>
        <v>99154615.755223751</v>
      </c>
      <c r="Z34" s="44">
        <f t="shared" si="7"/>
        <v>283471.83963673812</v>
      </c>
      <c r="AA34" s="44">
        <f t="shared" si="8"/>
        <v>-540265.29475802591</v>
      </c>
      <c r="AB34" s="45">
        <f t="shared" si="9"/>
        <v>38912.194784728497</v>
      </c>
      <c r="AD34" s="43">
        <f t="shared" si="10"/>
        <v>98940734.494887203</v>
      </c>
      <c r="AE34" s="114"/>
    </row>
    <row r="35" spans="1:35" ht="15" thickBot="1" x14ac:dyDescent="0.35">
      <c r="A35" s="6">
        <f t="shared" si="11"/>
        <v>2041</v>
      </c>
      <c r="B35" s="12">
        <f>'[1]Szenario 1'!$H35</f>
        <v>13628.891212913486</v>
      </c>
      <c r="C35" s="12">
        <f>'[1]Szenario 1'!$K35</f>
        <v>1411.1353961850623</v>
      </c>
      <c r="D35" s="13">
        <f>'[1]Szenario 2'!$H35</f>
        <v>15108.392217854818</v>
      </c>
      <c r="E35" s="13">
        <f>'[1]Szenario 2'!$K35</f>
        <v>1564.3229302366879</v>
      </c>
      <c r="F35" s="14">
        <f>'[1]Szenario 3'!$H35</f>
        <v>16515.002054543915</v>
      </c>
      <c r="G35" s="72">
        <f>'[1]Szenario 3'!$K35</f>
        <v>1709.9633127274767</v>
      </c>
      <c r="H35" s="89"/>
      <c r="I35" s="76">
        <f>'[2]Szenario 1'!$F35</f>
        <v>4.7131969514640996E-3</v>
      </c>
      <c r="J35" s="17">
        <f>'[2]Szenario 2'!$F35</f>
        <v>9.4420970940760542E-3</v>
      </c>
      <c r="K35" s="25">
        <f>'[2]Szenario 3'!$F35</f>
        <v>1.1857707509881422E-2</v>
      </c>
      <c r="L35" s="89"/>
      <c r="M35" s="85">
        <f t="shared" si="13"/>
        <v>42.889510000535687</v>
      </c>
      <c r="O35" s="34">
        <f t="shared" si="12"/>
        <v>13628.891212913486</v>
      </c>
      <c r="P35" s="38">
        <f t="shared" si="0"/>
        <v>1424.4594736087292</v>
      </c>
      <c r="Q35" s="89"/>
      <c r="R35" s="31">
        <f t="shared" si="1"/>
        <v>1</v>
      </c>
      <c r="S35" s="36">
        <f t="shared" si="2"/>
        <v>1</v>
      </c>
      <c r="T35" s="89"/>
      <c r="U35" s="42">
        <f t="shared" si="3"/>
        <v>0.33549635890459284</v>
      </c>
      <c r="V35" s="36">
        <f t="shared" si="4"/>
        <v>0.33866666674549206</v>
      </c>
      <c r="W35" s="89"/>
      <c r="X35" s="78">
        <f t="shared" si="5"/>
        <v>4000</v>
      </c>
      <c r="Y35" s="44">
        <f t="shared" si="6"/>
        <v>99623619.075054929</v>
      </c>
      <c r="Z35" s="44">
        <f t="shared" si="7"/>
        <v>284813.66888635792</v>
      </c>
      <c r="AA35" s="44">
        <f t="shared" si="8"/>
        <v>-569202.63282385876</v>
      </c>
      <c r="AB35" s="45">
        <f t="shared" si="9"/>
        <v>39095.955905737741</v>
      </c>
      <c r="AD35" s="43">
        <f t="shared" si="10"/>
        <v>99382326.067023173</v>
      </c>
      <c r="AE35" s="114"/>
      <c r="AF35" s="57" t="s">
        <v>39</v>
      </c>
      <c r="AG35" s="48"/>
      <c r="AH35" s="61"/>
    </row>
    <row r="36" spans="1:35" ht="15" thickTop="1" x14ac:dyDescent="0.3">
      <c r="A36" s="6">
        <f t="shared" si="11"/>
        <v>2042</v>
      </c>
      <c r="B36" s="12">
        <f>'[1]Szenario 1'!$H36</f>
        <v>13693.126861430024</v>
      </c>
      <c r="C36" s="12">
        <f>'[1]Szenario 1'!$K36</f>
        <v>1417.7863552324645</v>
      </c>
      <c r="D36" s="13">
        <f>'[1]Szenario 2'!$H36</f>
        <v>15231.807906569011</v>
      </c>
      <c r="E36" s="13">
        <f>'[1]Szenario 2'!$K36</f>
        <v>1577.1013906461553</v>
      </c>
      <c r="F36" s="14">
        <f>'[1]Szenario 3'!$H36</f>
        <v>16694.682136725674</v>
      </c>
      <c r="G36" s="72">
        <f>'[1]Szenario 3'!$K36</f>
        <v>1728.5673884365763</v>
      </c>
      <c r="H36" s="89"/>
      <c r="I36" s="76">
        <f>'[2]Szenario 1'!$F36</f>
        <v>4.6910869348238344E-3</v>
      </c>
      <c r="J36" s="17">
        <f>'[2]Szenario 2'!$F36</f>
        <v>9.3537778157433901E-3</v>
      </c>
      <c r="K36" s="25">
        <f>'[2]Szenario 3'!$F36</f>
        <v>1.171875E-2</v>
      </c>
      <c r="L36" s="89"/>
      <c r="M36" s="84">
        <f t="shared" si="13"/>
        <v>44.810805909650945</v>
      </c>
      <c r="O36" s="34">
        <f t="shared" si="12"/>
        <v>13693.126861430024</v>
      </c>
      <c r="P36" s="38">
        <f t="shared" si="0"/>
        <v>1431.0480137895017</v>
      </c>
      <c r="Q36" s="89"/>
      <c r="R36" s="31">
        <f t="shared" si="1"/>
        <v>1</v>
      </c>
      <c r="S36" s="36">
        <f t="shared" si="2"/>
        <v>1</v>
      </c>
      <c r="T36" s="89"/>
      <c r="U36" s="42">
        <f t="shared" si="3"/>
        <v>0.33549637529770315</v>
      </c>
      <c r="V36" s="36">
        <f t="shared" si="4"/>
        <v>0.33866666674696055</v>
      </c>
      <c r="W36" s="89"/>
      <c r="X36" s="78">
        <f t="shared" si="5"/>
        <v>4000</v>
      </c>
      <c r="Y36" s="44">
        <f t="shared" si="6"/>
        <v>100092627.65009606</v>
      </c>
      <c r="Z36" s="44">
        <f t="shared" si="7"/>
        <v>286155.50334802771</v>
      </c>
      <c r="AA36" s="44">
        <f t="shared" si="8"/>
        <v>-598388.62881931302</v>
      </c>
      <c r="AB36" s="45">
        <f t="shared" si="9"/>
        <v>39279.721788378389</v>
      </c>
      <c r="AD36" s="43">
        <f t="shared" si="10"/>
        <v>99823674.246413141</v>
      </c>
      <c r="AE36" s="114"/>
      <c r="AF36" s="58" t="s">
        <v>24</v>
      </c>
      <c r="AG36" s="29">
        <v>0.15</v>
      </c>
      <c r="AH36" s="51" t="s">
        <v>40</v>
      </c>
    </row>
    <row r="37" spans="1:35" ht="15" thickBot="1" x14ac:dyDescent="0.35">
      <c r="A37" s="6">
        <f t="shared" si="11"/>
        <v>2043</v>
      </c>
      <c r="B37" s="12">
        <f>'[1]Szenario 1'!$H37</f>
        <v>13757.362509946563</v>
      </c>
      <c r="C37" s="12">
        <f>'[1]Szenario 1'!$K37</f>
        <v>1424.437314279867</v>
      </c>
      <c r="D37" s="13">
        <f>'[1]Szenario 2'!$H37</f>
        <v>15355.223595283205</v>
      </c>
      <c r="E37" s="13">
        <f>'[1]Szenario 2'!$K37</f>
        <v>1589.879851055623</v>
      </c>
      <c r="F37" s="14">
        <f>'[1]Szenario 3'!$H37</f>
        <v>16874.36221890743</v>
      </c>
      <c r="G37" s="72">
        <f>'[1]Szenario 3'!$K37</f>
        <v>1747.1714641456751</v>
      </c>
      <c r="H37" s="89"/>
      <c r="I37" s="76">
        <f>'[2]Szenario 1'!$F37</f>
        <v>4.6691833896284523E-3</v>
      </c>
      <c r="J37" s="17">
        <f>'[2]Szenario 2'!$F37</f>
        <v>9.2670954637779288E-3</v>
      </c>
      <c r="K37" s="25">
        <f>'[2]Szenario 3'!$F37</f>
        <v>1.1583011583011582E-2</v>
      </c>
      <c r="L37" s="89"/>
      <c r="M37" s="85">
        <f t="shared" si="13"/>
        <v>46.732101818766203</v>
      </c>
      <c r="O37" s="34">
        <f t="shared" si="12"/>
        <v>13757.362509946563</v>
      </c>
      <c r="P37" s="38">
        <f t="shared" si="0"/>
        <v>1437.6377108534659</v>
      </c>
      <c r="Q37" s="89"/>
      <c r="R37" s="31">
        <f t="shared" si="1"/>
        <v>1</v>
      </c>
      <c r="S37" s="36">
        <f t="shared" si="2"/>
        <v>1</v>
      </c>
      <c r="T37" s="89"/>
      <c r="U37" s="42">
        <f t="shared" si="3"/>
        <v>0.33549639192314856</v>
      </c>
      <c r="V37" s="36">
        <f t="shared" si="4"/>
        <v>0.33866666674844975</v>
      </c>
      <c r="W37" s="89"/>
      <c r="X37" s="78">
        <f t="shared" si="5"/>
        <v>4000</v>
      </c>
      <c r="Y37" s="44">
        <f t="shared" si="6"/>
        <v>100561641.33873475</v>
      </c>
      <c r="Z37" s="44">
        <f t="shared" si="7"/>
        <v>287497.34287684591</v>
      </c>
      <c r="AA37" s="44">
        <f t="shared" si="8"/>
        <v>-627823.28274438868</v>
      </c>
      <c r="AB37" s="45">
        <f t="shared" si="9"/>
        <v>39463.492300270969</v>
      </c>
      <c r="AD37" s="43">
        <f t="shared" si="10"/>
        <v>100264778.89116748</v>
      </c>
      <c r="AE37" s="114"/>
      <c r="AF37" s="59" t="s">
        <v>25</v>
      </c>
      <c r="AG37" s="60">
        <v>0.7</v>
      </c>
      <c r="AH37" s="56" t="s">
        <v>40</v>
      </c>
    </row>
    <row r="38" spans="1:35" ht="15" thickBot="1" x14ac:dyDescent="0.35">
      <c r="A38" s="6">
        <f t="shared" si="11"/>
        <v>2044</v>
      </c>
      <c r="B38" s="12">
        <f>'[1]Szenario 1'!$H38</f>
        <v>13821.598158463101</v>
      </c>
      <c r="C38" s="12">
        <f>'[1]Szenario 1'!$K38</f>
        <v>1431.0882733272695</v>
      </c>
      <c r="D38" s="13">
        <f>'[1]Szenario 2'!$H38</f>
        <v>15478.639283997396</v>
      </c>
      <c r="E38" s="13">
        <f>'[1]Szenario 2'!$K38</f>
        <v>1602.6583114650903</v>
      </c>
      <c r="F38" s="14">
        <f>'[1]Szenario 3'!$H38</f>
        <v>17054.042301089186</v>
      </c>
      <c r="G38" s="72">
        <f>'[1]Szenario 3'!$K38</f>
        <v>1765.7755398547743</v>
      </c>
      <c r="H38" s="89"/>
      <c r="I38" s="76">
        <f>'[2]Szenario 1'!$F38</f>
        <v>4.6474834371600911E-3</v>
      </c>
      <c r="J38" s="17">
        <f>'[2]Szenario 2'!$F38</f>
        <v>9.1820049473816615E-3</v>
      </c>
      <c r="K38" s="25">
        <f>'[2]Szenario 3'!$F38</f>
        <v>1.1450381679389313E-2</v>
      </c>
      <c r="L38" s="89"/>
      <c r="M38" s="84">
        <f t="shared" si="13"/>
        <v>48.653397727881462</v>
      </c>
      <c r="O38" s="34">
        <f t="shared" si="12"/>
        <v>13821.598158463101</v>
      </c>
      <c r="P38" s="38">
        <f t="shared" si="0"/>
        <v>1444.2285329331003</v>
      </c>
      <c r="Q38" s="89"/>
      <c r="R38" s="31">
        <f t="shared" si="1"/>
        <v>1</v>
      </c>
      <c r="S38" s="36">
        <f t="shared" si="2"/>
        <v>1</v>
      </c>
      <c r="T38" s="89"/>
      <c r="U38" s="42">
        <f t="shared" si="3"/>
        <v>0.33549640878311404</v>
      </c>
      <c r="V38" s="36">
        <f t="shared" si="4"/>
        <v>0.33866666674995982</v>
      </c>
      <c r="W38" s="89"/>
      <c r="X38" s="78">
        <f t="shared" si="5"/>
        <v>4000</v>
      </c>
      <c r="Y38" s="44">
        <f t="shared" si="6"/>
        <v>101030660.00462954</v>
      </c>
      <c r="Z38" s="44">
        <f t="shared" si="7"/>
        <v>288839.18733323272</v>
      </c>
      <c r="AA38" s="44">
        <f t="shared" si="8"/>
        <v>-657506.59459908551</v>
      </c>
      <c r="AB38" s="45">
        <f t="shared" si="9"/>
        <v>39647.267313898046</v>
      </c>
      <c r="AD38" s="43">
        <f t="shared" si="10"/>
        <v>100705639.86467758</v>
      </c>
      <c r="AE38" s="114"/>
    </row>
    <row r="39" spans="1:35" ht="15" thickBot="1" x14ac:dyDescent="0.35">
      <c r="A39" s="6">
        <f t="shared" si="11"/>
        <v>2045</v>
      </c>
      <c r="B39" s="12">
        <f>'[1]Szenario 1'!$H39</f>
        <v>13885.833806979641</v>
      </c>
      <c r="C39" s="12">
        <f>'[1]Szenario 1'!$K39</f>
        <v>1437.7392323746719</v>
      </c>
      <c r="D39" s="13">
        <f>'[1]Szenario 2'!$H39</f>
        <v>15602.054972711589</v>
      </c>
      <c r="E39" s="13">
        <f>'[1]Szenario 2'!$K39</f>
        <v>1615.4367718745577</v>
      </c>
      <c r="F39" s="14">
        <f>'[1]Szenario 3'!$H39</f>
        <v>17233.722383270942</v>
      </c>
      <c r="G39" s="72">
        <f>'[1]Szenario 3'!$K39</f>
        <v>1784.3796155638734</v>
      </c>
      <c r="H39" s="89"/>
      <c r="I39" s="76">
        <f>'[2]Szenario 1'!$F39</f>
        <v>4.6259842519685039E-3</v>
      </c>
      <c r="J39" s="17">
        <f>'[2]Szenario 2'!$F39</f>
        <v>9.0984628167843796E-3</v>
      </c>
      <c r="K39" s="25">
        <f>'[2]Szenario 3'!$F39</f>
        <v>1.1320754716981131E-2</v>
      </c>
      <c r="L39" s="89"/>
      <c r="M39" s="85">
        <f t="shared" si="13"/>
        <v>50.57469363699672</v>
      </c>
      <c r="O39" s="34">
        <f t="shared" si="12"/>
        <v>13885.833806979641</v>
      </c>
      <c r="P39" s="38">
        <f t="shared" si="0"/>
        <v>1450.8204493206649</v>
      </c>
      <c r="Q39" s="89"/>
      <c r="R39" s="31">
        <f t="shared" si="1"/>
        <v>1</v>
      </c>
      <c r="S39" s="36">
        <f t="shared" si="2"/>
        <v>1</v>
      </c>
      <c r="T39" s="89"/>
      <c r="U39" s="42">
        <f t="shared" si="3"/>
        <v>0.33549642587979467</v>
      </c>
      <c r="V39" s="36">
        <f t="shared" si="4"/>
        <v>0.33866666675149099</v>
      </c>
      <c r="W39" s="89"/>
      <c r="X39" s="78">
        <f t="shared" si="5"/>
        <v>4000</v>
      </c>
      <c r="Y39" s="44">
        <f t="shared" si="6"/>
        <v>101499683.5164713</v>
      </c>
      <c r="Z39" s="44">
        <f t="shared" si="7"/>
        <v>290181.03658268839</v>
      </c>
      <c r="AA39" s="44">
        <f t="shared" si="8"/>
        <v>-687438.56438340398</v>
      </c>
      <c r="AB39" s="45">
        <f t="shared" si="9"/>
        <v>39831.046706383022</v>
      </c>
      <c r="AD39" s="43">
        <f t="shared" si="10"/>
        <v>101146257.03537697</v>
      </c>
      <c r="AE39" s="114"/>
      <c r="AF39" s="57" t="s">
        <v>26</v>
      </c>
      <c r="AG39" s="48"/>
      <c r="AH39" s="49" t="s">
        <v>43</v>
      </c>
    </row>
    <row r="40" spans="1:35" ht="15" thickTop="1" x14ac:dyDescent="0.3">
      <c r="A40" s="6">
        <f t="shared" si="11"/>
        <v>2046</v>
      </c>
      <c r="B40" s="12">
        <f>'[1]Szenario 1'!$H40</f>
        <v>13950.069455496181</v>
      </c>
      <c r="C40" s="12">
        <f>'[1]Szenario 1'!$K40</f>
        <v>1444.3901914220744</v>
      </c>
      <c r="D40" s="13">
        <f>'[1]Szenario 2'!$H40</f>
        <v>15725.470661425783</v>
      </c>
      <c r="E40" s="13">
        <f>'[1]Szenario 2'!$K40</f>
        <v>1628.2152322840254</v>
      </c>
      <c r="F40" s="14">
        <f>'[1]Szenario 3'!$H40</f>
        <v>17413.402465452702</v>
      </c>
      <c r="G40" s="72">
        <f>'[1]Szenario 3'!$K40</f>
        <v>1802.9836912729727</v>
      </c>
      <c r="H40" s="89"/>
      <c r="I40" s="76">
        <f>'[2]Szenario 1'!$F40</f>
        <v>4.604683060644656E-3</v>
      </c>
      <c r="J40" s="17">
        <f>'[2]Szenario 2'!$F40</f>
        <v>9.0164271892626286E-3</v>
      </c>
      <c r="K40" s="25">
        <f>'[2]Szenario 3'!$F40</f>
        <v>1.1194029850746268E-2</v>
      </c>
      <c r="L40" s="89"/>
      <c r="M40" s="84">
        <f t="shared" si="13"/>
        <v>52.495989546111979</v>
      </c>
      <c r="O40" s="34">
        <f t="shared" si="12"/>
        <v>13950.069455496181</v>
      </c>
      <c r="P40" s="38">
        <f t="shared" si="0"/>
        <v>1457.4134304159165</v>
      </c>
      <c r="Q40" s="89"/>
      <c r="R40" s="31">
        <f t="shared" si="1"/>
        <v>1</v>
      </c>
      <c r="S40" s="36">
        <f t="shared" si="2"/>
        <v>1</v>
      </c>
      <c r="T40" s="89"/>
      <c r="U40" s="42">
        <f t="shared" si="3"/>
        <v>0.33549644321539579</v>
      </c>
      <c r="V40" s="36">
        <f t="shared" si="4"/>
        <v>0.33866666675304341</v>
      </c>
      <c r="W40" s="89"/>
      <c r="X40" s="78">
        <f t="shared" si="5"/>
        <v>4000</v>
      </c>
      <c r="Y40" s="44">
        <f t="shared" si="6"/>
        <v>101968711.74775676</v>
      </c>
      <c r="Z40" s="44">
        <f t="shared" si="7"/>
        <v>291522.89049556362</v>
      </c>
      <c r="AA40" s="44">
        <f t="shared" si="8"/>
        <v>-717619.19209734374</v>
      </c>
      <c r="AB40" s="45">
        <f t="shared" si="9"/>
        <v>40014.830359280939</v>
      </c>
      <c r="AD40" s="43">
        <f t="shared" si="10"/>
        <v>101586630.27651426</v>
      </c>
      <c r="AE40" s="114"/>
      <c r="AF40" s="58" t="s">
        <v>41</v>
      </c>
      <c r="AG40" s="29">
        <v>3.4500000000000003E-2</v>
      </c>
      <c r="AH40" s="51" t="s">
        <v>40</v>
      </c>
    </row>
    <row r="41" spans="1:35" ht="15" thickBot="1" x14ac:dyDescent="0.35">
      <c r="A41" s="6">
        <f t="shared" si="11"/>
        <v>2047</v>
      </c>
      <c r="B41" s="12">
        <f>'[1]Szenario 1'!$H41</f>
        <v>14014.305104012723</v>
      </c>
      <c r="C41" s="12">
        <f>'[1]Szenario 1'!$K41</f>
        <v>1451.0411504694773</v>
      </c>
      <c r="D41" s="13">
        <f>'[1]Szenario 2'!$H41</f>
        <v>15848.886350139976</v>
      </c>
      <c r="E41" s="13">
        <f>'[1]Szenario 2'!$K41</f>
        <v>1640.9936926934929</v>
      </c>
      <c r="F41" s="14">
        <f>'[1]Szenario 3'!$H41</f>
        <v>17593.082547634458</v>
      </c>
      <c r="G41" s="72">
        <f>'[1]Szenario 3'!$K41</f>
        <v>1821.5877669820716</v>
      </c>
      <c r="H41" s="89"/>
      <c r="I41" s="76">
        <f>'[2]Szenario 1'!$F41</f>
        <v>4.5835771406280475E-3</v>
      </c>
      <c r="J41" s="17">
        <f>'[2]Szenario 2'!$F41</f>
        <v>8.9358576791251833E-3</v>
      </c>
      <c r="K41" s="25">
        <f>'[2]Szenario 3'!$F41</f>
        <v>1.107011070110701E-2</v>
      </c>
      <c r="L41" s="89"/>
      <c r="M41" s="85">
        <f t="shared" si="13"/>
        <v>54.417285455227237</v>
      </c>
      <c r="O41" s="34">
        <f t="shared" si="12"/>
        <v>14014.305104012723</v>
      </c>
      <c r="P41" s="38">
        <f t="shared" si="0"/>
        <v>1464.0074476766267</v>
      </c>
      <c r="Q41" s="89"/>
      <c r="R41" s="31">
        <f t="shared" si="1"/>
        <v>1</v>
      </c>
      <c r="S41" s="36">
        <f t="shared" si="2"/>
        <v>1</v>
      </c>
      <c r="T41" s="89"/>
      <c r="U41" s="42">
        <f t="shared" si="3"/>
        <v>0.33549646079213308</v>
      </c>
      <c r="V41" s="36">
        <f t="shared" si="4"/>
        <v>0.33866666675461726</v>
      </c>
      <c r="W41" s="89"/>
      <c r="X41" s="78">
        <f t="shared" si="5"/>
        <v>4000</v>
      </c>
      <c r="Y41" s="44">
        <f t="shared" si="6"/>
        <v>102437744.57657473</v>
      </c>
      <c r="Z41" s="44">
        <f t="shared" si="7"/>
        <v>292864.74894684367</v>
      </c>
      <c r="AA41" s="44">
        <f t="shared" si="8"/>
        <v>-748048.4777409049</v>
      </c>
      <c r="AB41" s="45">
        <f t="shared" si="9"/>
        <v>40198.618158380479</v>
      </c>
      <c r="AD41" s="43">
        <f t="shared" si="10"/>
        <v>102026759.46593906</v>
      </c>
      <c r="AE41" s="114"/>
      <c r="AF41" s="59" t="s">
        <v>42</v>
      </c>
      <c r="AG41" s="60">
        <v>1.49E-2</v>
      </c>
      <c r="AH41" s="56" t="s">
        <v>40</v>
      </c>
    </row>
    <row r="42" spans="1:35" ht="15" thickBot="1" x14ac:dyDescent="0.35">
      <c r="A42" s="6">
        <f t="shared" si="11"/>
        <v>2048</v>
      </c>
      <c r="B42" s="12">
        <f>'[1]Szenario 1'!$H42</f>
        <v>14078.540752529261</v>
      </c>
      <c r="C42" s="12">
        <f>'[1]Szenario 1'!$K42</f>
        <v>1457.6921095168796</v>
      </c>
      <c r="D42" s="13">
        <f>'[1]Szenario 2'!$H42</f>
        <v>15972.302038854168</v>
      </c>
      <c r="E42" s="13">
        <f>'[1]Szenario 2'!$K42</f>
        <v>1653.7721531029604</v>
      </c>
      <c r="F42" s="14">
        <f>'[1]Szenario 3'!$H42</f>
        <v>17772.762629816214</v>
      </c>
      <c r="G42" s="72">
        <f>'[1]Szenario 3'!$K42</f>
        <v>1840.1918426911707</v>
      </c>
      <c r="H42" s="89"/>
      <c r="I42" s="76">
        <f>'[2]Szenario 1'!$F42</f>
        <v>4.5626638190466948E-3</v>
      </c>
      <c r="J42" s="17">
        <f>'[2]Szenario 2'!$F42</f>
        <v>8.8567153314190964E-3</v>
      </c>
      <c r="K42" s="25">
        <f>'[2]Szenario 3'!$F42</f>
        <v>1.0948905109489052E-2</v>
      </c>
      <c r="L42" s="89"/>
      <c r="M42" s="84">
        <f t="shared" si="13"/>
        <v>56.338581364342495</v>
      </c>
      <c r="O42" s="34">
        <f t="shared" si="12"/>
        <v>14078.540752529261</v>
      </c>
      <c r="P42" s="38">
        <f t="shared" si="0"/>
        <v>1470.6024735717263</v>
      </c>
      <c r="Q42" s="89"/>
      <c r="R42" s="31">
        <f t="shared" si="1"/>
        <v>1</v>
      </c>
      <c r="S42" s="36">
        <f t="shared" si="2"/>
        <v>1</v>
      </c>
      <c r="T42" s="89"/>
      <c r="U42" s="42">
        <f t="shared" si="3"/>
        <v>0.33549647861223225</v>
      </c>
      <c r="V42" s="36">
        <f t="shared" si="4"/>
        <v>0.33866666675621282</v>
      </c>
      <c r="W42" s="89"/>
      <c r="X42" s="78">
        <f t="shared" si="5"/>
        <v>4000</v>
      </c>
      <c r="Y42" s="44">
        <f t="shared" si="6"/>
        <v>102906781.88540322</v>
      </c>
      <c r="Z42" s="44">
        <f t="shared" si="7"/>
        <v>294206.61181594222</v>
      </c>
      <c r="AA42" s="44">
        <f t="shared" si="8"/>
        <v>-778726.42131408723</v>
      </c>
      <c r="AB42" s="45">
        <f t="shared" si="9"/>
        <v>40382.409993516427</v>
      </c>
      <c r="AD42" s="43">
        <f t="shared" si="10"/>
        <v>102466644.48589858</v>
      </c>
      <c r="AE42" s="114"/>
    </row>
    <row r="43" spans="1:35" x14ac:dyDescent="0.3">
      <c r="A43" s="6">
        <f t="shared" si="11"/>
        <v>2049</v>
      </c>
      <c r="B43" s="12">
        <f>'[1]Szenario 1'!$H43</f>
        <v>14142.776401045803</v>
      </c>
      <c r="C43" s="12">
        <f>'[1]Szenario 1'!$K43</f>
        <v>1464.3430685642822</v>
      </c>
      <c r="D43" s="13">
        <f>'[1]Szenario 2'!$H43</f>
        <v>16095.717727568361</v>
      </c>
      <c r="E43" s="13">
        <f>'[1]Szenario 2'!$K43</f>
        <v>1666.5506135124281</v>
      </c>
      <c r="F43" s="14">
        <f>'[1]Szenario 3'!$H43</f>
        <v>17952.44271199797</v>
      </c>
      <c r="G43" s="72">
        <f>'[1]Szenario 3'!$K43</f>
        <v>1858.7959184002698</v>
      </c>
      <c r="H43" s="89"/>
      <c r="I43" s="76">
        <f>'[2]Szenario 1'!$F43</f>
        <v>4.5419404715887129E-3</v>
      </c>
      <c r="J43" s="17">
        <f>'[2]Szenario 2'!$F43</f>
        <v>8.7789625591277159E-3</v>
      </c>
      <c r="K43" s="25">
        <f>'[2]Szenario 3'!$F43</f>
        <v>1.0830324909747292E-2</v>
      </c>
      <c r="L43" s="89"/>
      <c r="M43" s="85">
        <f t="shared" si="13"/>
        <v>58.259877273457754</v>
      </c>
      <c r="O43" s="34">
        <f t="shared" si="12"/>
        <v>14142.776401045803</v>
      </c>
      <c r="P43" s="38">
        <f t="shared" si="0"/>
        <v>1477.1984815369262</v>
      </c>
      <c r="Q43" s="89"/>
      <c r="R43" s="31">
        <f t="shared" si="1"/>
        <v>1</v>
      </c>
      <c r="S43" s="36">
        <f t="shared" si="2"/>
        <v>1</v>
      </c>
      <c r="T43" s="89"/>
      <c r="U43" s="42">
        <f t="shared" si="3"/>
        <v>0.33549649667792941</v>
      </c>
      <c r="V43" s="36">
        <f t="shared" si="4"/>
        <v>0.33866666675783019</v>
      </c>
      <c r="W43" s="89"/>
      <c r="X43" s="78">
        <f t="shared" si="5"/>
        <v>4000</v>
      </c>
      <c r="Y43" s="44">
        <f t="shared" si="6"/>
        <v>103375823.56091779</v>
      </c>
      <c r="Z43" s="44">
        <f t="shared" si="7"/>
        <v>295548.47898650798</v>
      </c>
      <c r="AA43" s="44">
        <f t="shared" si="8"/>
        <v>-809653.02281689132</v>
      </c>
      <c r="AB43" s="45">
        <f t="shared" si="9"/>
        <v>40566.205758392163</v>
      </c>
      <c r="AD43" s="43">
        <f t="shared" si="10"/>
        <v>102906285.22284579</v>
      </c>
      <c r="AE43" s="114"/>
      <c r="AF43" s="47" t="s">
        <v>44</v>
      </c>
      <c r="AG43" s="48"/>
      <c r="AH43" s="49"/>
    </row>
    <row r="44" spans="1:35" x14ac:dyDescent="0.3">
      <c r="A44" s="6">
        <f t="shared" si="11"/>
        <v>2050</v>
      </c>
      <c r="B44" s="12">
        <f>'[1]Szenario 1'!$H44</f>
        <v>14207.012049562343</v>
      </c>
      <c r="C44" s="12">
        <f>'[1]Szenario 1'!$K44</f>
        <v>1470.9940276116849</v>
      </c>
      <c r="D44" s="13">
        <f>'[1]Szenario 2'!$H44</f>
        <v>16219.133416282555</v>
      </c>
      <c r="E44" s="13">
        <f>'[1]Szenario 2'!$K44</f>
        <v>1679.3290739218955</v>
      </c>
      <c r="F44" s="14">
        <f>'[1]Szenario 3'!$H44</f>
        <v>18132.12279417973</v>
      </c>
      <c r="G44" s="72">
        <f>'[1]Szenario 3'!$K44</f>
        <v>1877.3999941093691</v>
      </c>
      <c r="H44" s="89"/>
      <c r="I44" s="76">
        <f>'[2]Szenario 1'!$F44</f>
        <v>4.5214045214045217E-3</v>
      </c>
      <c r="J44" s="17">
        <f>'[2]Szenario 2'!$F44</f>
        <v>8.7025630836479236E-3</v>
      </c>
      <c r="K44" s="25">
        <f>'[2]Szenario 3'!$F44</f>
        <v>1.0714285714285714E-2</v>
      </c>
      <c r="L44" s="89"/>
      <c r="M44" s="86">
        <v>50</v>
      </c>
      <c r="O44" s="34">
        <f t="shared" si="12"/>
        <v>14207.012049562343</v>
      </c>
      <c r="P44" s="38">
        <f t="shared" si="0"/>
        <v>1483.795445932645</v>
      </c>
      <c r="Q44" s="89"/>
      <c r="R44" s="31">
        <f t="shared" si="1"/>
        <v>1</v>
      </c>
      <c r="S44" s="36">
        <f t="shared" si="2"/>
        <v>1</v>
      </c>
      <c r="T44" s="89"/>
      <c r="U44" s="42">
        <f t="shared" si="3"/>
        <v>0.33549651499147082</v>
      </c>
      <c r="V44" s="36">
        <f t="shared" si="4"/>
        <v>0.3386666667594696</v>
      </c>
      <c r="W44" s="89"/>
      <c r="X44" s="78">
        <f t="shared" si="5"/>
        <v>4000</v>
      </c>
      <c r="Y44" s="44">
        <f t="shared" si="6"/>
        <v>103844869.4938093</v>
      </c>
      <c r="Z44" s="44">
        <f t="shared" si="7"/>
        <v>296890.35034623923</v>
      </c>
      <c r="AA44" s="44">
        <f t="shared" si="8"/>
        <v>-695113.86619520257</v>
      </c>
      <c r="AB44" s="45">
        <f t="shared" si="9"/>
        <v>40750.005350411273</v>
      </c>
      <c r="AD44" s="43">
        <f t="shared" si="10"/>
        <v>103491395.98331074</v>
      </c>
      <c r="AE44" s="114"/>
      <c r="AF44" s="136" t="s">
        <v>46</v>
      </c>
      <c r="AG44" s="137"/>
      <c r="AH44" s="138"/>
    </row>
    <row r="45" spans="1:35" x14ac:dyDescent="0.3">
      <c r="A45" s="6">
        <f t="shared" si="11"/>
        <v>2051</v>
      </c>
      <c r="B45" s="12">
        <f>'[1]Szenario 1'!$H45</f>
        <v>14271.247698078883</v>
      </c>
      <c r="C45" s="12">
        <f>'[1]Szenario 1'!$K45</f>
        <v>1477.6449866590874</v>
      </c>
      <c r="D45" s="13">
        <f>'[1]Szenario 2'!$H45</f>
        <v>16342.54910499675</v>
      </c>
      <c r="E45" s="13">
        <f>'[1]Szenario 2'!$K45</f>
        <v>1692.1075343313632</v>
      </c>
      <c r="F45" s="14">
        <f>'[1]Szenario 3'!$H45</f>
        <v>18311.802876361486</v>
      </c>
      <c r="G45" s="72">
        <f>'[1]Szenario 3'!$K45</f>
        <v>1896.004069818468</v>
      </c>
      <c r="H45" s="89"/>
      <c r="I45" s="76">
        <f>'[2]Szenario 1'!$F45</f>
        <v>4.50105343803869E-3</v>
      </c>
      <c r="J45" s="17">
        <f>'[2]Szenario 2'!$F45</f>
        <v>8.6274818783485668E-3</v>
      </c>
      <c r="K45" s="25">
        <f>'[2]Szenario 3'!$F45</f>
        <v>1.0600706713780919E-2</v>
      </c>
      <c r="L45" s="89"/>
      <c r="M45" s="85">
        <f>M44+(($D$42-$D$11)/($B$42-$B$11))</f>
        <v>51.921295909115258</v>
      </c>
      <c r="O45" s="34">
        <f t="shared" si="12"/>
        <v>14271.247698078883</v>
      </c>
      <c r="P45" s="38">
        <f t="shared" si="0"/>
        <v>1490.3933420041212</v>
      </c>
      <c r="Q45" s="89"/>
      <c r="R45" s="31">
        <f t="shared" si="1"/>
        <v>1</v>
      </c>
      <c r="S45" s="36">
        <f t="shared" si="2"/>
        <v>1</v>
      </c>
      <c r="T45" s="89"/>
      <c r="U45" s="42">
        <f t="shared" si="3"/>
        <v>0.335496533555113</v>
      </c>
      <c r="V45" s="36">
        <f t="shared" si="4"/>
        <v>0.33866666676113133</v>
      </c>
      <c r="W45" s="89"/>
      <c r="X45" s="78">
        <f t="shared" si="5"/>
        <v>4000</v>
      </c>
      <c r="Y45" s="44">
        <f t="shared" si="6"/>
        <v>104313919.57861158</v>
      </c>
      <c r="Z45" s="44">
        <f t="shared" si="7"/>
        <v>298232.22578671045</v>
      </c>
      <c r="AA45" s="44">
        <f t="shared" si="8"/>
        <v>-725878.94973766827</v>
      </c>
      <c r="AB45" s="45">
        <f t="shared" si="9"/>
        <v>40933.808670517901</v>
      </c>
      <c r="AD45" s="43">
        <f t="shared" si="10"/>
        <v>103931206.66333115</v>
      </c>
      <c r="AE45" s="114"/>
      <c r="AF45" s="50" t="s">
        <v>50</v>
      </c>
      <c r="AG45" s="29">
        <v>15000</v>
      </c>
      <c r="AH45" s="51" t="s">
        <v>49</v>
      </c>
    </row>
    <row r="46" spans="1:35" x14ac:dyDescent="0.3">
      <c r="A46" s="6">
        <f t="shared" si="11"/>
        <v>2052</v>
      </c>
      <c r="B46" s="12">
        <f>'[1]Szenario 1'!$H46</f>
        <v>14335.483346595423</v>
      </c>
      <c r="C46" s="12">
        <f>'[1]Szenario 1'!$K46</f>
        <v>1484.2959457064901</v>
      </c>
      <c r="D46" s="13">
        <f>'[1]Szenario 2'!$H46</f>
        <v>16465.964793710944</v>
      </c>
      <c r="E46" s="13">
        <f>'[1]Szenario 2'!$K46</f>
        <v>1704.8859947408309</v>
      </c>
      <c r="F46" s="14">
        <f>'[1]Szenario 3'!$H46</f>
        <v>18491.482958543242</v>
      </c>
      <c r="G46" s="72">
        <f>'[1]Szenario 3'!$K46</f>
        <v>1914.6081455275671</v>
      </c>
      <c r="H46" s="89"/>
      <c r="I46" s="76">
        <f>'[2]Szenario 1'!$F46</f>
        <v>4.4808847363905042E-3</v>
      </c>
      <c r="J46" s="17">
        <f>'[2]Szenario 2'!$F46</f>
        <v>8.5536851150255829E-3</v>
      </c>
      <c r="K46" s="25">
        <f>'[2]Szenario 3'!$F46</f>
        <v>1.048951048951049E-2</v>
      </c>
      <c r="L46" s="89"/>
      <c r="M46" s="84">
        <f t="shared" ref="M46:M54" si="14">M45+(($D$42-$D$11)/($B$42-$B$11))</f>
        <v>53.842591818230517</v>
      </c>
      <c r="O46" s="34">
        <f t="shared" si="12"/>
        <v>14335.483346595423</v>
      </c>
      <c r="P46" s="38">
        <f t="shared" si="0"/>
        <v>1496.9921458435724</v>
      </c>
      <c r="Q46" s="89"/>
      <c r="R46" s="31">
        <f t="shared" si="1"/>
        <v>1</v>
      </c>
      <c r="S46" s="36">
        <f t="shared" si="2"/>
        <v>1</v>
      </c>
      <c r="T46" s="89"/>
      <c r="U46" s="42">
        <f t="shared" si="3"/>
        <v>0.33549655237112258</v>
      </c>
      <c r="V46" s="36">
        <f t="shared" si="4"/>
        <v>0.33866666676281543</v>
      </c>
      <c r="W46" s="89"/>
      <c r="X46" s="78">
        <f t="shared" si="5"/>
        <v>4000</v>
      </c>
      <c r="Y46" s="44">
        <f t="shared" si="6"/>
        <v>104782973.71353774</v>
      </c>
      <c r="Z46" s="44">
        <f t="shared" si="7"/>
        <v>299574.10520320531</v>
      </c>
      <c r="AA46" s="44">
        <f t="shared" si="8"/>
        <v>-756892.69120975537</v>
      </c>
      <c r="AB46" s="45">
        <f t="shared" si="9"/>
        <v>41117.615623045414</v>
      </c>
      <c r="AD46" s="43">
        <f t="shared" si="10"/>
        <v>104370772.74315424</v>
      </c>
      <c r="AE46" s="114"/>
      <c r="AF46" s="52"/>
      <c r="AG46" s="53">
        <f>'[3]Risikoschätzung '!$P$22</f>
        <v>3.8183974898599521E-6</v>
      </c>
      <c r="AH46" s="51" t="s">
        <v>53</v>
      </c>
    </row>
    <row r="47" spans="1:35" x14ac:dyDescent="0.3">
      <c r="A47" s="6">
        <f t="shared" si="11"/>
        <v>2053</v>
      </c>
      <c r="B47" s="12">
        <f>'[1]Szenario 1'!$H47</f>
        <v>14399.718995111962</v>
      </c>
      <c r="C47" s="12">
        <f>'[1]Szenario 1'!$K47</f>
        <v>1490.9469047538923</v>
      </c>
      <c r="D47" s="13">
        <f>'[1]Szenario 2'!$H47</f>
        <v>16589.380482425138</v>
      </c>
      <c r="E47" s="13">
        <f>'[1]Szenario 2'!$K47</f>
        <v>1717.6644551502986</v>
      </c>
      <c r="F47" s="14">
        <f>'[1]Szenario 3'!$H47</f>
        <v>18671.163040724998</v>
      </c>
      <c r="G47" s="72">
        <f>'[1]Szenario 3'!$K47</f>
        <v>1933.2122212366662</v>
      </c>
      <c r="H47" s="89"/>
      <c r="I47" s="76">
        <f>'[2]Szenario 1'!$F47</f>
        <v>4.4608959757023534E-3</v>
      </c>
      <c r="J47" s="17">
        <f>'[2]Szenario 2'!$F47</f>
        <v>8.4811401130818684E-3</v>
      </c>
      <c r="K47" s="25">
        <f>'[2]Szenario 3'!$F47</f>
        <v>1.0380622837370242E-2</v>
      </c>
      <c r="L47" s="89"/>
      <c r="M47" s="85">
        <f t="shared" si="14"/>
        <v>55.763887727345775</v>
      </c>
      <c r="O47" s="34">
        <f t="shared" si="12"/>
        <v>14399.718995111962</v>
      </c>
      <c r="P47" s="38">
        <f t="shared" si="0"/>
        <v>1503.5918343542758</v>
      </c>
      <c r="Q47" s="89"/>
      <c r="R47" s="31">
        <f t="shared" si="1"/>
        <v>1</v>
      </c>
      <c r="S47" s="36">
        <f t="shared" si="2"/>
        <v>1</v>
      </c>
      <c r="T47" s="89"/>
      <c r="U47" s="42">
        <f t="shared" si="3"/>
        <v>0.33549657144177658</v>
      </c>
      <c r="V47" s="36">
        <f t="shared" si="4"/>
        <v>0.33866666676452223</v>
      </c>
      <c r="W47" s="89"/>
      <c r="X47" s="78">
        <f t="shared" si="5"/>
        <v>4000</v>
      </c>
      <c r="Y47" s="44">
        <f t="shared" si="6"/>
        <v>105252031.8003248</v>
      </c>
      <c r="Z47" s="44">
        <f t="shared" si="7"/>
        <v>300915.98849456024</v>
      </c>
      <c r="AA47" s="44">
        <f t="shared" si="8"/>
        <v>-788155.09061146365</v>
      </c>
      <c r="AB47" s="45">
        <f t="shared" si="9"/>
        <v>41301.426115572576</v>
      </c>
      <c r="AD47" s="43">
        <f t="shared" ref="AD47:AD54" si="15">SUM(X47:AB47)</f>
        <v>104810094.12432347</v>
      </c>
      <c r="AE47" s="114"/>
      <c r="AF47" s="52"/>
      <c r="AG47" s="53">
        <f>'[3]Risikoschätzung '!$P$26</f>
        <v>1.4614157752901537E-6</v>
      </c>
      <c r="AH47" s="51" t="s">
        <v>53</v>
      </c>
    </row>
    <row r="48" spans="1:35" x14ac:dyDescent="0.3">
      <c r="A48" s="6">
        <f t="shared" si="11"/>
        <v>2054</v>
      </c>
      <c r="B48" s="12">
        <f>'[1]Szenario 1'!$H48</f>
        <v>14463.954643628502</v>
      </c>
      <c r="C48" s="12">
        <f>'[1]Szenario 1'!$K48</f>
        <v>1497.597863801295</v>
      </c>
      <c r="D48" s="13">
        <f>'[1]Szenario 2'!$H48</f>
        <v>16712.796171139333</v>
      </c>
      <c r="E48" s="13">
        <f>'[1]Szenario 2'!$K48</f>
        <v>1730.4429155597663</v>
      </c>
      <c r="F48" s="14">
        <f>'[1]Szenario 3'!$H48</f>
        <v>18850.843122906754</v>
      </c>
      <c r="G48" s="72">
        <f>'[1]Szenario 3'!$K48</f>
        <v>1951.8162969457651</v>
      </c>
      <c r="H48" s="89"/>
      <c r="I48" s="76">
        <f>'[2]Szenario 1'!$F48</f>
        <v>4.4410847585750731E-3</v>
      </c>
      <c r="J48" s="17">
        <f>'[2]Szenario 2'!$F48</f>
        <v>8.4098152912714559E-3</v>
      </c>
      <c r="K48" s="25">
        <f>'[2]Szenario 3'!$F48</f>
        <v>1.0273972602739725E-2</v>
      </c>
      <c r="L48" s="89"/>
      <c r="M48" s="84">
        <f t="shared" si="14"/>
        <v>57.685183636461034</v>
      </c>
      <c r="O48" s="34">
        <f t="shared" si="12"/>
        <v>14463.954643628502</v>
      </c>
      <c r="P48" s="38">
        <f t="shared" si="0"/>
        <v>1510.1923852164666</v>
      </c>
      <c r="Q48" s="89"/>
      <c r="R48" s="31">
        <f t="shared" si="1"/>
        <v>1</v>
      </c>
      <c r="S48" s="36">
        <f t="shared" si="2"/>
        <v>1</v>
      </c>
      <c r="T48" s="89"/>
      <c r="U48" s="42">
        <f t="shared" si="3"/>
        <v>0.33549659076936217</v>
      </c>
      <c r="V48" s="36">
        <f t="shared" si="4"/>
        <v>0.33866666676625184</v>
      </c>
      <c r="W48" s="89"/>
      <c r="X48" s="78">
        <f t="shared" si="5"/>
        <v>4000</v>
      </c>
      <c r="Y48" s="44">
        <f t="shared" si="6"/>
        <v>105721093.74408631</v>
      </c>
      <c r="Z48" s="44">
        <f t="shared" si="7"/>
        <v>302257.87556301471</v>
      </c>
      <c r="AA48" s="44">
        <f t="shared" si="8"/>
        <v>-819666.14794279321</v>
      </c>
      <c r="AB48" s="45">
        <f t="shared" si="9"/>
        <v>41485.240058787174</v>
      </c>
      <c r="AD48" s="43">
        <f t="shared" si="15"/>
        <v>105249170.71176532</v>
      </c>
      <c r="AE48" s="114"/>
      <c r="AF48" s="136" t="s">
        <v>47</v>
      </c>
      <c r="AG48" s="137"/>
      <c r="AH48" s="138"/>
    </row>
    <row r="49" spans="1:34" x14ac:dyDescent="0.3">
      <c r="A49" s="6">
        <f t="shared" si="11"/>
        <v>2055</v>
      </c>
      <c r="B49" s="12">
        <f>'[1]Szenario 1'!$H49</f>
        <v>14528.19029214504</v>
      </c>
      <c r="C49" s="12">
        <f>'[1]Szenario 1'!$K49</f>
        <v>1504.2488228486973</v>
      </c>
      <c r="D49" s="13">
        <f>'[1]Szenario 2'!$H49</f>
        <v>16836.211859853523</v>
      </c>
      <c r="E49" s="13">
        <f>'[1]Szenario 2'!$K49</f>
        <v>1743.2213759692338</v>
      </c>
      <c r="F49" s="14">
        <f>'[1]Szenario 3'!$H49</f>
        <v>19030.52320508851</v>
      </c>
      <c r="G49" s="72">
        <f>'[1]Szenario 3'!$K49</f>
        <v>1970.4203726548642</v>
      </c>
      <c r="H49" s="89"/>
      <c r="I49" s="76">
        <f>'[2]Szenario 1'!$F49</f>
        <v>4.4214487300094077E-3</v>
      </c>
      <c r="J49" s="17">
        <f>'[2]Szenario 2'!$F49</f>
        <v>8.3396801218583397E-3</v>
      </c>
      <c r="K49" s="25">
        <f>'[2]Szenario 3'!$F49</f>
        <v>1.0169491525423728E-2</v>
      </c>
      <c r="L49" s="89"/>
      <c r="M49" s="85">
        <f t="shared" si="14"/>
        <v>59.606479545576292</v>
      </c>
      <c r="O49" s="34">
        <f t="shared" si="12"/>
        <v>14528.19029214504</v>
      </c>
      <c r="P49" s="38">
        <f t="shared" si="0"/>
        <v>1516.7937768549373</v>
      </c>
      <c r="Q49" s="89"/>
      <c r="R49" s="31">
        <f t="shared" si="1"/>
        <v>1</v>
      </c>
      <c r="S49" s="36">
        <f t="shared" si="2"/>
        <v>1</v>
      </c>
      <c r="T49" s="89"/>
      <c r="U49" s="42">
        <f t="shared" si="3"/>
        <v>0.33549661035617673</v>
      </c>
      <c r="V49" s="36">
        <f t="shared" si="4"/>
        <v>0.33866666676800455</v>
      </c>
      <c r="W49" s="89"/>
      <c r="X49" s="78">
        <f t="shared" si="5"/>
        <v>4000</v>
      </c>
      <c r="Y49" s="44">
        <f t="shared" si="6"/>
        <v>106190159.45317206</v>
      </c>
      <c r="Z49" s="44">
        <f t="shared" si="7"/>
        <v>303599.76631406927</v>
      </c>
      <c r="AA49" s="44">
        <f t="shared" si="8"/>
        <v>-851425.86320374429</v>
      </c>
      <c r="AB49" s="45">
        <f t="shared" si="9"/>
        <v>41669.057366356319</v>
      </c>
      <c r="AD49" s="43">
        <f t="shared" si="15"/>
        <v>105688002.41364874</v>
      </c>
      <c r="AE49" s="114"/>
      <c r="AF49" s="50" t="s">
        <v>51</v>
      </c>
      <c r="AG49" s="29">
        <v>110000</v>
      </c>
      <c r="AH49" s="51" t="s">
        <v>49</v>
      </c>
    </row>
    <row r="50" spans="1:34" x14ac:dyDescent="0.3">
      <c r="A50" s="6">
        <f t="shared" si="11"/>
        <v>2056</v>
      </c>
      <c r="B50" s="12">
        <f>'[1]Szenario 1'!$H50</f>
        <v>14592.42594066158</v>
      </c>
      <c r="C50" s="12">
        <f>'[1]Szenario 1'!$K50</f>
        <v>1510.8997818961</v>
      </c>
      <c r="D50" s="13">
        <f>'[1]Szenario 2'!$H50</f>
        <v>16959.627548567718</v>
      </c>
      <c r="E50" s="13">
        <f>'[1]Szenario 2'!$K50</f>
        <v>1755.9998363787015</v>
      </c>
      <c r="F50" s="14">
        <f>'[1]Szenario 3'!$H50</f>
        <v>19210.203287270266</v>
      </c>
      <c r="G50" s="72">
        <f>'[1]Szenario 3'!$K50</f>
        <v>1989.0244483639631</v>
      </c>
      <c r="H50" s="89"/>
      <c r="I50" s="76">
        <f>'[2]Szenario 1'!$F50</f>
        <v>4.401985576472792E-3</v>
      </c>
      <c r="J50" s="17">
        <f>'[2]Szenario 2'!$F50</f>
        <v>8.2707050870501151E-3</v>
      </c>
      <c r="K50" s="25">
        <f>'[2]Szenario 3'!$F50</f>
        <v>1.0067114093959731E-2</v>
      </c>
      <c r="L50" s="89"/>
      <c r="M50" s="84">
        <f t="shared" si="14"/>
        <v>61.52777545469155</v>
      </c>
      <c r="O50" s="34">
        <f t="shared" si="12"/>
        <v>14592.42594066158</v>
      </c>
      <c r="P50" s="38">
        <f t="shared" si="0"/>
        <v>1523.395988408251</v>
      </c>
      <c r="Q50" s="89"/>
      <c r="R50" s="31">
        <f t="shared" si="1"/>
        <v>1</v>
      </c>
      <c r="S50" s="36">
        <f t="shared" si="2"/>
        <v>1</v>
      </c>
      <c r="T50" s="89"/>
      <c r="U50" s="42">
        <f t="shared" si="3"/>
        <v>0.33549663020452786</v>
      </c>
      <c r="V50" s="36">
        <f t="shared" si="4"/>
        <v>0.33866666676978052</v>
      </c>
      <c r="W50" s="89"/>
      <c r="X50" s="78">
        <f t="shared" si="5"/>
        <v>4000</v>
      </c>
      <c r="Y50" s="44">
        <f t="shared" si="6"/>
        <v>106659228.8390352</v>
      </c>
      <c r="Z50" s="44">
        <f t="shared" si="7"/>
        <v>304941.66065635084</v>
      </c>
      <c r="AA50" s="44">
        <f t="shared" si="8"/>
        <v>-883434.23639431677</v>
      </c>
      <c r="AB50" s="45">
        <f t="shared" si="9"/>
        <v>41852.877954803247</v>
      </c>
      <c r="AD50" s="43">
        <f t="shared" si="15"/>
        <v>106126589.14125203</v>
      </c>
      <c r="AE50" s="114"/>
      <c r="AF50" s="52"/>
      <c r="AG50" s="53">
        <f>'[3]Risikoschätzung '!$P$21</f>
        <v>2.6432999158184737E-7</v>
      </c>
      <c r="AH50" s="51" t="s">
        <v>54</v>
      </c>
    </row>
    <row r="51" spans="1:34" x14ac:dyDescent="0.3">
      <c r="A51" s="6">
        <f t="shared" si="11"/>
        <v>2057</v>
      </c>
      <c r="B51" s="12">
        <f>'[1]Szenario 1'!$H51</f>
        <v>14656.661589178118</v>
      </c>
      <c r="C51" s="12">
        <f>'[1]Szenario 1'!$K51</f>
        <v>1517.5507409435022</v>
      </c>
      <c r="D51" s="13">
        <f>'[1]Szenario 2'!$H51</f>
        <v>17083.043237281912</v>
      </c>
      <c r="E51" s="13">
        <f>'[1]Szenario 2'!$K51</f>
        <v>1768.778296788169</v>
      </c>
      <c r="F51" s="14">
        <f>'[1]Szenario 3'!$H51</f>
        <v>19389.883369452022</v>
      </c>
      <c r="G51" s="72">
        <f>'[1]Szenario 3'!$K51</f>
        <v>2007.6285240730622</v>
      </c>
      <c r="H51" s="89"/>
      <c r="I51" s="76">
        <f>'[2]Szenario 1'!$F51</f>
        <v>4.3826930249906753E-3</v>
      </c>
      <c r="J51" s="17">
        <f>'[2]Szenario 2'!$F51</f>
        <v>8.2028616375758485E-3</v>
      </c>
      <c r="K51" s="25">
        <f>'[2]Szenario 3'!$F51</f>
        <v>9.9667774086378731E-3</v>
      </c>
      <c r="L51" s="89"/>
      <c r="M51" s="85">
        <f t="shared" si="14"/>
        <v>63.449071363806809</v>
      </c>
      <c r="O51" s="34">
        <f t="shared" si="12"/>
        <v>14656.661589178118</v>
      </c>
      <c r="P51" s="38">
        <f t="shared" si="0"/>
        <v>1529.9989996994625</v>
      </c>
      <c r="Q51" s="89"/>
      <c r="R51" s="31">
        <f t="shared" si="1"/>
        <v>1</v>
      </c>
      <c r="S51" s="36">
        <f t="shared" si="2"/>
        <v>1</v>
      </c>
      <c r="T51" s="89"/>
      <c r="U51" s="42">
        <f t="shared" si="3"/>
        <v>0.33549665031673337</v>
      </c>
      <c r="V51" s="36">
        <f t="shared" si="4"/>
        <v>0.33866666677157992</v>
      </c>
      <c r="W51" s="89"/>
      <c r="X51" s="78">
        <f t="shared" si="5"/>
        <v>4000</v>
      </c>
      <c r="Y51" s="44">
        <f t="shared" si="6"/>
        <v>107128301.81610535</v>
      </c>
      <c r="Z51" s="44">
        <f t="shared" si="7"/>
        <v>306283.5585014844</v>
      </c>
      <c r="AA51" s="44">
        <f t="shared" si="8"/>
        <v>-915691.26751451031</v>
      </c>
      <c r="AB51" s="45">
        <f t="shared" si="9"/>
        <v>42036.701743390215</v>
      </c>
      <c r="AD51" s="43">
        <f t="shared" si="15"/>
        <v>106564930.80883572</v>
      </c>
      <c r="AE51" s="114"/>
      <c r="AF51" s="52"/>
      <c r="AG51" s="53">
        <f>'[3]Risikoschätzung '!$P$25</f>
        <v>1.0116705256743542E-7</v>
      </c>
      <c r="AH51" s="51" t="s">
        <v>54</v>
      </c>
    </row>
    <row r="52" spans="1:34" x14ac:dyDescent="0.3">
      <c r="A52" s="6">
        <f t="shared" si="11"/>
        <v>2058</v>
      </c>
      <c r="B52" s="12">
        <f>'[1]Szenario 1'!$H52</f>
        <v>14720.897237694657</v>
      </c>
      <c r="C52" s="12">
        <f>'[1]Szenario 1'!$K52</f>
        <v>1524.2016999909047</v>
      </c>
      <c r="D52" s="13">
        <f>'[1]Szenario 2'!$H52</f>
        <v>17206.458925996103</v>
      </c>
      <c r="E52" s="13">
        <f>'[1]Szenario 2'!$K52</f>
        <v>1781.5567571976364</v>
      </c>
      <c r="F52" s="14">
        <f>'[1]Szenario 3'!$H52</f>
        <v>19569.563451633778</v>
      </c>
      <c r="G52" s="72">
        <f>'[1]Szenario 3'!$K52</f>
        <v>2026.2325997821613</v>
      </c>
      <c r="H52" s="89"/>
      <c r="I52" s="76">
        <f>'[2]Szenario 1'!$F52</f>
        <v>4.3635688422616285E-3</v>
      </c>
      <c r="J52" s="17">
        <f>'[2]Szenario 2'!$F52</f>
        <v>8.1361221532860271E-3</v>
      </c>
      <c r="K52" s="25">
        <f>'[2]Szenario 3'!$F52</f>
        <v>9.8684210526315784E-3</v>
      </c>
      <c r="L52" s="89"/>
      <c r="M52" s="84">
        <f t="shared" si="14"/>
        <v>65.370367272922067</v>
      </c>
      <c r="O52" s="34">
        <f t="shared" si="12"/>
        <v>14720.897237694657</v>
      </c>
      <c r="P52" s="38">
        <f t="shared" si="0"/>
        <v>1536.6027912082768</v>
      </c>
      <c r="Q52" s="89"/>
      <c r="R52" s="31">
        <f t="shared" si="1"/>
        <v>1</v>
      </c>
      <c r="S52" s="36">
        <f t="shared" si="2"/>
        <v>1</v>
      </c>
      <c r="T52" s="89"/>
      <c r="U52" s="42">
        <f t="shared" si="3"/>
        <v>0.33549667069512146</v>
      </c>
      <c r="V52" s="36">
        <f t="shared" si="4"/>
        <v>0.33866666677340296</v>
      </c>
      <c r="W52" s="89"/>
      <c r="X52" s="78">
        <f t="shared" si="5"/>
        <v>4000</v>
      </c>
      <c r="Y52" s="44">
        <f t="shared" si="6"/>
        <v>107597378.30166844</v>
      </c>
      <c r="Z52" s="44">
        <f t="shared" si="7"/>
        <v>307625.4597639711</v>
      </c>
      <c r="AA52" s="44">
        <f t="shared" si="8"/>
        <v>-948196.95656432526</v>
      </c>
      <c r="AB52" s="45">
        <f t="shared" si="9"/>
        <v>42220.528654007008</v>
      </c>
      <c r="AD52" s="43">
        <f t="shared" si="15"/>
        <v>107003027.3335221</v>
      </c>
      <c r="AE52" s="114"/>
      <c r="AF52" s="136" t="s">
        <v>48</v>
      </c>
      <c r="AG52" s="137"/>
      <c r="AH52" s="138"/>
    </row>
    <row r="53" spans="1:34" x14ac:dyDescent="0.3">
      <c r="A53" s="6">
        <f t="shared" si="11"/>
        <v>2059</v>
      </c>
      <c r="B53" s="12">
        <f>'[1]Szenario 1'!$H53</f>
        <v>14785.132886211197</v>
      </c>
      <c r="C53" s="12">
        <f>'[1]Szenario 1'!$K53</f>
        <v>1530.8526590383071</v>
      </c>
      <c r="D53" s="13">
        <f>'[1]Szenario 2'!$H53</f>
        <v>17329.874614710297</v>
      </c>
      <c r="E53" s="13">
        <f>'[1]Szenario 2'!$K53</f>
        <v>1794.3352176071041</v>
      </c>
      <c r="F53" s="14">
        <f>'[1]Szenario 3'!$H53</f>
        <v>19749.243533815534</v>
      </c>
      <c r="G53" s="72">
        <f>'[1]Szenario 3'!$K53</f>
        <v>2044.8366754912602</v>
      </c>
      <c r="H53" s="89"/>
      <c r="I53" s="76">
        <f>'[2]Szenario 1'!$F53</f>
        <v>4.3446108337955262E-3</v>
      </c>
      <c r="J53" s="17">
        <f>'[2]Szenario 2'!$F53</f>
        <v>8.0704599056603769E-3</v>
      </c>
      <c r="K53" s="25">
        <f>'[2]Szenario 3'!$F53</f>
        <v>9.7719869706840382E-3</v>
      </c>
      <c r="L53" s="89"/>
      <c r="M53" s="85">
        <f t="shared" si="14"/>
        <v>67.291663182037325</v>
      </c>
      <c r="O53" s="34">
        <f t="shared" si="12"/>
        <v>14785.132886211197</v>
      </c>
      <c r="P53" s="38">
        <f t="shared" si="0"/>
        <v>1543.2073440445495</v>
      </c>
      <c r="Q53" s="89"/>
      <c r="R53" s="31">
        <f t="shared" si="1"/>
        <v>1</v>
      </c>
      <c r="S53" s="36">
        <f t="shared" si="2"/>
        <v>1</v>
      </c>
      <c r="T53" s="89"/>
      <c r="U53" s="42">
        <f t="shared" si="3"/>
        <v>0.33549669134203031</v>
      </c>
      <c r="V53" s="36">
        <f t="shared" si="4"/>
        <v>0.33866666677524992</v>
      </c>
      <c r="W53" s="89"/>
      <c r="X53" s="78">
        <f t="shared" si="5"/>
        <v>4000</v>
      </c>
      <c r="Y53" s="44">
        <f t="shared" si="6"/>
        <v>108066458.21575209</v>
      </c>
      <c r="Z53" s="44">
        <f t="shared" si="7"/>
        <v>308967.36436107202</v>
      </c>
      <c r="AA53" s="44">
        <f t="shared" si="8"/>
        <v>-980951.30354376184</v>
      </c>
      <c r="AB53" s="45">
        <f t="shared" si="9"/>
        <v>42404.358611065007</v>
      </c>
      <c r="AD53" s="43">
        <f t="shared" si="15"/>
        <v>107440878.63518047</v>
      </c>
      <c r="AE53" s="114"/>
      <c r="AF53" s="50" t="s">
        <v>52</v>
      </c>
      <c r="AG53" s="29">
        <v>3700000</v>
      </c>
      <c r="AH53" s="51" t="s">
        <v>49</v>
      </c>
    </row>
    <row r="54" spans="1:34" ht="15" thickBot="1" x14ac:dyDescent="0.35">
      <c r="A54" s="7">
        <f t="shared" si="11"/>
        <v>2060</v>
      </c>
      <c r="B54" s="12">
        <f>'[1]Szenario 1'!$H54</f>
        <v>14849.368534727735</v>
      </c>
      <c r="C54" s="12">
        <f>'[1]Szenario 1'!$K54</f>
        <v>1537.5036180857096</v>
      </c>
      <c r="D54" s="13">
        <f>'[1]Szenario 2'!$H54</f>
        <v>17453.290303424488</v>
      </c>
      <c r="E54" s="13">
        <f>'[1]Szenario 2'!$K54</f>
        <v>1807.1136780165714</v>
      </c>
      <c r="F54" s="14">
        <f>'[1]Szenario 3'!$H54</f>
        <v>19928.923615997293</v>
      </c>
      <c r="G54" s="72">
        <f>'[1]Szenario 3'!$K54</f>
        <v>2063.4407512003595</v>
      </c>
      <c r="H54" s="89"/>
      <c r="I54" s="76">
        <f>'[2]Szenario 1'!$F54</f>
        <v>4.3258168430740911E-3</v>
      </c>
      <c r="J54" s="17">
        <f>'[2]Szenario 2'!$F54</f>
        <v>8.0058490221166147E-3</v>
      </c>
      <c r="K54" s="25">
        <f>'[2]Szenario 3'!$F54</f>
        <v>9.6774193548387101E-3</v>
      </c>
      <c r="L54" s="89"/>
      <c r="M54" s="87">
        <f t="shared" si="14"/>
        <v>69.212959091152584</v>
      </c>
      <c r="O54" s="34">
        <f t="shared" si="12"/>
        <v>14849.368534727735</v>
      </c>
      <c r="P54" s="38">
        <f t="shared" si="0"/>
        <v>1549.8126399230619</v>
      </c>
      <c r="Q54" s="90"/>
      <c r="R54" s="31">
        <f t="shared" si="1"/>
        <v>1</v>
      </c>
      <c r="S54" s="36">
        <f t="shared" si="2"/>
        <v>1</v>
      </c>
      <c r="T54" s="90"/>
      <c r="U54" s="42">
        <f t="shared" si="3"/>
        <v>0.33549671225980848</v>
      </c>
      <c r="V54" s="36">
        <f t="shared" si="4"/>
        <v>0.33866666677712093</v>
      </c>
      <c r="W54" s="90"/>
      <c r="X54" s="78">
        <f t="shared" si="5"/>
        <v>4000</v>
      </c>
      <c r="Y54" s="44">
        <f t="shared" si="6"/>
        <v>108535541.48101634</v>
      </c>
      <c r="Z54" s="44">
        <f t="shared" si="7"/>
        <v>310309.27221269789</v>
      </c>
      <c r="AA54" s="44">
        <f t="shared" si="8"/>
        <v>-1013954.3084528196</v>
      </c>
      <c r="AB54" s="45">
        <f t="shared" si="9"/>
        <v>42588.191541396147</v>
      </c>
      <c r="AD54" s="43">
        <f t="shared" si="15"/>
        <v>107878484.63631763</v>
      </c>
      <c r="AE54" s="114"/>
      <c r="AF54" s="52"/>
      <c r="AG54" s="53">
        <f>'[3]Risikoschätzung '!$P$20</f>
        <v>1.3698630136986301E-8</v>
      </c>
      <c r="AH54" s="51" t="s">
        <v>54</v>
      </c>
    </row>
    <row r="55" spans="1:34" ht="15" thickBot="1" x14ac:dyDescent="0.35">
      <c r="AD55" s="43">
        <f>SUM(AD9:AD54)</f>
        <v>4500948757.5199404</v>
      </c>
      <c r="AE55" s="114"/>
      <c r="AF55" s="54"/>
      <c r="AG55" s="55">
        <f>'[3]Risikoschätzung '!$P$24</f>
        <v>5.2428785204316568E-9</v>
      </c>
      <c r="AH55" s="56" t="s">
        <v>54</v>
      </c>
    </row>
    <row r="56" spans="1:34" ht="15" thickBot="1" x14ac:dyDescent="0.35">
      <c r="U56" s="121" t="s">
        <v>23</v>
      </c>
      <c r="V56" s="122"/>
      <c r="X56" s="10">
        <f>SUM(X9:X54)</f>
        <v>252000</v>
      </c>
      <c r="Y56" s="69">
        <f>SUM(Y9:Y54)</f>
        <v>4507202265.0028744</v>
      </c>
      <c r="Z56" s="70">
        <f>SUM(Z9:Z54)</f>
        <v>12885419.454911657</v>
      </c>
      <c r="AA56" s="70">
        <f>SUM(AA9:AA54)</f>
        <v>-21159778.387005318</v>
      </c>
      <c r="AB56" s="77">
        <f>SUM(AB9:AB54)</f>
        <v>1768851.4491615901</v>
      </c>
      <c r="AD56" s="71">
        <f>X56+Y56+Z56+AA56+AB56</f>
        <v>4500948757.5199423</v>
      </c>
      <c r="AF56" s="139"/>
      <c r="AG56" s="140"/>
    </row>
    <row r="57" spans="1:34" ht="15" thickBot="1" x14ac:dyDescent="0.35">
      <c r="AF57" s="141"/>
      <c r="AG57" s="142"/>
    </row>
    <row r="58" spans="1:34" x14ac:dyDescent="0.3">
      <c r="AE58" s="28"/>
      <c r="AF58" s="139"/>
      <c r="AG58" s="140"/>
      <c r="AH58" s="46"/>
    </row>
    <row r="59" spans="1:34" ht="15" thickBot="1" x14ac:dyDescent="0.35">
      <c r="AF59" s="141"/>
      <c r="AG59" s="142"/>
    </row>
    <row r="60" spans="1:34" x14ac:dyDescent="0.3">
      <c r="AG60" s="45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W27" workbookViewId="0">
      <selection activeCell="AI50" sqref="AI50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2" customWidth="1"/>
    <col min="9" max="9" width="15.33203125" customWidth="1"/>
    <col min="10" max="10" width="14.6640625" customWidth="1"/>
    <col min="11" max="11" width="14.88671875" customWidth="1"/>
    <col min="12" max="12" width="3" style="22" customWidth="1"/>
    <col min="13" max="13" width="20.77734375" customWidth="1"/>
    <col min="14" max="14" width="3.21875" style="89" customWidth="1"/>
    <col min="15" max="15" width="20.33203125" style="29" customWidth="1"/>
    <col min="16" max="16" width="16.44140625" style="29" customWidth="1"/>
    <col min="17" max="17" width="3.109375" style="32" customWidth="1"/>
    <col min="18" max="18" width="14.109375" customWidth="1"/>
    <col min="19" max="19" width="13.44140625" customWidth="1"/>
    <col min="20" max="20" width="3.109375" style="32" customWidth="1"/>
    <col min="21" max="21" width="15.6640625" style="32" customWidth="1"/>
    <col min="22" max="22" width="18.44140625" style="32" customWidth="1"/>
    <col min="23" max="23" width="5.6640625" style="32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88"/>
      <c r="L1" s="88"/>
      <c r="N1" s="88"/>
      <c r="Q1" s="88"/>
      <c r="R1" s="78"/>
      <c r="S1" s="78"/>
      <c r="T1" s="88"/>
      <c r="U1" s="78"/>
      <c r="V1" s="78"/>
      <c r="W1" s="88"/>
      <c r="AE1" s="114"/>
    </row>
    <row r="2" spans="1:36" ht="14.4" customHeight="1" thickBot="1" x14ac:dyDescent="0.35">
      <c r="B2" s="115" t="s">
        <v>0</v>
      </c>
      <c r="C2" s="116"/>
      <c r="D2" s="117"/>
      <c r="F2" s="114"/>
      <c r="G2" s="114"/>
      <c r="H2" s="89"/>
      <c r="K2" s="2"/>
      <c r="L2" s="89"/>
      <c r="O2" s="121" t="s">
        <v>57</v>
      </c>
      <c r="P2" s="122"/>
      <c r="Q2" s="89"/>
      <c r="R2" s="78"/>
      <c r="S2" s="78"/>
      <c r="T2" s="89"/>
      <c r="U2" s="78"/>
      <c r="V2" s="78"/>
      <c r="W2" s="89"/>
      <c r="Y2" s="123" t="s">
        <v>69</v>
      </c>
      <c r="Z2" s="124"/>
      <c r="AA2" s="125"/>
      <c r="AB2" s="9"/>
      <c r="AC2" s="9"/>
      <c r="AE2" s="114"/>
    </row>
    <row r="3" spans="1:36" ht="14.4" customHeight="1" thickBot="1" x14ac:dyDescent="0.35">
      <c r="B3" s="118"/>
      <c r="C3" s="119"/>
      <c r="D3" s="120"/>
      <c r="F3" s="114"/>
      <c r="G3" s="114"/>
      <c r="H3" s="89"/>
      <c r="K3" s="2"/>
      <c r="L3" s="89"/>
      <c r="O3" s="132" t="s">
        <v>68</v>
      </c>
      <c r="P3" s="133"/>
      <c r="Q3" s="89"/>
      <c r="R3" s="78"/>
      <c r="S3" s="78"/>
      <c r="T3" s="89"/>
      <c r="U3" s="78"/>
      <c r="V3" s="78"/>
      <c r="W3" s="89"/>
      <c r="Y3" s="126"/>
      <c r="Z3" s="127"/>
      <c r="AA3" s="128"/>
      <c r="AB3" s="9"/>
      <c r="AC3" s="9"/>
      <c r="AE3" s="114"/>
      <c r="AF3" s="92" t="s">
        <v>14</v>
      </c>
      <c r="AG3" s="93"/>
      <c r="AH3" s="94"/>
    </row>
    <row r="4" spans="1:36" ht="14.4" customHeight="1" thickBot="1" x14ac:dyDescent="0.35">
      <c r="H4" s="89"/>
      <c r="K4" s="2"/>
      <c r="L4" s="89"/>
      <c r="O4" s="134"/>
      <c r="P4" s="135"/>
      <c r="Q4" s="89"/>
      <c r="R4" s="78"/>
      <c r="S4" s="78"/>
      <c r="T4" s="89"/>
      <c r="U4" s="78"/>
      <c r="V4" s="78"/>
      <c r="W4" s="89"/>
      <c r="Y4" s="129"/>
      <c r="Z4" s="130"/>
      <c r="AA4" s="131"/>
      <c r="AB4" s="9"/>
      <c r="AC4" s="9"/>
      <c r="AE4" s="114"/>
      <c r="AF4" s="95"/>
      <c r="AG4" s="96"/>
      <c r="AH4" s="97"/>
    </row>
    <row r="5" spans="1:36" ht="14.4" customHeight="1" thickBot="1" x14ac:dyDescent="0.35">
      <c r="D5" s="98" t="s">
        <v>2</v>
      </c>
      <c r="E5" s="99"/>
      <c r="H5" s="89"/>
      <c r="I5" s="98" t="s">
        <v>7</v>
      </c>
      <c r="J5" s="102"/>
      <c r="K5" s="99"/>
      <c r="L5" s="89"/>
      <c r="M5" s="102" t="s">
        <v>3</v>
      </c>
      <c r="O5" s="104"/>
      <c r="P5" s="105"/>
      <c r="Q5" s="89"/>
      <c r="R5" s="102" t="s">
        <v>21</v>
      </c>
      <c r="S5" s="99"/>
      <c r="T5" s="89"/>
      <c r="U5" s="98" t="s">
        <v>30</v>
      </c>
      <c r="V5" s="99"/>
      <c r="W5" s="89"/>
      <c r="AE5" s="114"/>
    </row>
    <row r="6" spans="1:36" ht="14.4" customHeight="1" thickBot="1" x14ac:dyDescent="0.35">
      <c r="D6" s="100"/>
      <c r="E6" s="101"/>
      <c r="H6" s="89"/>
      <c r="I6" s="100"/>
      <c r="J6" s="103"/>
      <c r="K6" s="101"/>
      <c r="L6" s="89"/>
      <c r="M6" s="103"/>
      <c r="O6" s="106"/>
      <c r="P6" s="107"/>
      <c r="Q6" s="89"/>
      <c r="R6" s="103"/>
      <c r="S6" s="101"/>
      <c r="T6" s="89"/>
      <c r="U6" s="100"/>
      <c r="V6" s="101"/>
      <c r="W6" s="89"/>
      <c r="AE6" s="114"/>
      <c r="AF6" s="65" t="s">
        <v>31</v>
      </c>
      <c r="AG6" s="48"/>
      <c r="AH6" s="48"/>
      <c r="AI6" s="48"/>
      <c r="AJ6" s="61"/>
    </row>
    <row r="7" spans="1:36" ht="15" customHeight="1" thickBot="1" x14ac:dyDescent="0.35">
      <c r="B7" s="91" t="s">
        <v>5</v>
      </c>
      <c r="C7" s="91"/>
      <c r="D7" s="110" t="s">
        <v>4</v>
      </c>
      <c r="E7" s="110"/>
      <c r="F7" s="111" t="s">
        <v>6</v>
      </c>
      <c r="G7" s="111"/>
      <c r="H7" s="89"/>
      <c r="I7" s="73" t="s">
        <v>61</v>
      </c>
      <c r="J7" s="15" t="s">
        <v>62</v>
      </c>
      <c r="K7" s="23" t="s">
        <v>63</v>
      </c>
      <c r="L7" s="89"/>
      <c r="M7" s="1" t="s">
        <v>8</v>
      </c>
      <c r="O7" s="108"/>
      <c r="P7" s="109"/>
      <c r="Q7" s="89"/>
      <c r="R7" s="78"/>
      <c r="S7" s="78"/>
      <c r="T7" s="89"/>
      <c r="U7" s="78"/>
      <c r="V7" s="78"/>
      <c r="W7" s="89"/>
      <c r="X7" s="4" t="s">
        <v>9</v>
      </c>
      <c r="Y7" s="79" t="s">
        <v>10</v>
      </c>
      <c r="Z7" s="4" t="s">
        <v>11</v>
      </c>
      <c r="AA7" s="4" t="s">
        <v>12</v>
      </c>
      <c r="AB7" s="4" t="s">
        <v>13</v>
      </c>
      <c r="AD7" s="112" t="s">
        <v>58</v>
      </c>
      <c r="AE7" s="114"/>
      <c r="AF7" s="68" t="s">
        <v>56</v>
      </c>
      <c r="AG7" s="29">
        <v>80</v>
      </c>
      <c r="AH7" s="28" t="s">
        <v>19</v>
      </c>
      <c r="AI7" s="29">
        <v>0.08</v>
      </c>
      <c r="AJ7" s="51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21"/>
      <c r="H8" s="89"/>
      <c r="I8" s="74"/>
      <c r="J8" s="8"/>
      <c r="K8" s="21"/>
      <c r="L8" s="89"/>
      <c r="M8" s="26"/>
      <c r="O8" s="33"/>
      <c r="P8" s="37"/>
      <c r="Q8" s="89"/>
      <c r="R8" s="80"/>
      <c r="S8" s="79"/>
      <c r="T8" s="89"/>
      <c r="U8" s="80"/>
      <c r="V8" s="79"/>
      <c r="W8" s="89"/>
      <c r="X8" s="40"/>
      <c r="Y8" s="11"/>
      <c r="Z8" s="39"/>
      <c r="AA8" s="39"/>
      <c r="AB8" s="39"/>
      <c r="AD8" s="113"/>
      <c r="AE8" s="114"/>
      <c r="AF8" s="62" t="s">
        <v>15</v>
      </c>
      <c r="AG8" s="29">
        <v>3</v>
      </c>
      <c r="AH8" s="28" t="s">
        <v>19</v>
      </c>
      <c r="AI8" s="28"/>
      <c r="AJ8" s="51"/>
    </row>
    <row r="9" spans="1:36" ht="14.4" customHeight="1" x14ac:dyDescent="0.3">
      <c r="A9" s="6">
        <v>2015</v>
      </c>
      <c r="B9" s="12">
        <f>'[1]Szenario 1'!$H9</f>
        <v>11958.76435148346</v>
      </c>
      <c r="C9" s="12">
        <f>'[1]Szenario 1'!$K9</f>
        <v>1238.2104609525973</v>
      </c>
      <c r="D9" s="13">
        <f>'[1]Szenario 2'!$H9</f>
        <v>11899.584311285807</v>
      </c>
      <c r="E9" s="13">
        <f>'[1]Szenario 2'!$K9</f>
        <v>1232.0829595905325</v>
      </c>
      <c r="F9" s="14">
        <f>'[1]Szenario 3'!$H9</f>
        <v>11843.319917818244</v>
      </c>
      <c r="G9" s="72">
        <f>'[1]Szenario 3'!$K9</f>
        <v>1226.2573442909008</v>
      </c>
      <c r="H9" s="89"/>
      <c r="I9" s="75">
        <f>'[2]Szenario 1'!$F9</f>
        <v>5.3714285714285713E-3</v>
      </c>
      <c r="J9" s="16">
        <f>'[2]Szenario 2'!$F9</f>
        <v>1.2514285714285714E-2</v>
      </c>
      <c r="K9" s="24">
        <f>'[2]Szenario 3'!$F9</f>
        <v>1.7142857142857144E-2</v>
      </c>
      <c r="L9" s="89"/>
      <c r="M9" s="82">
        <v>0.16900000000000001</v>
      </c>
      <c r="O9" s="34">
        <f>B9</f>
        <v>11958.76435148346</v>
      </c>
      <c r="P9" s="38">
        <f>C9+(C9*K9)</f>
        <v>1259.436925997499</v>
      </c>
      <c r="Q9" s="89"/>
      <c r="R9" s="31">
        <f>IF(O9&lt;$AG$18,1,2)</f>
        <v>1</v>
      </c>
      <c r="S9" s="36">
        <f>IF(P9&lt;$AG$10,1,2)</f>
        <v>1</v>
      </c>
      <c r="T9" s="89"/>
      <c r="U9" s="42">
        <f>($AI$15/$AG$20)*(1+0.15*(O9/$AG$18)^4)+$AH$33</f>
        <v>0.33549600731844248</v>
      </c>
      <c r="V9" s="36">
        <f>($AI$7/$AG$12)*(1+0.15*(P9/$AG$10)^4)+$AH$32</f>
        <v>0.33866666671483608</v>
      </c>
      <c r="W9" s="89"/>
      <c r="X9" s="78">
        <f>($AG$7*$AG$8*S9+$AG$15*$AG$16*R9)*$AG$24</f>
        <v>4000</v>
      </c>
      <c r="Y9" s="44">
        <f>(O9*U9*$AG$30+P9*V9*$AG$29)*365</f>
        <v>87456597.512218118</v>
      </c>
      <c r="Z9" s="44">
        <f>(O9*$AI$15*$AG$37+P9*$AI$7*$AG$36)*365</f>
        <v>249953.47708019093</v>
      </c>
      <c r="AA9" s="44">
        <f>O9*$AI$15*($AG$41+$AG$40*(1-M9))*365</f>
        <v>15214.291595629189</v>
      </c>
      <c r="AB9" s="45">
        <f>365*((P9*$AI$7*($AG$53*$AG$54+$AG$49*$AG$50+$AG$45*$AG$46))+(O9*1.6*$AI$15*($AG$53*$AG$55+$AG$49*$AG$51+$AG$45*$AG$47)))</f>
        <v>34343.170276979377</v>
      </c>
      <c r="AD9" s="43">
        <f>SUM(X9:AB9)</f>
        <v>87760108.451170921</v>
      </c>
      <c r="AE9" s="114"/>
      <c r="AF9" s="143" t="s">
        <v>16</v>
      </c>
      <c r="AG9" s="18"/>
      <c r="AH9" s="146"/>
      <c r="AI9" s="28"/>
      <c r="AJ9" s="51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72">
        <f>'[1]Szenario 3'!$K10</f>
        <v>1244.86142</v>
      </c>
      <c r="H10" s="89"/>
      <c r="I10" s="76">
        <f>'[2]Szenario 1'!$F10</f>
        <v>5.3427304762987378E-3</v>
      </c>
      <c r="J10" s="17">
        <f>'[2]Szenario 2'!$F10</f>
        <v>1.2359613973700547E-2</v>
      </c>
      <c r="K10" s="25">
        <f>'[2]Szenario 3'!$F10</f>
        <v>1.6853932584269662E-2</v>
      </c>
      <c r="L10" s="89"/>
      <c r="M10" s="83">
        <v>0.23699999999999999</v>
      </c>
      <c r="O10" s="34">
        <f>B10</f>
        <v>12023</v>
      </c>
      <c r="P10" s="38">
        <f t="shared" ref="P10:P54" si="0">C10+(C10*K10)</f>
        <v>1265.8422304494381</v>
      </c>
      <c r="Q10" s="89"/>
      <c r="R10" s="31">
        <f t="shared" ref="R10:R54" si="1">IF(O10&lt;$AG$18,1,2)</f>
        <v>1</v>
      </c>
      <c r="S10" s="36">
        <f t="shared" ref="S10:S54" si="2">IF(P10&lt;$AG$10,1,2)</f>
        <v>1</v>
      </c>
      <c r="T10" s="89"/>
      <c r="U10" s="42">
        <f t="shared" ref="U10:U54" si="3">($AI$15/$AG$20)*(1+0.15*(O10/$AG$18)^4)+$AH$33</f>
        <v>0.33549601840424526</v>
      </c>
      <c r="V10" s="36">
        <f t="shared" ref="V10:V54" si="4">($AI$7/$AG$12)*(1+0.15*(P10/$AG$10)^4)+$AH$32</f>
        <v>0.33866666671582352</v>
      </c>
      <c r="W10" s="89"/>
      <c r="X10" s="78">
        <f t="shared" ref="X10:X54" si="5">($AG$7*$AG$8*S10+$AG$15*$AG$16*R10)*$AG$24</f>
        <v>4000</v>
      </c>
      <c r="Y10" s="44">
        <f t="shared" ref="Y10:Y54" si="6">(O10*U10*$AG$30+P10*V10*$AG$29)*365</f>
        <v>87924810.998458877</v>
      </c>
      <c r="Z10" s="44">
        <f t="shared" ref="Z10:Z54" si="7">(O10*$AI$15*$AG$37+P10*$AI$7*$AG$36)*365</f>
        <v>251294.50896936853</v>
      </c>
      <c r="AA10" s="44">
        <f t="shared" ref="AA10:AA54" si="8">O10*$AI$15*($AG$41+$AG$40*(1-M10))*365</f>
        <v>14472.400102600001</v>
      </c>
      <c r="AB10" s="45">
        <f t="shared" ref="AB10:AB54" si="9">365*((P10*$AI$7*($AG$53*$AG$54+$AG$49*$AG$50+$AG$45*$AG$46))+(O10*1.6*$AI$15*($AG$53*$AG$55+$AG$49*$AG$51+$AG$45*$AG$47)))</f>
        <v>34526.202944410259</v>
      </c>
      <c r="AD10" s="43">
        <f t="shared" ref="AD10:AD46" si="10">SUM(X10:AB10)</f>
        <v>88229104.110475257</v>
      </c>
      <c r="AE10" s="114"/>
      <c r="AF10" s="144"/>
      <c r="AG10" s="19">
        <v>80400</v>
      </c>
      <c r="AH10" s="146"/>
      <c r="AI10" s="28"/>
      <c r="AJ10" s="51"/>
    </row>
    <row r="11" spans="1:36" x14ac:dyDescent="0.3">
      <c r="A11" s="6">
        <f t="shared" ref="A11:A54" si="11">A10+1</f>
        <v>2017</v>
      </c>
      <c r="B11" s="12">
        <f>'[1]Szenario 1'!$H11</f>
        <v>12087.23564851654</v>
      </c>
      <c r="C11" s="12">
        <f>'[1]Szenario 1'!$K11</f>
        <v>1251.5123790474024</v>
      </c>
      <c r="D11" s="13">
        <f>'[1]Szenario 2'!$H11</f>
        <v>12146.415688714193</v>
      </c>
      <c r="E11" s="13">
        <f>'[1]Szenario 2'!$K11</f>
        <v>1257.6398804094674</v>
      </c>
      <c r="F11" s="14">
        <f>'[1]Szenario 3'!$H11</f>
        <v>12202.680082181758</v>
      </c>
      <c r="G11" s="72">
        <f>'[1]Szenario 3'!$K11</f>
        <v>1263.4654957090991</v>
      </c>
      <c r="H11" s="89"/>
      <c r="I11" s="76">
        <f>'[2]Szenario 1'!$F11</f>
        <v>5.3143374038896428E-3</v>
      </c>
      <c r="J11" s="17">
        <f>'[2]Szenario 2'!$F11</f>
        <v>1.2208718920726948E-2</v>
      </c>
      <c r="K11" s="25">
        <f>'[2]Szenario 3'!$F11</f>
        <v>1.6574585635359115E-2</v>
      </c>
      <c r="L11" s="89"/>
      <c r="M11" s="82">
        <v>0.318</v>
      </c>
      <c r="O11" s="34">
        <f t="shared" ref="O11:O54" si="12">B11</f>
        <v>12087.23564851654</v>
      </c>
      <c r="P11" s="38">
        <f t="shared" si="0"/>
        <v>1272.2556781476355</v>
      </c>
      <c r="Q11" s="89"/>
      <c r="R11" s="31">
        <f t="shared" si="1"/>
        <v>1</v>
      </c>
      <c r="S11" s="36">
        <f t="shared" si="2"/>
        <v>1</v>
      </c>
      <c r="T11" s="89"/>
      <c r="U11" s="42">
        <f t="shared" si="3"/>
        <v>0.33549602966916459</v>
      </c>
      <c r="V11" s="36">
        <f t="shared" si="4"/>
        <v>0.33866666671682732</v>
      </c>
      <c r="W11" s="89"/>
      <c r="X11" s="78">
        <f t="shared" si="5"/>
        <v>4000</v>
      </c>
      <c r="Y11" s="44">
        <f t="shared" si="6"/>
        <v>88393059.789547473</v>
      </c>
      <c r="Z11" s="44">
        <f t="shared" si="7"/>
        <v>252635.57652596472</v>
      </c>
      <c r="AA11" s="44">
        <f t="shared" si="8"/>
        <v>13563.411059115791</v>
      </c>
      <c r="AB11" s="45">
        <f t="shared" si="9"/>
        <v>34709.268196927318</v>
      </c>
      <c r="AD11" s="43">
        <f t="shared" si="10"/>
        <v>88697968.045329481</v>
      </c>
      <c r="AE11" s="114"/>
      <c r="AF11" s="145"/>
      <c r="AG11" s="18"/>
      <c r="AH11" s="146"/>
      <c r="AI11" s="28"/>
      <c r="AJ11" s="51"/>
    </row>
    <row r="12" spans="1:36" ht="15" thickBot="1" x14ac:dyDescent="0.35">
      <c r="A12" s="6">
        <f t="shared" si="11"/>
        <v>2018</v>
      </c>
      <c r="B12" s="12">
        <f>'[1]Szenario 1'!$H12</f>
        <v>12151.471297033078</v>
      </c>
      <c r="C12" s="12">
        <f>'[1]Szenario 1'!$K12</f>
        <v>1258.1633380948049</v>
      </c>
      <c r="D12" s="13">
        <f>'[1]Szenario 2'!$H12</f>
        <v>12269.831377428385</v>
      </c>
      <c r="E12" s="13">
        <f>'[1]Szenario 2'!$K12</f>
        <v>1270.4183408189349</v>
      </c>
      <c r="F12" s="14">
        <f>'[1]Szenario 3'!$H12</f>
        <v>12382.360164363514</v>
      </c>
      <c r="G12" s="72">
        <f>'[1]Szenario 3'!$K12</f>
        <v>1282.0695714181982</v>
      </c>
      <c r="H12" s="89"/>
      <c r="I12" s="76">
        <f>'[2]Szenario 1'!$F12</f>
        <v>5.28624451692723E-3</v>
      </c>
      <c r="J12" s="17">
        <f>'[2]Szenario 2'!$F12</f>
        <v>1.2061463898221072E-2</v>
      </c>
      <c r="K12" s="25">
        <f>'[2]Szenario 3'!$F12</f>
        <v>1.6304347826086956E-2</v>
      </c>
      <c r="L12" s="89"/>
      <c r="M12" s="83">
        <v>0.41699999999999998</v>
      </c>
      <c r="O12" s="34">
        <f t="shared" si="12"/>
        <v>12151.471297033078</v>
      </c>
      <c r="P12" s="38">
        <f t="shared" si="0"/>
        <v>1278.6768707811332</v>
      </c>
      <c r="Q12" s="89"/>
      <c r="R12" s="31">
        <f t="shared" si="1"/>
        <v>1</v>
      </c>
      <c r="S12" s="36">
        <f t="shared" si="2"/>
        <v>1</v>
      </c>
      <c r="T12" s="89"/>
      <c r="U12" s="42">
        <f t="shared" si="3"/>
        <v>0.33549604111511949</v>
      </c>
      <c r="V12" s="36">
        <f t="shared" si="4"/>
        <v>0.33866666671784768</v>
      </c>
      <c r="W12" s="89"/>
      <c r="X12" s="78">
        <f t="shared" si="5"/>
        <v>4000</v>
      </c>
      <c r="Y12" s="44">
        <f t="shared" si="6"/>
        <v>88861342.163386926</v>
      </c>
      <c r="Z12" s="44">
        <f t="shared" si="7"/>
        <v>253976.6780053775</v>
      </c>
      <c r="AA12" s="44">
        <f t="shared" si="8"/>
        <v>12423.593775553098</v>
      </c>
      <c r="AB12" s="45">
        <f t="shared" si="9"/>
        <v>34892.364440694808</v>
      </c>
      <c r="AD12" s="43">
        <f t="shared" si="10"/>
        <v>89166634.799608558</v>
      </c>
      <c r="AE12" s="114"/>
      <c r="AF12" s="67" t="s">
        <v>33</v>
      </c>
      <c r="AG12" s="60">
        <v>15</v>
      </c>
      <c r="AH12" s="41" t="s">
        <v>34</v>
      </c>
      <c r="AI12" s="41"/>
      <c r="AJ12" s="56"/>
    </row>
    <row r="13" spans="1:36" ht="15" thickBot="1" x14ac:dyDescent="0.35">
      <c r="A13" s="6">
        <f t="shared" si="11"/>
        <v>2019</v>
      </c>
      <c r="B13" s="12">
        <f>'[1]Szenario 1'!$H13</f>
        <v>12215.706945549618</v>
      </c>
      <c r="C13" s="12">
        <f>'[1]Szenario 1'!$K13</f>
        <v>1264.8142971422074</v>
      </c>
      <c r="D13" s="13">
        <f>'[1]Szenario 2'!$H13</f>
        <v>12393.24706614258</v>
      </c>
      <c r="E13" s="13">
        <f>'[1]Szenario 2'!$K13</f>
        <v>1283.1968012284026</v>
      </c>
      <c r="F13" s="14">
        <f>'[1]Szenario 3'!$H13</f>
        <v>12562.04024654527</v>
      </c>
      <c r="G13" s="72">
        <f>'[1]Szenario 3'!$K13</f>
        <v>1300.673647127297</v>
      </c>
      <c r="H13" s="89"/>
      <c r="I13" s="76">
        <f>'[2]Szenario 1'!$F13</f>
        <v>5.2584470798836425E-3</v>
      </c>
      <c r="J13" s="17">
        <f>'[2]Szenario 2'!$F13</f>
        <v>1.1917718763604701E-2</v>
      </c>
      <c r="K13" s="25">
        <f>'[2]Szenario 3'!$F13</f>
        <v>1.6042780748663103E-2</v>
      </c>
      <c r="L13" s="89"/>
      <c r="M13" s="82">
        <v>0.621</v>
      </c>
      <c r="O13" s="34">
        <f t="shared" si="12"/>
        <v>12215.706945549618</v>
      </c>
      <c r="P13" s="38">
        <f t="shared" si="0"/>
        <v>1285.1054355990343</v>
      </c>
      <c r="Q13" s="89"/>
      <c r="R13" s="31">
        <f t="shared" si="1"/>
        <v>1</v>
      </c>
      <c r="S13" s="36">
        <f t="shared" si="2"/>
        <v>1</v>
      </c>
      <c r="T13" s="89"/>
      <c r="U13" s="42">
        <f t="shared" si="3"/>
        <v>0.33549605274403932</v>
      </c>
      <c r="V13" s="36">
        <f t="shared" si="4"/>
        <v>0.33866666671888473</v>
      </c>
      <c r="W13" s="89"/>
      <c r="X13" s="78">
        <f t="shared" si="5"/>
        <v>4000</v>
      </c>
      <c r="Y13" s="44">
        <f t="shared" si="6"/>
        <v>89329656.508477822</v>
      </c>
      <c r="Z13" s="44">
        <f t="shared" si="7"/>
        <v>255317.81177495795</v>
      </c>
      <c r="AA13" s="44">
        <f t="shared" si="8"/>
        <v>9978.8228819325213</v>
      </c>
      <c r="AB13" s="45">
        <f t="shared" si="9"/>
        <v>35075.49018415522</v>
      </c>
      <c r="AD13" s="43">
        <f t="shared" si="10"/>
        <v>89634028.633318871</v>
      </c>
      <c r="AE13" s="114"/>
    </row>
    <row r="14" spans="1:36" ht="15" thickBot="1" x14ac:dyDescent="0.35">
      <c r="A14" s="20">
        <f t="shared" si="11"/>
        <v>2020</v>
      </c>
      <c r="B14" s="12">
        <f>'[1]Szenario 1'!$H14</f>
        <v>12279.942594066157</v>
      </c>
      <c r="C14" s="12">
        <f>'[1]Szenario 1'!$K14</f>
        <v>1271.4652561896098</v>
      </c>
      <c r="D14" s="13">
        <f>'[1]Szenario 2'!$H14</f>
        <v>12516.662754856772</v>
      </c>
      <c r="E14" s="13">
        <f>'[1]Szenario 2'!$K14</f>
        <v>1295.9752616378701</v>
      </c>
      <c r="F14" s="14">
        <f>'[1]Szenario 3'!$H14</f>
        <v>12741.720328727028</v>
      </c>
      <c r="G14" s="72">
        <f>'[1]Szenario 3'!$K14</f>
        <v>1319.2777228363964</v>
      </c>
      <c r="H14" s="89"/>
      <c r="I14" s="76">
        <f>'[2]Szenario 1'!$F14</f>
        <v>5.230940456316082E-3</v>
      </c>
      <c r="J14" s="17">
        <f>'[2]Szenario 2'!$F14</f>
        <v>1.1777359505243345E-2</v>
      </c>
      <c r="K14" s="25">
        <f>'[2]Szenario 3'!$F14</f>
        <v>1.5789473684210527E-2</v>
      </c>
      <c r="L14" s="89"/>
      <c r="M14" s="84">
        <f>M13+(($D$42-$D$11)/($B$42-$B$11))</f>
        <v>2.5422959091152588</v>
      </c>
      <c r="O14" s="34">
        <f t="shared" si="12"/>
        <v>12279.942594066157</v>
      </c>
      <c r="P14" s="38">
        <f t="shared" si="0"/>
        <v>1291.5410233926036</v>
      </c>
      <c r="Q14" s="89"/>
      <c r="R14" s="31">
        <f t="shared" si="1"/>
        <v>1</v>
      </c>
      <c r="S14" s="36">
        <f t="shared" si="2"/>
        <v>1</v>
      </c>
      <c r="T14" s="89"/>
      <c r="U14" s="42">
        <f t="shared" si="3"/>
        <v>0.33549606455786352</v>
      </c>
      <c r="V14" s="36">
        <f t="shared" si="4"/>
        <v>0.33866666671993861</v>
      </c>
      <c r="W14" s="89"/>
      <c r="X14" s="78">
        <f>($AG$7*$AG$8*S14+$AG$15*$AG$16*R14)*$AG$24+(AG26*AG7)</f>
        <v>72000</v>
      </c>
      <c r="Y14" s="44">
        <f t="shared" si="6"/>
        <v>89798001.315187663</v>
      </c>
      <c r="Z14" s="44">
        <f t="shared" si="7"/>
        <v>256658.97630517185</v>
      </c>
      <c r="AA14" s="44">
        <f t="shared" si="8"/>
        <v>-13736.698661851939</v>
      </c>
      <c r="AB14" s="45">
        <f t="shared" si="9"/>
        <v>35258.644029954681</v>
      </c>
      <c r="AD14" s="43">
        <f t="shared" si="10"/>
        <v>90148182.236860946</v>
      </c>
      <c r="AE14" s="114"/>
      <c r="AF14" s="65" t="s">
        <v>32</v>
      </c>
      <c r="AG14" s="48"/>
      <c r="AH14" s="48"/>
      <c r="AI14" s="48"/>
      <c r="AJ14" s="61"/>
    </row>
    <row r="15" spans="1:36" x14ac:dyDescent="0.3">
      <c r="A15" s="6">
        <f t="shared" si="11"/>
        <v>2021</v>
      </c>
      <c r="B15" s="12">
        <f>'[1]Szenario 1'!$H15</f>
        <v>12344.178242582695</v>
      </c>
      <c r="C15" s="12">
        <f>'[1]Szenario 1'!$K15</f>
        <v>1278.1162152370121</v>
      </c>
      <c r="D15" s="13">
        <f>'[1]Szenario 2'!$H15</f>
        <v>12640.078443570965</v>
      </c>
      <c r="E15" s="13">
        <f>'[1]Szenario 2'!$K15</f>
        <v>1308.7537220473375</v>
      </c>
      <c r="F15" s="14">
        <f>'[1]Szenario 3'!$H15</f>
        <v>12921.400410908785</v>
      </c>
      <c r="G15" s="72">
        <f>'[1]Szenario 3'!$K15</f>
        <v>1337.8817985454955</v>
      </c>
      <c r="H15" s="89"/>
      <c r="I15" s="76">
        <f>'[2]Szenario 1'!$F15</f>
        <v>5.2037201062887515E-3</v>
      </c>
      <c r="J15" s="17">
        <f>'[2]Szenario 2'!$F15</f>
        <v>1.1640267885617093E-2</v>
      </c>
      <c r="K15" s="25">
        <f>'[2]Szenario 3'!$F15</f>
        <v>1.5544041450777202E-2</v>
      </c>
      <c r="L15" s="89"/>
      <c r="M15" s="85">
        <f t="shared" ref="M15:M43" si="13">M14+(($D$42-$D$11)/($B$42-$B$11))</f>
        <v>4.4635918182305172</v>
      </c>
      <c r="O15" s="34">
        <f t="shared" si="12"/>
        <v>12344.178242582695</v>
      </c>
      <c r="P15" s="38">
        <f t="shared" si="0"/>
        <v>1297.9833066655667</v>
      </c>
      <c r="Q15" s="89"/>
      <c r="R15" s="31">
        <f t="shared" si="1"/>
        <v>1</v>
      </c>
      <c r="S15" s="36">
        <f t="shared" si="2"/>
        <v>1</v>
      </c>
      <c r="T15" s="89"/>
      <c r="U15" s="42">
        <f t="shared" si="3"/>
        <v>0.33549607655854186</v>
      </c>
      <c r="V15" s="36">
        <f t="shared" si="4"/>
        <v>0.33866666672100948</v>
      </c>
      <c r="W15" s="89"/>
      <c r="X15" s="78">
        <f t="shared" si="5"/>
        <v>4000</v>
      </c>
      <c r="Y15" s="44">
        <f t="shared" si="6"/>
        <v>90266375.167835012</v>
      </c>
      <c r="Z15" s="44">
        <f t="shared" si="7"/>
        <v>258000.17016158547</v>
      </c>
      <c r="AA15" s="44">
        <f t="shared" si="8"/>
        <v>-37700.87813525775</v>
      </c>
      <c r="AB15" s="45">
        <f t="shared" si="9"/>
        <v>35441.824667621433</v>
      </c>
      <c r="AD15" s="43">
        <f t="shared" si="10"/>
        <v>90526116.284528956</v>
      </c>
      <c r="AE15" s="114"/>
      <c r="AF15" s="66" t="s">
        <v>55</v>
      </c>
      <c r="AG15" s="29">
        <v>80</v>
      </c>
      <c r="AH15" s="28" t="s">
        <v>19</v>
      </c>
      <c r="AI15" s="29">
        <v>0.08</v>
      </c>
      <c r="AJ15" s="51" t="s">
        <v>20</v>
      </c>
    </row>
    <row r="16" spans="1:36" x14ac:dyDescent="0.3">
      <c r="A16" s="6">
        <f t="shared" si="11"/>
        <v>2022</v>
      </c>
      <c r="B16" s="12">
        <f>'[1]Szenario 1'!$H16</f>
        <v>12408.413891099233</v>
      </c>
      <c r="C16" s="12">
        <f>'[1]Szenario 1'!$K16</f>
        <v>1284.7671742844145</v>
      </c>
      <c r="D16" s="13">
        <f>'[1]Szenario 2'!$H16</f>
        <v>12763.494132285157</v>
      </c>
      <c r="E16" s="13">
        <f>'[1]Szenario 2'!$K16</f>
        <v>1321.532182456805</v>
      </c>
      <c r="F16" s="14">
        <f>'[1]Szenario 3'!$H16</f>
        <v>13101.080493090543</v>
      </c>
      <c r="G16" s="72">
        <f>'[1]Szenario 3'!$K16</f>
        <v>1356.4858742545948</v>
      </c>
      <c r="H16" s="89"/>
      <c r="I16" s="76">
        <f>'[2]Szenario 1'!$F16</f>
        <v>5.1767815838748765E-3</v>
      </c>
      <c r="J16" s="17">
        <f>'[2]Szenario 2'!$F16</f>
        <v>1.1506331109126255E-2</v>
      </c>
      <c r="K16" s="25">
        <f>'[2]Szenario 3'!$F16</f>
        <v>1.5306122448979591E-2</v>
      </c>
      <c r="L16" s="89"/>
      <c r="M16" s="84">
        <f t="shared" si="13"/>
        <v>6.3848877273457756</v>
      </c>
      <c r="O16" s="34">
        <f t="shared" si="12"/>
        <v>12408.413891099233</v>
      </c>
      <c r="P16" s="38">
        <f t="shared" si="0"/>
        <v>1304.4319779724412</v>
      </c>
      <c r="Q16" s="89"/>
      <c r="R16" s="31">
        <f t="shared" si="1"/>
        <v>1</v>
      </c>
      <c r="S16" s="36">
        <f t="shared" si="2"/>
        <v>1</v>
      </c>
      <c r="T16" s="89"/>
      <c r="U16" s="42">
        <f t="shared" si="3"/>
        <v>0.33549608874803422</v>
      </c>
      <c r="V16" s="36">
        <f t="shared" si="4"/>
        <v>0.3386666667220975</v>
      </c>
      <c r="W16" s="89"/>
      <c r="X16" s="78">
        <f t="shared" si="5"/>
        <v>4000</v>
      </c>
      <c r="Y16" s="44">
        <f t="shared" si="6"/>
        <v>90734776.73750037</v>
      </c>
      <c r="Z16" s="44">
        <f t="shared" si="7"/>
        <v>259341.39199758761</v>
      </c>
      <c r="AA16" s="44">
        <f t="shared" si="8"/>
        <v>-61913.715538284916</v>
      </c>
      <c r="AB16" s="45">
        <f t="shared" si="9"/>
        <v>35625.030866916655</v>
      </c>
      <c r="AD16" s="43">
        <f t="shared" si="10"/>
        <v>90971829.444826603</v>
      </c>
      <c r="AE16" s="114"/>
      <c r="AF16" s="62" t="s">
        <v>18</v>
      </c>
      <c r="AG16" s="29">
        <v>7</v>
      </c>
      <c r="AH16" s="28" t="s">
        <v>19</v>
      </c>
      <c r="AI16" s="28"/>
      <c r="AJ16" s="51"/>
    </row>
    <row r="17" spans="1:36" x14ac:dyDescent="0.3">
      <c r="A17" s="6">
        <f t="shared" si="11"/>
        <v>2023</v>
      </c>
      <c r="B17" s="12">
        <f>'[1]Szenario 1'!$H17</f>
        <v>12472.649539615772</v>
      </c>
      <c r="C17" s="12">
        <f>'[1]Szenario 1'!$K17</f>
        <v>1291.418133331817</v>
      </c>
      <c r="D17" s="13">
        <f>'[1]Szenario 2'!$H17</f>
        <v>12886.909820999348</v>
      </c>
      <c r="E17" s="13">
        <f>'[1]Szenario 2'!$K17</f>
        <v>1334.3106428662725</v>
      </c>
      <c r="F17" s="14">
        <f>'[1]Szenario 3'!$H17</f>
        <v>13280.760575272299</v>
      </c>
      <c r="G17" s="72">
        <f>'[1]Szenario 3'!$K17</f>
        <v>1375.0899499636937</v>
      </c>
      <c r="H17" s="89"/>
      <c r="I17" s="76">
        <f>'[2]Szenario 1'!$F17</f>
        <v>5.150120534735919E-3</v>
      </c>
      <c r="J17" s="17">
        <f>'[2]Szenario 2'!$F17</f>
        <v>1.1375441512570122E-2</v>
      </c>
      <c r="K17" s="25">
        <f>'[2]Szenario 3'!$F17</f>
        <v>1.507537688442211E-2</v>
      </c>
      <c r="L17" s="89"/>
      <c r="M17" s="85">
        <f t="shared" si="13"/>
        <v>8.306183636461034</v>
      </c>
      <c r="O17" s="34">
        <f t="shared" si="12"/>
        <v>12472.649539615772</v>
      </c>
      <c r="P17" s="38">
        <f t="shared" si="0"/>
        <v>1310.8867484071711</v>
      </c>
      <c r="Q17" s="89"/>
      <c r="R17" s="31">
        <f t="shared" si="1"/>
        <v>1</v>
      </c>
      <c r="S17" s="36">
        <f t="shared" si="2"/>
        <v>1</v>
      </c>
      <c r="T17" s="89"/>
      <c r="U17" s="42">
        <f t="shared" si="3"/>
        <v>0.3354961011283108</v>
      </c>
      <c r="V17" s="36">
        <f t="shared" si="4"/>
        <v>0.33866666672320284</v>
      </c>
      <c r="W17" s="89"/>
      <c r="X17" s="78">
        <f t="shared" si="5"/>
        <v>4000</v>
      </c>
      <c r="Y17" s="44">
        <f t="shared" si="6"/>
        <v>91203204.775487304</v>
      </c>
      <c r="Z17" s="44">
        <f t="shared" si="7"/>
        <v>260682.64054776976</v>
      </c>
      <c r="AA17" s="44">
        <f t="shared" si="8"/>
        <v>-86375.210870933428</v>
      </c>
      <c r="AB17" s="45">
        <f t="shared" si="9"/>
        <v>35808.261471786805</v>
      </c>
      <c r="AD17" s="43">
        <f t="shared" si="10"/>
        <v>91417320.466635928</v>
      </c>
      <c r="AE17" s="114"/>
      <c r="AF17" s="143" t="s">
        <v>17</v>
      </c>
      <c r="AG17" s="18"/>
      <c r="AH17" s="146"/>
      <c r="AI17" s="28"/>
      <c r="AJ17" s="51"/>
    </row>
    <row r="18" spans="1:36" x14ac:dyDescent="0.3">
      <c r="A18" s="6">
        <f t="shared" si="11"/>
        <v>2024</v>
      </c>
      <c r="B18" s="12">
        <f>'[1]Szenario 1'!$H18</f>
        <v>12536.885188132312</v>
      </c>
      <c r="C18" s="12">
        <f>'[1]Szenario 1'!$K18</f>
        <v>1298.0690923792195</v>
      </c>
      <c r="D18" s="13">
        <f>'[1]Szenario 2'!$H18</f>
        <v>13010.325509713541</v>
      </c>
      <c r="E18" s="13">
        <f>'[1]Szenario 2'!$K18</f>
        <v>1347.0891032757399</v>
      </c>
      <c r="F18" s="14">
        <f>'[1]Szenario 3'!$H18</f>
        <v>13460.440657454055</v>
      </c>
      <c r="G18" s="72">
        <f>'[1]Szenario 3'!$K18</f>
        <v>1393.6940256727928</v>
      </c>
      <c r="H18" s="89"/>
      <c r="I18" s="76">
        <f>'[2]Szenario 1'!$F18</f>
        <v>5.1237326937752098E-3</v>
      </c>
      <c r="J18" s="17">
        <f>'[2]Szenario 2'!$F18</f>
        <v>1.124749627651379E-2</v>
      </c>
      <c r="K18" s="25">
        <f>'[2]Szenario 3'!$F18</f>
        <v>1.4851485148514851E-2</v>
      </c>
      <c r="L18" s="89"/>
      <c r="M18" s="84">
        <f t="shared" si="13"/>
        <v>10.227479545576292</v>
      </c>
      <c r="O18" s="34">
        <f t="shared" si="12"/>
        <v>12536.885188132312</v>
      </c>
      <c r="P18" s="38">
        <f t="shared" si="0"/>
        <v>1317.3473462264355</v>
      </c>
      <c r="Q18" s="89"/>
      <c r="R18" s="31">
        <f t="shared" si="1"/>
        <v>1</v>
      </c>
      <c r="S18" s="36">
        <f t="shared" si="2"/>
        <v>1</v>
      </c>
      <c r="T18" s="89"/>
      <c r="U18" s="42">
        <f t="shared" si="3"/>
        <v>0.33549611370135202</v>
      </c>
      <c r="V18" s="36">
        <f t="shared" si="4"/>
        <v>0.33866666672432566</v>
      </c>
      <c r="W18" s="89"/>
      <c r="X18" s="78">
        <f t="shared" si="5"/>
        <v>4000</v>
      </c>
      <c r="Y18" s="44">
        <f t="shared" si="6"/>
        <v>91671658.107366398</v>
      </c>
      <c r="Z18" s="44">
        <f t="shared" si="7"/>
        <v>262023.91462189626</v>
      </c>
      <c r="AA18" s="44">
        <f t="shared" si="8"/>
        <v>-111085.3641332033</v>
      </c>
      <c r="AB18" s="45">
        <f t="shared" si="9"/>
        <v>35991.515394854789</v>
      </c>
      <c r="AD18" s="43">
        <f t="shared" si="10"/>
        <v>91862588.17324993</v>
      </c>
      <c r="AE18" s="114"/>
      <c r="AF18" s="144"/>
      <c r="AG18" s="19">
        <v>60000</v>
      </c>
      <c r="AH18" s="146"/>
      <c r="AI18" s="28"/>
      <c r="AJ18" s="51"/>
    </row>
    <row r="19" spans="1:36" x14ac:dyDescent="0.3">
      <c r="A19" s="6">
        <f t="shared" si="11"/>
        <v>2025</v>
      </c>
      <c r="B19" s="12">
        <f>'[1]Szenario 1'!$H19</f>
        <v>12601.120836648852</v>
      </c>
      <c r="C19" s="12">
        <f>'[1]Szenario 1'!$K19</f>
        <v>1304.7200514266219</v>
      </c>
      <c r="D19" s="13">
        <f>'[1]Szenario 2'!$H19</f>
        <v>13133.741198427733</v>
      </c>
      <c r="E19" s="13">
        <f>'[1]Szenario 2'!$K19</f>
        <v>1359.8675636852074</v>
      </c>
      <c r="F19" s="14">
        <f>'[1]Szenario 3'!$H19</f>
        <v>13640.120739635813</v>
      </c>
      <c r="G19" s="72">
        <f>'[1]Szenario 3'!$K19</f>
        <v>1412.2981013818919</v>
      </c>
      <c r="H19" s="89"/>
      <c r="I19" s="76">
        <f>'[2]Szenario 1'!$F19</f>
        <v>5.0976138828633406E-3</v>
      </c>
      <c r="J19" s="17">
        <f>'[2]Szenario 2'!$F19</f>
        <v>1.1122397155916709E-2</v>
      </c>
      <c r="K19" s="25">
        <f>'[2]Szenario 3'!$F19</f>
        <v>1.4634146341463415E-2</v>
      </c>
      <c r="L19" s="89"/>
      <c r="M19" s="85">
        <f t="shared" si="13"/>
        <v>12.148775454691551</v>
      </c>
      <c r="O19" s="34">
        <f t="shared" si="12"/>
        <v>12601.120836648852</v>
      </c>
      <c r="P19" s="38">
        <f t="shared" si="0"/>
        <v>1323.8135155938407</v>
      </c>
      <c r="Q19" s="89"/>
      <c r="R19" s="31">
        <f t="shared" si="1"/>
        <v>1</v>
      </c>
      <c r="S19" s="36">
        <f t="shared" si="2"/>
        <v>1</v>
      </c>
      <c r="T19" s="89"/>
      <c r="U19" s="42">
        <f t="shared" si="3"/>
        <v>0.3354961264691485</v>
      </c>
      <c r="V19" s="36">
        <f t="shared" si="4"/>
        <v>0.33866666672546608</v>
      </c>
      <c r="W19" s="89"/>
      <c r="X19" s="78">
        <f t="shared" si="5"/>
        <v>4000</v>
      </c>
      <c r="Y19" s="44">
        <f t="shared" si="6"/>
        <v>92140135.627542049</v>
      </c>
      <c r="Z19" s="44">
        <f t="shared" si="7"/>
        <v>263365.21309940354</v>
      </c>
      <c r="AA19" s="44">
        <f t="shared" si="8"/>
        <v>-136044.17532509452</v>
      </c>
      <c r="AB19" s="45">
        <f t="shared" si="9"/>
        <v>36174.791612394831</v>
      </c>
      <c r="AD19" s="43">
        <f t="shared" si="10"/>
        <v>92307631.45692876</v>
      </c>
      <c r="AE19" s="114"/>
      <c r="AF19" s="145"/>
      <c r="AG19" s="18"/>
      <c r="AH19" s="146"/>
      <c r="AI19" s="28"/>
      <c r="AJ19" s="51"/>
    </row>
    <row r="20" spans="1:36" ht="15" thickBot="1" x14ac:dyDescent="0.35">
      <c r="A20" s="6">
        <f t="shared" si="11"/>
        <v>2026</v>
      </c>
      <c r="B20" s="12">
        <f>'[1]Szenario 1'!$H20</f>
        <v>12665.356485165392</v>
      </c>
      <c r="C20" s="12">
        <f>'[1]Szenario 1'!$K20</f>
        <v>1311.3710104740246</v>
      </c>
      <c r="D20" s="13">
        <f>'[1]Szenario 2'!$H20</f>
        <v>13257.156887141928</v>
      </c>
      <c r="E20" s="13">
        <f>'[1]Szenario 2'!$K20</f>
        <v>1372.6460240946751</v>
      </c>
      <c r="F20" s="14">
        <f>'[1]Szenario 3'!$H20</f>
        <v>13819.800821817569</v>
      </c>
      <c r="G20" s="72">
        <f>'[1]Szenario 3'!$K20</f>
        <v>1430.902177090991</v>
      </c>
      <c r="H20" s="89"/>
      <c r="I20" s="76">
        <f>'[2]Szenario 1'!$F20</f>
        <v>5.0717600086327827E-3</v>
      </c>
      <c r="J20" s="17">
        <f>'[2]Szenario 2'!$F20</f>
        <v>1.1000050228539856E-2</v>
      </c>
      <c r="K20" s="25">
        <f>'[2]Szenario 3'!$F20</f>
        <v>1.4423076923076924E-2</v>
      </c>
      <c r="L20" s="89"/>
      <c r="M20" s="84">
        <f t="shared" si="13"/>
        <v>14.070071363806809</v>
      </c>
      <c r="O20" s="34">
        <f t="shared" si="12"/>
        <v>12665.356485165392</v>
      </c>
      <c r="P20" s="38">
        <f t="shared" si="0"/>
        <v>1330.2850154327846</v>
      </c>
      <c r="Q20" s="89"/>
      <c r="R20" s="31">
        <f t="shared" si="1"/>
        <v>1</v>
      </c>
      <c r="S20" s="36">
        <f t="shared" si="2"/>
        <v>1</v>
      </c>
      <c r="T20" s="89"/>
      <c r="U20" s="42">
        <f t="shared" si="3"/>
        <v>0.3354961394337011</v>
      </c>
      <c r="V20" s="36">
        <f t="shared" si="4"/>
        <v>0.33866666672662432</v>
      </c>
      <c r="W20" s="89"/>
      <c r="X20" s="78">
        <f t="shared" si="5"/>
        <v>4000</v>
      </c>
      <c r="Y20" s="44">
        <f t="shared" si="6"/>
        <v>92608636.29428944</v>
      </c>
      <c r="Z20" s="44">
        <f t="shared" si="7"/>
        <v>264706.53492437617</v>
      </c>
      <c r="AA20" s="44">
        <f t="shared" si="8"/>
        <v>-161251.64444660713</v>
      </c>
      <c r="AB20" s="45">
        <f t="shared" si="9"/>
        <v>36358.089159742303</v>
      </c>
      <c r="AD20" s="43">
        <f t="shared" si="10"/>
        <v>92752449.273926944</v>
      </c>
      <c r="AE20" s="114"/>
      <c r="AF20" s="67" t="s">
        <v>33</v>
      </c>
      <c r="AG20" s="60">
        <v>37</v>
      </c>
      <c r="AH20" s="41" t="s">
        <v>34</v>
      </c>
      <c r="AI20" s="41"/>
      <c r="AJ20" s="56"/>
    </row>
    <row r="21" spans="1:36" ht="15" thickBot="1" x14ac:dyDescent="0.35">
      <c r="A21" s="6">
        <f t="shared" si="11"/>
        <v>2027</v>
      </c>
      <c r="B21" s="12">
        <f>'[1]Szenario 1'!$H21</f>
        <v>12729.59213368193</v>
      </c>
      <c r="C21" s="12">
        <f>'[1]Szenario 1'!$K21</f>
        <v>1318.0219695214269</v>
      </c>
      <c r="D21" s="13">
        <f>'[1]Szenario 2'!$H21</f>
        <v>13380.57257585612</v>
      </c>
      <c r="E21" s="13">
        <f>'[1]Szenario 2'!$K21</f>
        <v>1385.4244845041426</v>
      </c>
      <c r="F21" s="14">
        <f>'[1]Szenario 3'!$H21</f>
        <v>13999.480903999325</v>
      </c>
      <c r="G21" s="72">
        <f>'[1]Szenario 3'!$K21</f>
        <v>1449.5062528000901</v>
      </c>
      <c r="H21" s="89"/>
      <c r="I21" s="76">
        <f>'[2]Szenario 1'!$F21</f>
        <v>5.0461670603392742E-3</v>
      </c>
      <c r="J21" s="17">
        <f>'[2]Szenario 2'!$F21</f>
        <v>1.0880365659777425E-2</v>
      </c>
      <c r="K21" s="25">
        <f>'[2]Szenario 3'!$F21</f>
        <v>1.4218009478672985E-2</v>
      </c>
      <c r="L21" s="89"/>
      <c r="M21" s="85">
        <f t="shared" si="13"/>
        <v>15.991367272922067</v>
      </c>
      <c r="O21" s="34">
        <f t="shared" si="12"/>
        <v>12729.59213368193</v>
      </c>
      <c r="P21" s="38">
        <f t="shared" si="0"/>
        <v>1336.7616183771818</v>
      </c>
      <c r="Q21" s="89"/>
      <c r="R21" s="31">
        <f t="shared" si="1"/>
        <v>1</v>
      </c>
      <c r="S21" s="36">
        <f t="shared" si="2"/>
        <v>1</v>
      </c>
      <c r="T21" s="89"/>
      <c r="U21" s="42">
        <f t="shared" si="3"/>
        <v>0.33549615259702092</v>
      </c>
      <c r="V21" s="36">
        <f t="shared" si="4"/>
        <v>0.33866666672780049</v>
      </c>
      <c r="W21" s="89"/>
      <c r="X21" s="78">
        <f t="shared" si="5"/>
        <v>4000</v>
      </c>
      <c r="Y21" s="44">
        <f t="shared" si="6"/>
        <v>93077159.125215083</v>
      </c>
      <c r="Z21" s="44">
        <f t="shared" si="7"/>
        <v>266047.87910095067</v>
      </c>
      <c r="AA21" s="44">
        <f t="shared" si="8"/>
        <v>-186707.77149774105</v>
      </c>
      <c r="AB21" s="45">
        <f t="shared" si="9"/>
        <v>36541.407127094964</v>
      </c>
      <c r="AD21" s="43">
        <f t="shared" si="10"/>
        <v>93197040.639945388</v>
      </c>
      <c r="AE21" s="114"/>
    </row>
    <row r="22" spans="1:36" ht="15" thickBot="1" x14ac:dyDescent="0.35">
      <c r="A22" s="6">
        <f t="shared" si="11"/>
        <v>2028</v>
      </c>
      <c r="B22" s="12">
        <f>'[1]Szenario 1'!$H22</f>
        <v>12793.827782198468</v>
      </c>
      <c r="C22" s="12">
        <f>'[1]Szenario 1'!$K22</f>
        <v>1324.6729285688293</v>
      </c>
      <c r="D22" s="13">
        <f>'[1]Szenario 2'!$H22</f>
        <v>13503.988264570315</v>
      </c>
      <c r="E22" s="13">
        <f>'[1]Szenario 2'!$K22</f>
        <v>1398.2029449136103</v>
      </c>
      <c r="F22" s="14">
        <f>'[1]Szenario 3'!$H22</f>
        <v>14179.160986181081</v>
      </c>
      <c r="G22" s="72">
        <f>'[1]Szenario 3'!$K22</f>
        <v>1468.110328509189</v>
      </c>
      <c r="H22" s="89"/>
      <c r="I22" s="76">
        <f>'[2]Szenario 1'!$F22</f>
        <v>5.0208311077876294E-3</v>
      </c>
      <c r="J22" s="17">
        <f>'[2]Szenario 2'!$F22</f>
        <v>1.0763257482675578E-2</v>
      </c>
      <c r="K22" s="25">
        <f>'[2]Szenario 3'!$F22</f>
        <v>1.4018691588785047E-2</v>
      </c>
      <c r="L22" s="89"/>
      <c r="M22" s="84">
        <f t="shared" si="13"/>
        <v>17.912663182037328</v>
      </c>
      <c r="O22" s="34">
        <f t="shared" si="12"/>
        <v>12793.827782198468</v>
      </c>
      <c r="P22" s="38">
        <f t="shared" si="0"/>
        <v>1343.2431098104485</v>
      </c>
      <c r="Q22" s="89"/>
      <c r="R22" s="31">
        <f t="shared" si="1"/>
        <v>1</v>
      </c>
      <c r="S22" s="36">
        <f t="shared" si="2"/>
        <v>1</v>
      </c>
      <c r="T22" s="89"/>
      <c r="U22" s="42">
        <f t="shared" si="3"/>
        <v>0.33549616596112919</v>
      </c>
      <c r="V22" s="36">
        <f t="shared" si="4"/>
        <v>0.33866666672899481</v>
      </c>
      <c r="W22" s="89"/>
      <c r="X22" s="78">
        <f t="shared" si="5"/>
        <v>4000</v>
      </c>
      <c r="Y22" s="44">
        <f t="shared" si="6"/>
        <v>93545703.193098992</v>
      </c>
      <c r="Z22" s="44">
        <f t="shared" si="7"/>
        <v>267389.24468910642</v>
      </c>
      <c r="AA22" s="44">
        <f t="shared" si="8"/>
        <v>-212412.55647849635</v>
      </c>
      <c r="AB22" s="45">
        <f t="shared" si="9"/>
        <v>36724.744655667564</v>
      </c>
      <c r="AD22" s="43">
        <f t="shared" si="10"/>
        <v>93641404.625965267</v>
      </c>
      <c r="AE22" s="114"/>
      <c r="AF22" s="57" t="s">
        <v>26</v>
      </c>
      <c r="AG22" s="48"/>
      <c r="AH22" s="61"/>
    </row>
    <row r="23" spans="1:36" ht="15" thickTop="1" x14ac:dyDescent="0.3">
      <c r="A23" s="6">
        <f t="shared" si="11"/>
        <v>2029</v>
      </c>
      <c r="B23" s="12">
        <f>'[1]Szenario 1'!$H23</f>
        <v>12858.063430715009</v>
      </c>
      <c r="C23" s="12">
        <f>'[1]Szenario 1'!$K23</f>
        <v>1331.3238876162318</v>
      </c>
      <c r="D23" s="13">
        <f>'[1]Szenario 2'!$H23</f>
        <v>13627.403953284507</v>
      </c>
      <c r="E23" s="13">
        <f>'[1]Szenario 2'!$K23</f>
        <v>1410.9814053230778</v>
      </c>
      <c r="F23" s="14">
        <f>'[1]Szenario 3'!$H23</f>
        <v>14358.841068362839</v>
      </c>
      <c r="G23" s="72">
        <f>'[1]Szenario 3'!$K23</f>
        <v>1486.7144042182883</v>
      </c>
      <c r="H23" s="89"/>
      <c r="I23" s="76">
        <f>'[2]Szenario 1'!$F23</f>
        <v>4.9957482993197282E-3</v>
      </c>
      <c r="J23" s="17">
        <f>'[2]Szenario 2'!$F23</f>
        <v>1.0648643392006224E-2</v>
      </c>
      <c r="K23" s="25">
        <f>'[2]Szenario 3'!$F23</f>
        <v>1.3824884792626729E-2</v>
      </c>
      <c r="L23" s="89"/>
      <c r="M23" s="85">
        <f t="shared" si="13"/>
        <v>19.833959091152586</v>
      </c>
      <c r="O23" s="34">
        <f t="shared" si="12"/>
        <v>12858.063430715009</v>
      </c>
      <c r="P23" s="38">
        <f t="shared" si="0"/>
        <v>1349.7292869841981</v>
      </c>
      <c r="Q23" s="89"/>
      <c r="R23" s="31">
        <f t="shared" si="1"/>
        <v>1</v>
      </c>
      <c r="S23" s="36">
        <f t="shared" si="2"/>
        <v>1</v>
      </c>
      <c r="T23" s="89"/>
      <c r="U23" s="42">
        <f t="shared" si="3"/>
        <v>0.33549617952805744</v>
      </c>
      <c r="V23" s="36">
        <f t="shared" si="4"/>
        <v>0.3386666667302074</v>
      </c>
      <c r="W23" s="89"/>
      <c r="X23" s="78">
        <f t="shared" si="5"/>
        <v>4000</v>
      </c>
      <c r="Y23" s="44">
        <f t="shared" si="6"/>
        <v>94014267.622081876</v>
      </c>
      <c r="Z23" s="44">
        <f t="shared" si="7"/>
        <v>268730.63080080558</v>
      </c>
      <c r="AA23" s="44">
        <f t="shared" si="8"/>
        <v>-238365.999388873</v>
      </c>
      <c r="AB23" s="45">
        <f t="shared" si="9"/>
        <v>36908.100934165268</v>
      </c>
      <c r="AD23" s="43">
        <f t="shared" si="10"/>
        <v>94085540.354427963</v>
      </c>
      <c r="AE23" s="114"/>
      <c r="AF23" s="58" t="s">
        <v>35</v>
      </c>
      <c r="AG23" s="28"/>
      <c r="AH23" s="51"/>
    </row>
    <row r="24" spans="1:36" x14ac:dyDescent="0.3">
      <c r="A24" s="6">
        <f t="shared" si="11"/>
        <v>2030</v>
      </c>
      <c r="B24" s="12">
        <f>'[1]Szenario 1'!$H24</f>
        <v>12922.299079231549</v>
      </c>
      <c r="C24" s="12">
        <f>'[1]Szenario 1'!$K24</f>
        <v>1337.9748466636345</v>
      </c>
      <c r="D24" s="13">
        <f>'[1]Szenario 2'!$H24</f>
        <v>13750.819641998702</v>
      </c>
      <c r="E24" s="13">
        <f>'[1]Szenario 2'!$K24</f>
        <v>1423.7598657325454</v>
      </c>
      <c r="F24" s="14">
        <f>'[1]Szenario 3'!$H24</f>
        <v>14538.521150544595</v>
      </c>
      <c r="G24" s="72">
        <f>'[1]Szenario 3'!$K24</f>
        <v>1505.3184799273872</v>
      </c>
      <c r="H24" s="89"/>
      <c r="I24" s="76">
        <f>'[2]Szenario 1'!$F24</f>
        <v>4.9709148598625066E-3</v>
      </c>
      <c r="J24" s="17">
        <f>'[2]Szenario 2'!$F24</f>
        <v>1.0536444551359153E-2</v>
      </c>
      <c r="K24" s="25">
        <f>'[2]Szenario 3'!$F24</f>
        <v>1.3636363636363636E-2</v>
      </c>
      <c r="L24" s="89"/>
      <c r="M24" s="84">
        <f t="shared" si="13"/>
        <v>21.755255000267844</v>
      </c>
      <c r="O24" s="34">
        <f t="shared" si="12"/>
        <v>12922.299079231549</v>
      </c>
      <c r="P24" s="38">
        <f t="shared" si="0"/>
        <v>1356.2199582090477</v>
      </c>
      <c r="Q24" s="89"/>
      <c r="R24" s="31">
        <f t="shared" si="1"/>
        <v>1</v>
      </c>
      <c r="S24" s="36">
        <f t="shared" si="2"/>
        <v>1</v>
      </c>
      <c r="T24" s="89"/>
      <c r="U24" s="42">
        <f t="shared" si="3"/>
        <v>0.33549619329984753</v>
      </c>
      <c r="V24" s="36">
        <f t="shared" si="4"/>
        <v>0.33866666673143853</v>
      </c>
      <c r="W24" s="89"/>
      <c r="X24" s="78">
        <f t="shared" si="5"/>
        <v>4000</v>
      </c>
      <c r="Y24" s="44">
        <f t="shared" si="6"/>
        <v>94482851.584164217</v>
      </c>
      <c r="Z24" s="44">
        <f t="shared" si="7"/>
        <v>270072.03659644851</v>
      </c>
      <c r="AA24" s="44">
        <f t="shared" si="8"/>
        <v>-264568.1002288711</v>
      </c>
      <c r="AB24" s="45">
        <f t="shared" si="9"/>
        <v>37091.475195545681</v>
      </c>
      <c r="AD24" s="43">
        <f t="shared" si="10"/>
        <v>94529446.99572733</v>
      </c>
      <c r="AE24" s="114"/>
      <c r="AF24" s="50" t="s">
        <v>36</v>
      </c>
      <c r="AG24" s="29">
        <v>5</v>
      </c>
      <c r="AH24" s="51" t="s">
        <v>29</v>
      </c>
    </row>
    <row r="25" spans="1:36" x14ac:dyDescent="0.3">
      <c r="A25" s="6">
        <f t="shared" si="11"/>
        <v>2031</v>
      </c>
      <c r="B25" s="12">
        <f>'[1]Szenario 1'!$H25</f>
        <v>12986.534727748087</v>
      </c>
      <c r="C25" s="12">
        <f>'[1]Szenario 1'!$K25</f>
        <v>1344.6258057110367</v>
      </c>
      <c r="D25" s="13">
        <f>'[1]Szenario 2'!$H25</f>
        <v>13874.235330712894</v>
      </c>
      <c r="E25" s="13">
        <f>'[1]Szenario 2'!$K25</f>
        <v>1436.5383261420129</v>
      </c>
      <c r="F25" s="14">
        <f>'[1]Szenario 3'!$H25</f>
        <v>14718.201232726351</v>
      </c>
      <c r="G25" s="72">
        <f>'[1]Szenario 3'!$K25</f>
        <v>1523.9225556364863</v>
      </c>
      <c r="H25" s="89"/>
      <c r="I25" s="76">
        <f>'[2]Szenario 1'!$F25</f>
        <v>4.9463270890338874E-3</v>
      </c>
      <c r="J25" s="17">
        <f>'[2]Szenario 2'!$F25</f>
        <v>1.0426585412302418E-2</v>
      </c>
      <c r="K25" s="25">
        <f>'[2]Szenario 3'!$F25</f>
        <v>1.3452914798206279E-2</v>
      </c>
      <c r="L25" s="89"/>
      <c r="M25" s="85">
        <f t="shared" si="13"/>
        <v>23.676550909383103</v>
      </c>
      <c r="O25" s="34">
        <f t="shared" si="12"/>
        <v>12986.534727748087</v>
      </c>
      <c r="P25" s="38">
        <f t="shared" si="0"/>
        <v>1362.7149421107367</v>
      </c>
      <c r="Q25" s="89"/>
      <c r="R25" s="31">
        <f t="shared" si="1"/>
        <v>1</v>
      </c>
      <c r="S25" s="36">
        <f t="shared" si="2"/>
        <v>1</v>
      </c>
      <c r="T25" s="89"/>
      <c r="U25" s="42">
        <f t="shared" si="3"/>
        <v>0.33549620727855134</v>
      </c>
      <c r="V25" s="36">
        <f t="shared" si="4"/>
        <v>0.33866666673268819</v>
      </c>
      <c r="W25" s="89"/>
      <c r="X25" s="78">
        <f t="shared" si="5"/>
        <v>4000</v>
      </c>
      <c r="Y25" s="44">
        <f t="shared" si="6"/>
        <v>94951454.295987874</v>
      </c>
      <c r="Z25" s="44">
        <f t="shared" si="7"/>
        <v>271413.46128161595</v>
      </c>
      <c r="AA25" s="44">
        <f t="shared" si="8"/>
        <v>-291018.85899849038</v>
      </c>
      <c r="AB25" s="45">
        <f t="shared" si="9"/>
        <v>37274.866714042226</v>
      </c>
      <c r="AD25" s="43">
        <f t="shared" si="10"/>
        <v>94973123.76498504</v>
      </c>
      <c r="AE25" s="114"/>
      <c r="AF25" s="50" t="s">
        <v>37</v>
      </c>
      <c r="AG25" s="29" t="s">
        <v>38</v>
      </c>
      <c r="AH25" s="51" t="s">
        <v>29</v>
      </c>
    </row>
    <row r="26" spans="1:36" ht="15" thickBot="1" x14ac:dyDescent="0.35">
      <c r="A26" s="6">
        <f t="shared" si="11"/>
        <v>2032</v>
      </c>
      <c r="B26" s="12">
        <f>'[1]Szenario 1'!$H26</f>
        <v>13050.770376264627</v>
      </c>
      <c r="C26" s="12">
        <f>'[1]Szenario 1'!$K26</f>
        <v>1351.2767647584394</v>
      </c>
      <c r="D26" s="13">
        <f>'[1]Szenario 2'!$H26</f>
        <v>13997.651019427089</v>
      </c>
      <c r="E26" s="13">
        <f>'[1]Szenario 2'!$K26</f>
        <v>1449.3167865514806</v>
      </c>
      <c r="F26" s="14">
        <f>'[1]Szenario 3'!$H26</f>
        <v>14897.881314908107</v>
      </c>
      <c r="G26" s="72">
        <f>'[1]Szenario 3'!$K26</f>
        <v>1542.5266313455852</v>
      </c>
      <c r="H26" s="89"/>
      <c r="I26" s="76">
        <f>'[2]Szenario 1'!$F26</f>
        <v>4.9219813593046396E-3</v>
      </c>
      <c r="J26" s="17">
        <f>'[2]Szenario 2'!$F26</f>
        <v>1.0318993544739198E-2</v>
      </c>
      <c r="K26" s="25">
        <f>'[2]Szenario 3'!$F26</f>
        <v>1.3274336283185841E-2</v>
      </c>
      <c r="L26" s="89"/>
      <c r="M26" s="84">
        <f t="shared" si="13"/>
        <v>25.597846818498361</v>
      </c>
      <c r="O26" s="34">
        <f t="shared" si="12"/>
        <v>13050.770376264627</v>
      </c>
      <c r="P26" s="38">
        <f t="shared" si="0"/>
        <v>1369.2140669454984</v>
      </c>
      <c r="Q26" s="89"/>
      <c r="R26" s="31">
        <f t="shared" si="1"/>
        <v>1</v>
      </c>
      <c r="S26" s="36">
        <f t="shared" si="2"/>
        <v>1</v>
      </c>
      <c r="T26" s="89"/>
      <c r="U26" s="42">
        <f t="shared" si="3"/>
        <v>0.33549622146623109</v>
      </c>
      <c r="V26" s="36">
        <f t="shared" si="4"/>
        <v>0.33866666673395673</v>
      </c>
      <c r="W26" s="89"/>
      <c r="X26" s="78">
        <f t="shared" si="5"/>
        <v>4000</v>
      </c>
      <c r="Y26" s="44">
        <f t="shared" si="6"/>
        <v>95420075.015874416</v>
      </c>
      <c r="Z26" s="44">
        <f t="shared" si="7"/>
        <v>272754.90410407021</v>
      </c>
      <c r="AA26" s="44">
        <f t="shared" si="8"/>
        <v>-317718.27569773106</v>
      </c>
      <c r="AB26" s="45">
        <f t="shared" si="9"/>
        <v>37458.274802424632</v>
      </c>
      <c r="AD26" s="43">
        <f t="shared" si="10"/>
        <v>95416569.919083178</v>
      </c>
      <c r="AE26" s="114"/>
      <c r="AF26" s="59" t="s">
        <v>28</v>
      </c>
      <c r="AG26" s="60">
        <v>850</v>
      </c>
      <c r="AH26" s="56" t="s">
        <v>82</v>
      </c>
    </row>
    <row r="27" spans="1:36" ht="15" thickBot="1" x14ac:dyDescent="0.35">
      <c r="A27" s="6">
        <f t="shared" si="11"/>
        <v>2033</v>
      </c>
      <c r="B27" s="12">
        <f>'[1]Szenario 1'!$H27</f>
        <v>13115.006024781167</v>
      </c>
      <c r="C27" s="12">
        <f>'[1]Szenario 1'!$K27</f>
        <v>1357.9277238058419</v>
      </c>
      <c r="D27" s="13">
        <f>'[1]Szenario 2'!$H27</f>
        <v>14121.066708141281</v>
      </c>
      <c r="E27" s="13">
        <f>'[1]Szenario 2'!$K27</f>
        <v>1462.0952469609481</v>
      </c>
      <c r="F27" s="14">
        <f>'[1]Szenario 3'!$H27</f>
        <v>15077.561397089865</v>
      </c>
      <c r="G27" s="72">
        <f>'[1]Szenario 3'!$K27</f>
        <v>1561.1307070546845</v>
      </c>
      <c r="H27" s="89"/>
      <c r="I27" s="76">
        <f>'[2]Szenario 1'!$F27</f>
        <v>4.8978741142142561E-3</v>
      </c>
      <c r="J27" s="17">
        <f>'[2]Szenario 2'!$F27</f>
        <v>1.0213599477660667E-2</v>
      </c>
      <c r="K27" s="25">
        <f>'[2]Szenario 3'!$F27</f>
        <v>1.3100436681222707E-2</v>
      </c>
      <c r="L27" s="89"/>
      <c r="M27" s="85">
        <f t="shared" si="13"/>
        <v>27.51914272761362</v>
      </c>
      <c r="O27" s="34">
        <f t="shared" si="12"/>
        <v>13115.006024781167</v>
      </c>
      <c r="P27" s="38">
        <f t="shared" si="0"/>
        <v>1375.7171699692371</v>
      </c>
      <c r="Q27" s="89"/>
      <c r="R27" s="31">
        <f t="shared" si="1"/>
        <v>1</v>
      </c>
      <c r="S27" s="36">
        <f t="shared" si="2"/>
        <v>1</v>
      </c>
      <c r="T27" s="89"/>
      <c r="U27" s="42">
        <f t="shared" si="3"/>
        <v>0.3354962358649593</v>
      </c>
      <c r="V27" s="36">
        <f t="shared" si="4"/>
        <v>0.33866666673524426</v>
      </c>
      <c r="W27" s="89"/>
      <c r="X27" s="78">
        <f t="shared" si="5"/>
        <v>4000</v>
      </c>
      <c r="Y27" s="44">
        <f t="shared" si="6"/>
        <v>95888713.0410956</v>
      </c>
      <c r="Z27" s="44">
        <f t="shared" si="7"/>
        <v>274096.36435099231</v>
      </c>
      <c r="AA27" s="44">
        <f t="shared" si="8"/>
        <v>-344666.35032659321</v>
      </c>
      <c r="AB27" s="45">
        <f t="shared" si="9"/>
        <v>37641.698809474678</v>
      </c>
      <c r="AD27" s="43">
        <f t="shared" si="10"/>
        <v>95859784.753929466</v>
      </c>
      <c r="AE27" s="114"/>
    </row>
    <row r="28" spans="1:36" ht="15" thickBot="1" x14ac:dyDescent="0.35">
      <c r="A28" s="6">
        <f t="shared" si="11"/>
        <v>2034</v>
      </c>
      <c r="B28" s="12">
        <f>'[1]Szenario 1'!$H28</f>
        <v>13179.241673297707</v>
      </c>
      <c r="C28" s="12">
        <f>'[1]Szenario 1'!$K28</f>
        <v>1364.5786828532446</v>
      </c>
      <c r="D28" s="13">
        <f>'[1]Szenario 2'!$H28</f>
        <v>14244.482396855472</v>
      </c>
      <c r="E28" s="13">
        <f>'[1]Szenario 2'!$K28</f>
        <v>1474.8737073704156</v>
      </c>
      <c r="F28" s="14">
        <f>'[1]Szenario 3'!$H28</f>
        <v>15257.241479271621</v>
      </c>
      <c r="G28" s="72">
        <f>'[1]Szenario 3'!$K28</f>
        <v>1579.7347827637834</v>
      </c>
      <c r="H28" s="89"/>
      <c r="I28" s="76">
        <f>'[2]Szenario 1'!$F28</f>
        <v>4.8740018666390125E-3</v>
      </c>
      <c r="J28" s="17">
        <f>'[2]Szenario 2'!$F28</f>
        <v>1.0110336549559116E-2</v>
      </c>
      <c r="K28" s="25">
        <f>'[2]Szenario 3'!$F28</f>
        <v>1.2931034482758621E-2</v>
      </c>
      <c r="L28" s="89"/>
      <c r="M28" s="84">
        <f t="shared" si="13"/>
        <v>29.440438636728878</v>
      </c>
      <c r="O28" s="34">
        <f t="shared" si="12"/>
        <v>13179.241673297707</v>
      </c>
      <c r="P28" s="38">
        <f t="shared" si="0"/>
        <v>1382.2240968556573</v>
      </c>
      <c r="Q28" s="89"/>
      <c r="R28" s="31">
        <f t="shared" si="1"/>
        <v>1</v>
      </c>
      <c r="S28" s="36">
        <f t="shared" si="2"/>
        <v>1</v>
      </c>
      <c r="T28" s="89"/>
      <c r="U28" s="42">
        <f t="shared" si="3"/>
        <v>0.33549625047681852</v>
      </c>
      <c r="V28" s="36">
        <f t="shared" si="4"/>
        <v>0.33866666673655094</v>
      </c>
      <c r="W28" s="89"/>
      <c r="X28" s="78">
        <f t="shared" si="5"/>
        <v>4000</v>
      </c>
      <c r="Y28" s="44">
        <f t="shared" si="6"/>
        <v>96357367.705356136</v>
      </c>
      <c r="Z28" s="44">
        <f t="shared" si="7"/>
        <v>275437.84134643292</v>
      </c>
      <c r="AA28" s="44">
        <f t="shared" si="8"/>
        <v>-371863.08288507664</v>
      </c>
      <c r="AB28" s="45">
        <f t="shared" si="9"/>
        <v>37825.138117657829</v>
      </c>
      <c r="AD28" s="43">
        <f t="shared" si="10"/>
        <v>96302767.601935148</v>
      </c>
      <c r="AE28" s="114"/>
      <c r="AF28" s="57" t="s">
        <v>27</v>
      </c>
      <c r="AG28" s="48"/>
      <c r="AH28" s="48"/>
      <c r="AI28" s="61"/>
    </row>
    <row r="29" spans="1:36" ht="15" thickTop="1" x14ac:dyDescent="0.3">
      <c r="A29" s="6">
        <f t="shared" si="11"/>
        <v>2035</v>
      </c>
      <c r="B29" s="12">
        <f>'[1]Szenario 1'!$H29</f>
        <v>13243.477321814247</v>
      </c>
      <c r="C29" s="12">
        <f>'[1]Szenario 1'!$K29</f>
        <v>1371.229641900647</v>
      </c>
      <c r="D29" s="13">
        <f>'[1]Szenario 2'!$H29</f>
        <v>14367.898085569666</v>
      </c>
      <c r="E29" s="13">
        <f>'[1]Szenario 2'!$K29</f>
        <v>1487.6521677798833</v>
      </c>
      <c r="F29" s="14">
        <f>'[1]Szenario 3'!$H29</f>
        <v>15436.921561453377</v>
      </c>
      <c r="G29" s="72">
        <f>'[1]Szenario 3'!$K29</f>
        <v>1598.3388584728825</v>
      </c>
      <c r="H29" s="89"/>
      <c r="I29" s="76">
        <f>'[2]Szenario 1'!$F29</f>
        <v>4.8503611971104227E-3</v>
      </c>
      <c r="J29" s="17">
        <f>'[2]Szenario 2'!$F29</f>
        <v>1.0009140767824496E-2</v>
      </c>
      <c r="K29" s="25">
        <f>'[2]Szenario 3'!$F29</f>
        <v>1.276595744680851E-2</v>
      </c>
      <c r="L29" s="89"/>
      <c r="M29" s="85">
        <f t="shared" si="13"/>
        <v>31.361734545844136</v>
      </c>
      <c r="O29" s="34">
        <f t="shared" si="12"/>
        <v>13243.477321814247</v>
      </c>
      <c r="P29" s="38">
        <f t="shared" si="0"/>
        <v>1388.7347011589532</v>
      </c>
      <c r="Q29" s="89"/>
      <c r="R29" s="31">
        <f t="shared" si="1"/>
        <v>1</v>
      </c>
      <c r="S29" s="36">
        <f t="shared" si="2"/>
        <v>1</v>
      </c>
      <c r="T29" s="89"/>
      <c r="U29" s="42">
        <f t="shared" si="3"/>
        <v>0.33549626530390164</v>
      </c>
      <c r="V29" s="36">
        <f t="shared" si="4"/>
        <v>0.33866666673787699</v>
      </c>
      <c r="W29" s="89"/>
      <c r="X29" s="78">
        <f t="shared" si="5"/>
        <v>4000</v>
      </c>
      <c r="Y29" s="44">
        <f t="shared" si="6"/>
        <v>96826038.376469269</v>
      </c>
      <c r="Z29" s="44">
        <f t="shared" si="7"/>
        <v>276779.33444895945</v>
      </c>
      <c r="AA29" s="44">
        <f t="shared" si="8"/>
        <v>-399308.47337318148</v>
      </c>
      <c r="AB29" s="45">
        <f t="shared" si="9"/>
        <v>38008.59214097324</v>
      </c>
      <c r="AD29" s="43">
        <f t="shared" si="10"/>
        <v>96745517.829686031</v>
      </c>
      <c r="AE29" s="114"/>
      <c r="AF29" s="58" t="s">
        <v>24</v>
      </c>
      <c r="AG29" s="29">
        <v>35</v>
      </c>
      <c r="AH29" s="28" t="s">
        <v>22</v>
      </c>
      <c r="AI29" s="51"/>
    </row>
    <row r="30" spans="1:36" x14ac:dyDescent="0.3">
      <c r="A30" s="6">
        <f t="shared" si="11"/>
        <v>2036</v>
      </c>
      <c r="B30" s="12">
        <f>'[1]Szenario 1'!$H30</f>
        <v>13307.712970330787</v>
      </c>
      <c r="C30" s="12">
        <f>'[1]Szenario 1'!$K30</f>
        <v>1377.8806009480497</v>
      </c>
      <c r="D30" s="13">
        <f>'[1]Szenario 2'!$H30</f>
        <v>14491.313774283859</v>
      </c>
      <c r="E30" s="13">
        <f>'[1]Szenario 2'!$K30</f>
        <v>1500.4306281893507</v>
      </c>
      <c r="F30" s="14">
        <f>'[1]Szenario 3'!$H30</f>
        <v>15616.601643635135</v>
      </c>
      <c r="G30" s="72">
        <f>'[1]Szenario 3'!$K30</f>
        <v>1616.9429341819816</v>
      </c>
      <c r="H30" s="89"/>
      <c r="I30" s="76">
        <f>'[2]Szenario 1'!$F30</f>
        <v>4.8269487521823973E-3</v>
      </c>
      <c r="J30" s="17">
        <f>'[2]Szenario 2'!$F30</f>
        <v>9.9099506765011995E-3</v>
      </c>
      <c r="K30" s="25">
        <f>'[2]Szenario 3'!$F30</f>
        <v>1.2605042016806723E-2</v>
      </c>
      <c r="L30" s="89"/>
      <c r="M30" s="84">
        <f t="shared" si="13"/>
        <v>33.283030454959395</v>
      </c>
      <c r="O30" s="34">
        <f t="shared" si="12"/>
        <v>13307.712970330787</v>
      </c>
      <c r="P30" s="38">
        <f t="shared" si="0"/>
        <v>1395.2488438171429</v>
      </c>
      <c r="Q30" s="89"/>
      <c r="R30" s="31">
        <f t="shared" si="1"/>
        <v>1</v>
      </c>
      <c r="S30" s="36">
        <f t="shared" si="2"/>
        <v>1</v>
      </c>
      <c r="T30" s="89"/>
      <c r="U30" s="42">
        <f t="shared" si="3"/>
        <v>0.3354962803483118</v>
      </c>
      <c r="V30" s="36">
        <f t="shared" si="4"/>
        <v>0.33866666673922252</v>
      </c>
      <c r="W30" s="89"/>
      <c r="X30" s="78">
        <f t="shared" si="5"/>
        <v>4000</v>
      </c>
      <c r="Y30" s="44">
        <f t="shared" si="6"/>
        <v>97294724.454207733</v>
      </c>
      <c r="Z30" s="44">
        <f t="shared" si="7"/>
        <v>278120.84304948041</v>
      </c>
      <c r="AA30" s="44">
        <f t="shared" si="8"/>
        <v>-427002.52179090772</v>
      </c>
      <c r="AB30" s="45">
        <f t="shared" si="9"/>
        <v>38192.060322966354</v>
      </c>
      <c r="AD30" s="43">
        <f t="shared" si="10"/>
        <v>97188034.835789278</v>
      </c>
      <c r="AE30" s="114"/>
      <c r="AF30" s="62" t="s">
        <v>25</v>
      </c>
      <c r="AG30" s="29">
        <v>56</v>
      </c>
      <c r="AH30" s="28" t="s">
        <v>22</v>
      </c>
      <c r="AI30" s="51"/>
    </row>
    <row r="31" spans="1:36" x14ac:dyDescent="0.3">
      <c r="A31" s="6">
        <f t="shared" si="11"/>
        <v>2037</v>
      </c>
      <c r="B31" s="12">
        <f>'[1]Szenario 1'!$H31</f>
        <v>13371.948618847327</v>
      </c>
      <c r="C31" s="12">
        <f>'[1]Szenario 1'!$K31</f>
        <v>1384.5315599954522</v>
      </c>
      <c r="D31" s="13">
        <f>'[1]Szenario 2'!$H31</f>
        <v>14614.729462998052</v>
      </c>
      <c r="E31" s="13">
        <f>'[1]Szenario 2'!$K31</f>
        <v>1513.2090885988182</v>
      </c>
      <c r="F31" s="14">
        <f>'[1]Szenario 3'!$H31</f>
        <v>15796.281725816891</v>
      </c>
      <c r="G31" s="72">
        <f>'[1]Szenario 3'!$K31</f>
        <v>1635.5470098910807</v>
      </c>
      <c r="H31" s="89"/>
      <c r="I31" s="76">
        <f>'[2]Szenario 1'!$F31</f>
        <v>4.8037612428454618E-3</v>
      </c>
      <c r="J31" s="17">
        <f>'[2]Szenario 2'!$F31</f>
        <v>9.8127072318308084E-3</v>
      </c>
      <c r="K31" s="25">
        <f>'[2]Szenario 3'!$F31</f>
        <v>1.2448132780082987E-2</v>
      </c>
      <c r="L31" s="89"/>
      <c r="M31" s="85">
        <f t="shared" si="13"/>
        <v>35.204326364074653</v>
      </c>
      <c r="O31" s="34">
        <f t="shared" si="12"/>
        <v>13371.948618847327</v>
      </c>
      <c r="P31" s="38">
        <f t="shared" si="0"/>
        <v>1401.7663926924911</v>
      </c>
      <c r="Q31" s="89"/>
      <c r="R31" s="31">
        <f t="shared" si="1"/>
        <v>1</v>
      </c>
      <c r="S31" s="36">
        <f t="shared" si="2"/>
        <v>1</v>
      </c>
      <c r="T31" s="89"/>
      <c r="U31" s="42">
        <f t="shared" si="3"/>
        <v>0.33549629561216238</v>
      </c>
      <c r="V31" s="36">
        <f t="shared" si="4"/>
        <v>0.33866666674058776</v>
      </c>
      <c r="W31" s="89"/>
      <c r="X31" s="78">
        <f t="shared" si="5"/>
        <v>4000</v>
      </c>
      <c r="Y31" s="44">
        <f t="shared" si="6"/>
        <v>97763425.368315741</v>
      </c>
      <c r="Z31" s="44">
        <f t="shared" si="7"/>
        <v>279462.36656923249</v>
      </c>
      <c r="AA31" s="44">
        <f t="shared" si="8"/>
        <v>-454945.22813825519</v>
      </c>
      <c r="AB31" s="45">
        <f t="shared" si="9"/>
        <v>38375.542134889845</v>
      </c>
      <c r="AD31" s="43">
        <f t="shared" si="10"/>
        <v>97630318.04888162</v>
      </c>
      <c r="AE31" s="114"/>
      <c r="AF31" s="63" t="s">
        <v>45</v>
      </c>
      <c r="AG31" s="29" t="s">
        <v>59</v>
      </c>
      <c r="AH31" s="28"/>
      <c r="AI31" s="51"/>
    </row>
    <row r="32" spans="1:36" x14ac:dyDescent="0.3">
      <c r="A32" s="6">
        <f t="shared" si="11"/>
        <v>2038</v>
      </c>
      <c r="B32" s="12">
        <f>'[1]Szenario 1'!$H32</f>
        <v>13436.184267363868</v>
      </c>
      <c r="C32" s="12">
        <f>'[1]Szenario 1'!$K32</f>
        <v>1391.1825190428547</v>
      </c>
      <c r="D32" s="13">
        <f>'[1]Szenario 2'!$H32</f>
        <v>14738.145151712242</v>
      </c>
      <c r="E32" s="13">
        <f>'[1]Szenario 2'!$K32</f>
        <v>1525.9875490082854</v>
      </c>
      <c r="F32" s="14">
        <f>'[1]Szenario 3'!$H32</f>
        <v>15975.961807998649</v>
      </c>
      <c r="G32" s="72">
        <f>'[1]Szenario 3'!$K32</f>
        <v>1654.1510856001801</v>
      </c>
      <c r="H32" s="89"/>
      <c r="I32" s="76">
        <f>'[2]Szenario 1'!$F32</f>
        <v>4.7807954429864713E-3</v>
      </c>
      <c r="J32" s="17">
        <f>'[2]Szenario 2'!$F32</f>
        <v>9.7173536850512499E-3</v>
      </c>
      <c r="K32" s="25">
        <f>'[2]Szenario 3'!$F32</f>
        <v>1.2295081967213115E-2</v>
      </c>
      <c r="L32" s="89"/>
      <c r="M32" s="84">
        <f t="shared" si="13"/>
        <v>37.125622273189911</v>
      </c>
      <c r="O32" s="34">
        <f t="shared" si="12"/>
        <v>13436.184267363868</v>
      </c>
      <c r="P32" s="38">
        <f t="shared" si="0"/>
        <v>1408.2872221458406</v>
      </c>
      <c r="Q32" s="89"/>
      <c r="R32" s="31">
        <f t="shared" si="1"/>
        <v>1</v>
      </c>
      <c r="S32" s="36">
        <f t="shared" si="2"/>
        <v>1</v>
      </c>
      <c r="T32" s="89"/>
      <c r="U32" s="42">
        <f t="shared" si="3"/>
        <v>0.33549631109757683</v>
      </c>
      <c r="V32" s="36">
        <f t="shared" si="4"/>
        <v>0.33866666674197288</v>
      </c>
      <c r="W32" s="89"/>
      <c r="X32" s="78">
        <f t="shared" si="5"/>
        <v>4000</v>
      </c>
      <c r="Y32" s="44">
        <f t="shared" si="6"/>
        <v>98232140.57666719</v>
      </c>
      <c r="Z32" s="44">
        <f t="shared" si="7"/>
        <v>280803.90445791621</v>
      </c>
      <c r="AA32" s="44">
        <f t="shared" si="8"/>
        <v>-483136.59241522412</v>
      </c>
      <c r="AB32" s="45">
        <f t="shared" si="9"/>
        <v>38559.037074000407</v>
      </c>
      <c r="AD32" s="43">
        <f t="shared" si="10"/>
        <v>98072366.925783873</v>
      </c>
      <c r="AE32" s="114"/>
      <c r="AF32" s="50" t="s">
        <v>24</v>
      </c>
      <c r="AG32" s="28"/>
      <c r="AH32" s="29">
        <f>20/60</f>
        <v>0.33333333333333331</v>
      </c>
      <c r="AI32" s="51" t="s">
        <v>60</v>
      </c>
    </row>
    <row r="33" spans="1:35" ht="15" thickBot="1" x14ac:dyDescent="0.35">
      <c r="A33" s="6">
        <f t="shared" si="11"/>
        <v>2039</v>
      </c>
      <c r="B33" s="12">
        <f>'[1]Szenario 1'!$H33</f>
        <v>13500.419915880406</v>
      </c>
      <c r="C33" s="12">
        <f>'[1]Szenario 1'!$K33</f>
        <v>1397.8334780902571</v>
      </c>
      <c r="D33" s="13">
        <f>'[1]Szenario 2'!$H33</f>
        <v>14861.560840426435</v>
      </c>
      <c r="E33" s="13">
        <f>'[1]Szenario 2'!$K33</f>
        <v>1538.7660094177529</v>
      </c>
      <c r="F33" s="14">
        <f>'[1]Szenario 3'!$H33</f>
        <v>16155.641890180405</v>
      </c>
      <c r="G33" s="72">
        <f>'[1]Szenario 3'!$K33</f>
        <v>1672.7551613092789</v>
      </c>
      <c r="H33" s="89"/>
      <c r="I33" s="76">
        <f>'[2]Szenario 1'!$F33</f>
        <v>4.7580481878922859E-3</v>
      </c>
      <c r="J33" s="17">
        <f>'[2]Szenario 2'!$F33</f>
        <v>9.6238354719634378E-3</v>
      </c>
      <c r="K33" s="25">
        <f>'[2]Szenario 3'!$F33</f>
        <v>1.2145748987854251E-2</v>
      </c>
      <c r="L33" s="89"/>
      <c r="M33" s="85">
        <f t="shared" si="13"/>
        <v>39.04691818230517</v>
      </c>
      <c r="O33" s="34">
        <f t="shared" si="12"/>
        <v>13500.419915880406</v>
      </c>
      <c r="P33" s="38">
        <f t="shared" si="0"/>
        <v>1414.8112126419608</v>
      </c>
      <c r="Q33" s="89"/>
      <c r="R33" s="31">
        <f t="shared" si="1"/>
        <v>1</v>
      </c>
      <c r="S33" s="36">
        <f t="shared" si="2"/>
        <v>1</v>
      </c>
      <c r="T33" s="89"/>
      <c r="U33" s="42">
        <f t="shared" si="3"/>
        <v>0.33549632680668906</v>
      </c>
      <c r="V33" s="36">
        <f t="shared" si="4"/>
        <v>0.33866666674337803</v>
      </c>
      <c r="W33" s="89"/>
      <c r="X33" s="78">
        <f t="shared" si="5"/>
        <v>4000</v>
      </c>
      <c r="Y33" s="44">
        <f t="shared" si="6"/>
        <v>98700869.563558429</v>
      </c>
      <c r="Z33" s="44">
        <f t="shared" si="7"/>
        <v>282145.45619196724</v>
      </c>
      <c r="AA33" s="44">
        <f t="shared" si="8"/>
        <v>-511576.61462181428</v>
      </c>
      <c r="AB33" s="45">
        <f t="shared" si="9"/>
        <v>38742.544661979446</v>
      </c>
      <c r="AD33" s="43">
        <f t="shared" si="10"/>
        <v>98514180.949790567</v>
      </c>
      <c r="AE33" s="114"/>
      <c r="AF33" s="81" t="s">
        <v>25</v>
      </c>
      <c r="AG33" s="41"/>
      <c r="AH33" s="60">
        <f>20/60</f>
        <v>0.33333333333333331</v>
      </c>
      <c r="AI33" s="56" t="s">
        <v>60</v>
      </c>
    </row>
    <row r="34" spans="1:35" ht="15" thickBot="1" x14ac:dyDescent="0.35">
      <c r="A34" s="6">
        <f t="shared" si="11"/>
        <v>2040</v>
      </c>
      <c r="B34" s="12">
        <f>'[1]Szenario 1'!$H34</f>
        <v>13564.655564396946</v>
      </c>
      <c r="C34" s="12">
        <f>'[1]Szenario 1'!$K34</f>
        <v>1404.4844371376596</v>
      </c>
      <c r="D34" s="13">
        <f>'[1]Szenario 2'!$H34</f>
        <v>14984.976529140627</v>
      </c>
      <c r="E34" s="13">
        <f>'[1]Szenario 2'!$K34</f>
        <v>1551.5444698272204</v>
      </c>
      <c r="F34" s="14">
        <f>'[1]Szenario 3'!$H34</f>
        <v>16335.321972362161</v>
      </c>
      <c r="G34" s="72">
        <f>'[1]Szenario 3'!$K34</f>
        <v>1691.3592370183781</v>
      </c>
      <c r="H34" s="89"/>
      <c r="I34" s="76">
        <f>'[2]Szenario 1'!$F34</f>
        <v>4.7355163727959698E-3</v>
      </c>
      <c r="J34" s="17">
        <f>'[2]Szenario 2'!$F34</f>
        <v>9.5321001088139283E-3</v>
      </c>
      <c r="K34" s="25">
        <f>'[2]Szenario 3'!$F34</f>
        <v>1.2E-2</v>
      </c>
      <c r="L34" s="89"/>
      <c r="M34" s="84">
        <f t="shared" si="13"/>
        <v>40.968214091420428</v>
      </c>
      <c r="O34" s="34">
        <f t="shared" si="12"/>
        <v>13564.655564396946</v>
      </c>
      <c r="P34" s="38">
        <f t="shared" si="0"/>
        <v>1421.3382503833116</v>
      </c>
      <c r="Q34" s="89"/>
      <c r="R34" s="31">
        <f t="shared" si="1"/>
        <v>1</v>
      </c>
      <c r="S34" s="36">
        <f t="shared" si="2"/>
        <v>1</v>
      </c>
      <c r="T34" s="89"/>
      <c r="U34" s="42">
        <f t="shared" si="3"/>
        <v>0.33549634274164297</v>
      </c>
      <c r="V34" s="36">
        <f t="shared" si="4"/>
        <v>0.33866666674480345</v>
      </c>
      <c r="W34" s="89"/>
      <c r="X34" s="78">
        <f t="shared" si="5"/>
        <v>4000</v>
      </c>
      <c r="Y34" s="44">
        <f t="shared" si="6"/>
        <v>99169611.838123858</v>
      </c>
      <c r="Z34" s="44">
        <f t="shared" si="7"/>
        <v>283487.02127295249</v>
      </c>
      <c r="AA34" s="44">
        <f t="shared" si="8"/>
        <v>-540265.29475802591</v>
      </c>
      <c r="AB34" s="45">
        <f t="shared" si="9"/>
        <v>38926.064443467723</v>
      </c>
      <c r="AD34" s="43">
        <f t="shared" si="10"/>
        <v>98955759.629082263</v>
      </c>
      <c r="AE34" s="114"/>
    </row>
    <row r="35" spans="1:35" ht="15" thickBot="1" x14ac:dyDescent="0.35">
      <c r="A35" s="6">
        <f t="shared" si="11"/>
        <v>2041</v>
      </c>
      <c r="B35" s="12">
        <f>'[1]Szenario 1'!$H35</f>
        <v>13628.891212913486</v>
      </c>
      <c r="C35" s="12">
        <f>'[1]Szenario 1'!$K35</f>
        <v>1411.1353961850623</v>
      </c>
      <c r="D35" s="13">
        <f>'[1]Szenario 2'!$H35</f>
        <v>15108.392217854818</v>
      </c>
      <c r="E35" s="13">
        <f>'[1]Szenario 2'!$K35</f>
        <v>1564.3229302366879</v>
      </c>
      <c r="F35" s="14">
        <f>'[1]Szenario 3'!$H35</f>
        <v>16515.002054543915</v>
      </c>
      <c r="G35" s="72">
        <f>'[1]Szenario 3'!$K35</f>
        <v>1709.9633127274767</v>
      </c>
      <c r="H35" s="89"/>
      <c r="I35" s="76">
        <f>'[2]Szenario 1'!$F35</f>
        <v>4.7131969514640996E-3</v>
      </c>
      <c r="J35" s="17">
        <f>'[2]Szenario 2'!$F35</f>
        <v>9.4420970940760542E-3</v>
      </c>
      <c r="K35" s="25">
        <f>'[2]Szenario 3'!$F35</f>
        <v>1.1857707509881422E-2</v>
      </c>
      <c r="L35" s="89"/>
      <c r="M35" s="85">
        <f t="shared" si="13"/>
        <v>42.889510000535687</v>
      </c>
      <c r="O35" s="34">
        <f t="shared" si="12"/>
        <v>13628.891212913486</v>
      </c>
      <c r="P35" s="38">
        <f t="shared" si="0"/>
        <v>1427.8682269698654</v>
      </c>
      <c r="Q35" s="89"/>
      <c r="R35" s="31">
        <f t="shared" si="1"/>
        <v>1</v>
      </c>
      <c r="S35" s="36">
        <f t="shared" si="2"/>
        <v>1</v>
      </c>
      <c r="T35" s="89"/>
      <c r="U35" s="42">
        <f t="shared" si="3"/>
        <v>0.33549635890459284</v>
      </c>
      <c r="V35" s="36">
        <f t="shared" si="4"/>
        <v>0.33866666674624929</v>
      </c>
      <c r="W35" s="89"/>
      <c r="X35" s="78">
        <f t="shared" si="5"/>
        <v>4000</v>
      </c>
      <c r="Y35" s="44">
        <f t="shared" si="6"/>
        <v>99638366.93286401</v>
      </c>
      <c r="Z35" s="44">
        <f t="shared" si="7"/>
        <v>284828.59922607971</v>
      </c>
      <c r="AA35" s="44">
        <f t="shared" si="8"/>
        <v>-569202.63282385876</v>
      </c>
      <c r="AB35" s="45">
        <f t="shared" si="9"/>
        <v>39109.595984704036</v>
      </c>
      <c r="AD35" s="43">
        <f t="shared" si="10"/>
        <v>99397102.495250925</v>
      </c>
      <c r="AE35" s="114"/>
      <c r="AF35" s="57" t="s">
        <v>39</v>
      </c>
      <c r="AG35" s="48"/>
      <c r="AH35" s="61"/>
    </row>
    <row r="36" spans="1:35" ht="15" thickTop="1" x14ac:dyDescent="0.3">
      <c r="A36" s="6">
        <f t="shared" si="11"/>
        <v>2042</v>
      </c>
      <c r="B36" s="12">
        <f>'[1]Szenario 1'!$H36</f>
        <v>13693.126861430024</v>
      </c>
      <c r="C36" s="12">
        <f>'[1]Szenario 1'!$K36</f>
        <v>1417.7863552324645</v>
      </c>
      <c r="D36" s="13">
        <f>'[1]Szenario 2'!$H36</f>
        <v>15231.807906569011</v>
      </c>
      <c r="E36" s="13">
        <f>'[1]Szenario 2'!$K36</f>
        <v>1577.1013906461553</v>
      </c>
      <c r="F36" s="14">
        <f>'[1]Szenario 3'!$H36</f>
        <v>16694.682136725674</v>
      </c>
      <c r="G36" s="72">
        <f>'[1]Szenario 3'!$K36</f>
        <v>1728.5673884365763</v>
      </c>
      <c r="H36" s="89"/>
      <c r="I36" s="76">
        <f>'[2]Szenario 1'!$F36</f>
        <v>4.6910869348238344E-3</v>
      </c>
      <c r="J36" s="17">
        <f>'[2]Szenario 2'!$F36</f>
        <v>9.3537778157433901E-3</v>
      </c>
      <c r="K36" s="25">
        <f>'[2]Szenario 3'!$F36</f>
        <v>1.171875E-2</v>
      </c>
      <c r="L36" s="89"/>
      <c r="M36" s="84">
        <f t="shared" si="13"/>
        <v>44.810805909650945</v>
      </c>
      <c r="O36" s="34">
        <f t="shared" si="12"/>
        <v>13693.126861430024</v>
      </c>
      <c r="P36" s="38">
        <f t="shared" si="0"/>
        <v>1434.401039082845</v>
      </c>
      <c r="Q36" s="89"/>
      <c r="R36" s="31">
        <f t="shared" si="1"/>
        <v>1</v>
      </c>
      <c r="S36" s="36">
        <f t="shared" si="2"/>
        <v>1</v>
      </c>
      <c r="T36" s="89"/>
      <c r="U36" s="42">
        <f t="shared" si="3"/>
        <v>0.33549637529770315</v>
      </c>
      <c r="V36" s="36">
        <f t="shared" si="4"/>
        <v>0.33866666674771573</v>
      </c>
      <c r="W36" s="89"/>
      <c r="X36" s="78">
        <f t="shared" si="5"/>
        <v>4000</v>
      </c>
      <c r="Y36" s="44">
        <f t="shared" si="6"/>
        <v>100107134.40227748</v>
      </c>
      <c r="Z36" s="44">
        <f t="shared" si="7"/>
        <v>286170.18959881255</v>
      </c>
      <c r="AA36" s="44">
        <f t="shared" si="8"/>
        <v>-598388.62881931302</v>
      </c>
      <c r="AB36" s="45">
        <f t="shared" si="9"/>
        <v>39293.13887225974</v>
      </c>
      <c r="AD36" s="43">
        <f t="shared" si="10"/>
        <v>99838209.101929247</v>
      </c>
      <c r="AE36" s="114"/>
      <c r="AF36" s="58" t="s">
        <v>24</v>
      </c>
      <c r="AG36" s="29">
        <v>0.15</v>
      </c>
      <c r="AH36" s="51" t="s">
        <v>40</v>
      </c>
    </row>
    <row r="37" spans="1:35" ht="15" thickBot="1" x14ac:dyDescent="0.35">
      <c r="A37" s="6">
        <f t="shared" si="11"/>
        <v>2043</v>
      </c>
      <c r="B37" s="12">
        <f>'[1]Szenario 1'!$H37</f>
        <v>13757.362509946563</v>
      </c>
      <c r="C37" s="12">
        <f>'[1]Szenario 1'!$K37</f>
        <v>1424.437314279867</v>
      </c>
      <c r="D37" s="13">
        <f>'[1]Szenario 2'!$H37</f>
        <v>15355.223595283205</v>
      </c>
      <c r="E37" s="13">
        <f>'[1]Szenario 2'!$K37</f>
        <v>1589.879851055623</v>
      </c>
      <c r="F37" s="14">
        <f>'[1]Szenario 3'!$H37</f>
        <v>16874.36221890743</v>
      </c>
      <c r="G37" s="72">
        <f>'[1]Szenario 3'!$K37</f>
        <v>1747.1714641456751</v>
      </c>
      <c r="H37" s="89"/>
      <c r="I37" s="76">
        <f>'[2]Szenario 1'!$F37</f>
        <v>4.6691833896284523E-3</v>
      </c>
      <c r="J37" s="17">
        <f>'[2]Szenario 2'!$F37</f>
        <v>9.2670954637779288E-3</v>
      </c>
      <c r="K37" s="25">
        <f>'[2]Szenario 3'!$F37</f>
        <v>1.1583011583011582E-2</v>
      </c>
      <c r="L37" s="89"/>
      <c r="M37" s="85">
        <f t="shared" si="13"/>
        <v>46.732101818766203</v>
      </c>
      <c r="O37" s="34">
        <f t="shared" si="12"/>
        <v>13757.362509946563</v>
      </c>
      <c r="P37" s="38">
        <f t="shared" si="0"/>
        <v>1440.9365881904446</v>
      </c>
      <c r="Q37" s="89"/>
      <c r="R37" s="31">
        <f t="shared" si="1"/>
        <v>1</v>
      </c>
      <c r="S37" s="36">
        <f t="shared" si="2"/>
        <v>1</v>
      </c>
      <c r="T37" s="89"/>
      <c r="U37" s="42">
        <f t="shared" si="3"/>
        <v>0.33549639192314856</v>
      </c>
      <c r="V37" s="36">
        <f t="shared" si="4"/>
        <v>0.33866666674920298</v>
      </c>
      <c r="W37" s="89"/>
      <c r="X37" s="78">
        <f t="shared" si="5"/>
        <v>4000</v>
      </c>
      <c r="Y37" s="44">
        <f t="shared" si="6"/>
        <v>100575913.82158792</v>
      </c>
      <c r="Z37" s="44">
        <f t="shared" si="7"/>
        <v>287511.7919595819</v>
      </c>
      <c r="AA37" s="44">
        <f t="shared" si="8"/>
        <v>-627823.28274438868</v>
      </c>
      <c r="AB37" s="45">
        <f t="shared" si="9"/>
        <v>39476.692711861186</v>
      </c>
      <c r="AD37" s="43">
        <f t="shared" si="10"/>
        <v>100279079.02351497</v>
      </c>
      <c r="AE37" s="114"/>
      <c r="AF37" s="59" t="s">
        <v>25</v>
      </c>
      <c r="AG37" s="60">
        <v>0.7</v>
      </c>
      <c r="AH37" s="56" t="s">
        <v>40</v>
      </c>
    </row>
    <row r="38" spans="1:35" ht="15" thickBot="1" x14ac:dyDescent="0.35">
      <c r="A38" s="6">
        <f t="shared" si="11"/>
        <v>2044</v>
      </c>
      <c r="B38" s="12">
        <f>'[1]Szenario 1'!$H38</f>
        <v>13821.598158463101</v>
      </c>
      <c r="C38" s="12">
        <f>'[1]Szenario 1'!$K38</f>
        <v>1431.0882733272695</v>
      </c>
      <c r="D38" s="13">
        <f>'[1]Szenario 2'!$H38</f>
        <v>15478.639283997396</v>
      </c>
      <c r="E38" s="13">
        <f>'[1]Szenario 2'!$K38</f>
        <v>1602.6583114650903</v>
      </c>
      <c r="F38" s="14">
        <f>'[1]Szenario 3'!$H38</f>
        <v>17054.042301089186</v>
      </c>
      <c r="G38" s="72">
        <f>'[1]Szenario 3'!$K38</f>
        <v>1765.7755398547743</v>
      </c>
      <c r="H38" s="89"/>
      <c r="I38" s="76">
        <f>'[2]Szenario 1'!$F38</f>
        <v>4.6474834371600911E-3</v>
      </c>
      <c r="J38" s="17">
        <f>'[2]Szenario 2'!$F38</f>
        <v>9.1820049473816615E-3</v>
      </c>
      <c r="K38" s="25">
        <f>'[2]Szenario 3'!$F38</f>
        <v>1.1450381679389313E-2</v>
      </c>
      <c r="L38" s="89"/>
      <c r="M38" s="84">
        <f t="shared" si="13"/>
        <v>48.653397727881462</v>
      </c>
      <c r="O38" s="34">
        <f t="shared" si="12"/>
        <v>13821.598158463101</v>
      </c>
      <c r="P38" s="38">
        <f t="shared" si="0"/>
        <v>1447.474780273765</v>
      </c>
      <c r="Q38" s="89"/>
      <c r="R38" s="31">
        <f t="shared" si="1"/>
        <v>1</v>
      </c>
      <c r="S38" s="36">
        <f t="shared" si="2"/>
        <v>1</v>
      </c>
      <c r="T38" s="89"/>
      <c r="U38" s="42">
        <f t="shared" si="3"/>
        <v>0.33549640878311404</v>
      </c>
      <c r="V38" s="36">
        <f t="shared" si="4"/>
        <v>0.33866666675071122</v>
      </c>
      <c r="W38" s="89"/>
      <c r="X38" s="78">
        <f t="shared" si="5"/>
        <v>4000</v>
      </c>
      <c r="Y38" s="44">
        <f t="shared" si="6"/>
        <v>101044704.78555803</v>
      </c>
      <c r="Z38" s="44">
        <f t="shared" si="7"/>
        <v>288853.40589658485</v>
      </c>
      <c r="AA38" s="44">
        <f t="shared" si="8"/>
        <v>-657506.59459908551</v>
      </c>
      <c r="AB38" s="45">
        <f t="shared" si="9"/>
        <v>39660.257127293073</v>
      </c>
      <c r="AD38" s="43">
        <f t="shared" si="10"/>
        <v>100719711.85398284</v>
      </c>
      <c r="AE38" s="114"/>
    </row>
    <row r="39" spans="1:35" ht="15" thickBot="1" x14ac:dyDescent="0.35">
      <c r="A39" s="6">
        <f t="shared" si="11"/>
        <v>2045</v>
      </c>
      <c r="B39" s="12">
        <f>'[1]Szenario 1'!$H39</f>
        <v>13885.833806979641</v>
      </c>
      <c r="C39" s="12">
        <f>'[1]Szenario 1'!$K39</f>
        <v>1437.7392323746719</v>
      </c>
      <c r="D39" s="13">
        <f>'[1]Szenario 2'!$H39</f>
        <v>15602.054972711589</v>
      </c>
      <c r="E39" s="13">
        <f>'[1]Szenario 2'!$K39</f>
        <v>1615.4367718745577</v>
      </c>
      <c r="F39" s="14">
        <f>'[1]Szenario 3'!$H39</f>
        <v>17233.722383270942</v>
      </c>
      <c r="G39" s="72">
        <f>'[1]Szenario 3'!$K39</f>
        <v>1784.3796155638734</v>
      </c>
      <c r="H39" s="89"/>
      <c r="I39" s="76">
        <f>'[2]Szenario 1'!$F39</f>
        <v>4.6259842519685039E-3</v>
      </c>
      <c r="J39" s="17">
        <f>'[2]Szenario 2'!$F39</f>
        <v>9.0984628167843796E-3</v>
      </c>
      <c r="K39" s="25">
        <f>'[2]Szenario 3'!$F39</f>
        <v>1.1320754716981131E-2</v>
      </c>
      <c r="L39" s="89"/>
      <c r="M39" s="85">
        <f t="shared" si="13"/>
        <v>50.57469363699672</v>
      </c>
      <c r="O39" s="34">
        <f t="shared" si="12"/>
        <v>13885.833806979641</v>
      </c>
      <c r="P39" s="38">
        <f t="shared" si="0"/>
        <v>1454.0155255713664</v>
      </c>
      <c r="Q39" s="89"/>
      <c r="R39" s="31">
        <f t="shared" si="1"/>
        <v>1</v>
      </c>
      <c r="S39" s="36">
        <f t="shared" si="2"/>
        <v>1</v>
      </c>
      <c r="T39" s="89"/>
      <c r="U39" s="42">
        <f t="shared" si="3"/>
        <v>0.33549642587979467</v>
      </c>
      <c r="V39" s="36">
        <f t="shared" si="4"/>
        <v>0.33866666675224066</v>
      </c>
      <c r="W39" s="89"/>
      <c r="X39" s="78">
        <f t="shared" si="5"/>
        <v>4000</v>
      </c>
      <c r="Y39" s="44">
        <f t="shared" si="6"/>
        <v>101513506.9073848</v>
      </c>
      <c r="Z39" s="44">
        <f t="shared" si="7"/>
        <v>290195.03101666644</v>
      </c>
      <c r="AA39" s="44">
        <f t="shared" si="8"/>
        <v>-687438.56438340398</v>
      </c>
      <c r="AB39" s="45">
        <f t="shared" si="9"/>
        <v>39843.831759376233</v>
      </c>
      <c r="AD39" s="43">
        <f t="shared" si="10"/>
        <v>101160107.20577744</v>
      </c>
      <c r="AE39" s="114"/>
      <c r="AF39" s="57" t="s">
        <v>26</v>
      </c>
      <c r="AG39" s="48"/>
      <c r="AH39" s="49" t="s">
        <v>43</v>
      </c>
    </row>
    <row r="40" spans="1:35" ht="15" thickTop="1" x14ac:dyDescent="0.3">
      <c r="A40" s="6">
        <f t="shared" si="11"/>
        <v>2046</v>
      </c>
      <c r="B40" s="12">
        <f>'[1]Szenario 1'!$H40</f>
        <v>13950.069455496181</v>
      </c>
      <c r="C40" s="12">
        <f>'[1]Szenario 1'!$K40</f>
        <v>1444.3901914220744</v>
      </c>
      <c r="D40" s="13">
        <f>'[1]Szenario 2'!$H40</f>
        <v>15725.470661425783</v>
      </c>
      <c r="E40" s="13">
        <f>'[1]Szenario 2'!$K40</f>
        <v>1628.2152322840254</v>
      </c>
      <c r="F40" s="14">
        <f>'[1]Szenario 3'!$H40</f>
        <v>17413.402465452702</v>
      </c>
      <c r="G40" s="72">
        <f>'[1]Szenario 3'!$K40</f>
        <v>1802.9836912729727</v>
      </c>
      <c r="H40" s="89"/>
      <c r="I40" s="76">
        <f>'[2]Szenario 1'!$F40</f>
        <v>4.604683060644656E-3</v>
      </c>
      <c r="J40" s="17">
        <f>'[2]Szenario 2'!$F40</f>
        <v>9.0164271892626286E-3</v>
      </c>
      <c r="K40" s="25">
        <f>'[2]Szenario 3'!$F40</f>
        <v>1.1194029850746268E-2</v>
      </c>
      <c r="L40" s="89"/>
      <c r="M40" s="84">
        <f t="shared" si="13"/>
        <v>52.495989546111979</v>
      </c>
      <c r="O40" s="34">
        <f t="shared" si="12"/>
        <v>13950.069455496181</v>
      </c>
      <c r="P40" s="38">
        <f t="shared" si="0"/>
        <v>1460.5587383409782</v>
      </c>
      <c r="Q40" s="89"/>
      <c r="R40" s="31">
        <f t="shared" si="1"/>
        <v>1</v>
      </c>
      <c r="S40" s="36">
        <f t="shared" si="2"/>
        <v>1</v>
      </c>
      <c r="T40" s="89"/>
      <c r="U40" s="42">
        <f t="shared" si="3"/>
        <v>0.33549644321539579</v>
      </c>
      <c r="V40" s="36">
        <f t="shared" si="4"/>
        <v>0.33866666675379148</v>
      </c>
      <c r="W40" s="89"/>
      <c r="X40" s="78">
        <f t="shared" si="5"/>
        <v>4000</v>
      </c>
      <c r="Y40" s="44">
        <f t="shared" si="6"/>
        <v>101982319.81766836</v>
      </c>
      <c r="Z40" s="44">
        <f t="shared" si="7"/>
        <v>291536.66694427544</v>
      </c>
      <c r="AA40" s="44">
        <f t="shared" si="8"/>
        <v>-717619.19209734374</v>
      </c>
      <c r="AB40" s="45">
        <f t="shared" si="9"/>
        <v>40027.416265014195</v>
      </c>
      <c r="AD40" s="43">
        <f t="shared" si="10"/>
        <v>101600264.7087803</v>
      </c>
      <c r="AE40" s="114"/>
      <c r="AF40" s="58" t="s">
        <v>41</v>
      </c>
      <c r="AG40" s="29">
        <v>3.4500000000000003E-2</v>
      </c>
      <c r="AH40" s="51" t="s">
        <v>40</v>
      </c>
    </row>
    <row r="41" spans="1:35" ht="15" thickBot="1" x14ac:dyDescent="0.35">
      <c r="A41" s="6">
        <f t="shared" si="11"/>
        <v>2047</v>
      </c>
      <c r="B41" s="12">
        <f>'[1]Szenario 1'!$H41</f>
        <v>14014.305104012723</v>
      </c>
      <c r="C41" s="12">
        <f>'[1]Szenario 1'!$K41</f>
        <v>1451.0411504694773</v>
      </c>
      <c r="D41" s="13">
        <f>'[1]Szenario 2'!$H41</f>
        <v>15848.886350139976</v>
      </c>
      <c r="E41" s="13">
        <f>'[1]Szenario 2'!$K41</f>
        <v>1640.9936926934929</v>
      </c>
      <c r="F41" s="14">
        <f>'[1]Szenario 3'!$H41</f>
        <v>17593.082547634458</v>
      </c>
      <c r="G41" s="72">
        <f>'[1]Szenario 3'!$K41</f>
        <v>1821.5877669820716</v>
      </c>
      <c r="H41" s="89"/>
      <c r="I41" s="76">
        <f>'[2]Szenario 1'!$F41</f>
        <v>4.5835771406280475E-3</v>
      </c>
      <c r="J41" s="17">
        <f>'[2]Szenario 2'!$F41</f>
        <v>8.9358576791251833E-3</v>
      </c>
      <c r="K41" s="25">
        <f>'[2]Szenario 3'!$F41</f>
        <v>1.107011070110701E-2</v>
      </c>
      <c r="L41" s="89"/>
      <c r="M41" s="85">
        <f t="shared" si="13"/>
        <v>54.417285455227237</v>
      </c>
      <c r="O41" s="34">
        <f t="shared" si="12"/>
        <v>14014.305104012723</v>
      </c>
      <c r="P41" s="38">
        <f t="shared" si="0"/>
        <v>1467.1043366370361</v>
      </c>
      <c r="Q41" s="89"/>
      <c r="R41" s="31">
        <f t="shared" si="1"/>
        <v>1</v>
      </c>
      <c r="S41" s="36">
        <f t="shared" si="2"/>
        <v>1</v>
      </c>
      <c r="T41" s="89"/>
      <c r="U41" s="42">
        <f t="shared" si="3"/>
        <v>0.33549646079213308</v>
      </c>
      <c r="V41" s="36">
        <f t="shared" si="4"/>
        <v>0.33866666675536383</v>
      </c>
      <c r="W41" s="89"/>
      <c r="X41" s="78">
        <f t="shared" si="5"/>
        <v>4000</v>
      </c>
      <c r="Y41" s="44">
        <f t="shared" si="6"/>
        <v>102451143.16344979</v>
      </c>
      <c r="Z41" s="44">
        <f t="shared" si="7"/>
        <v>292878.3133204903</v>
      </c>
      <c r="AA41" s="44">
        <f t="shared" si="8"/>
        <v>-748048.4777409049</v>
      </c>
      <c r="AB41" s="45">
        <f t="shared" si="9"/>
        <v>40211.010316302913</v>
      </c>
      <c r="AD41" s="43">
        <f t="shared" si="10"/>
        <v>102040184.00934568</v>
      </c>
      <c r="AE41" s="114"/>
      <c r="AF41" s="59" t="s">
        <v>42</v>
      </c>
      <c r="AG41" s="60">
        <v>1.49E-2</v>
      </c>
      <c r="AH41" s="56" t="s">
        <v>40</v>
      </c>
    </row>
    <row r="42" spans="1:35" ht="15" thickBot="1" x14ac:dyDescent="0.35">
      <c r="A42" s="6">
        <f t="shared" si="11"/>
        <v>2048</v>
      </c>
      <c r="B42" s="12">
        <f>'[1]Szenario 1'!$H42</f>
        <v>14078.540752529261</v>
      </c>
      <c r="C42" s="12">
        <f>'[1]Szenario 1'!$K42</f>
        <v>1457.6921095168796</v>
      </c>
      <c r="D42" s="13">
        <f>'[1]Szenario 2'!$H42</f>
        <v>15972.302038854168</v>
      </c>
      <c r="E42" s="13">
        <f>'[1]Szenario 2'!$K42</f>
        <v>1653.7721531029604</v>
      </c>
      <c r="F42" s="14">
        <f>'[1]Szenario 3'!$H42</f>
        <v>17772.762629816214</v>
      </c>
      <c r="G42" s="72">
        <f>'[1]Szenario 3'!$K42</f>
        <v>1840.1918426911707</v>
      </c>
      <c r="H42" s="89"/>
      <c r="I42" s="76">
        <f>'[2]Szenario 1'!$F42</f>
        <v>4.5626638190466948E-3</v>
      </c>
      <c r="J42" s="17">
        <f>'[2]Szenario 2'!$F42</f>
        <v>8.8567153314190964E-3</v>
      </c>
      <c r="K42" s="25">
        <f>'[2]Szenario 3'!$F42</f>
        <v>1.0948905109489052E-2</v>
      </c>
      <c r="L42" s="89"/>
      <c r="M42" s="84">
        <f t="shared" si="13"/>
        <v>56.338581364342495</v>
      </c>
      <c r="O42" s="34">
        <f t="shared" si="12"/>
        <v>14078.540752529261</v>
      </c>
      <c r="P42" s="38">
        <f t="shared" si="0"/>
        <v>1473.6522421028308</v>
      </c>
      <c r="Q42" s="89"/>
      <c r="R42" s="31">
        <f t="shared" si="1"/>
        <v>1</v>
      </c>
      <c r="S42" s="36">
        <f t="shared" si="2"/>
        <v>1</v>
      </c>
      <c r="T42" s="89"/>
      <c r="U42" s="42">
        <f t="shared" si="3"/>
        <v>0.33549647861223225</v>
      </c>
      <c r="V42" s="36">
        <f t="shared" si="4"/>
        <v>0.33866666675695795</v>
      </c>
      <c r="W42" s="89"/>
      <c r="X42" s="78">
        <f t="shared" si="5"/>
        <v>4000</v>
      </c>
      <c r="Y42" s="44">
        <f t="shared" si="6"/>
        <v>102919976.60731161</v>
      </c>
      <c r="Z42" s="44">
        <f t="shared" si="7"/>
        <v>294219.96980210848</v>
      </c>
      <c r="AA42" s="44">
        <f t="shared" si="8"/>
        <v>-778726.42131408723</v>
      </c>
      <c r="AB42" s="45">
        <f t="shared" si="9"/>
        <v>40394.613599699107</v>
      </c>
      <c r="AD42" s="43">
        <f t="shared" si="10"/>
        <v>102479864.76939933</v>
      </c>
      <c r="AE42" s="114"/>
    </row>
    <row r="43" spans="1:35" x14ac:dyDescent="0.3">
      <c r="A43" s="6">
        <f t="shared" si="11"/>
        <v>2049</v>
      </c>
      <c r="B43" s="12">
        <f>'[1]Szenario 1'!$H43</f>
        <v>14142.776401045803</v>
      </c>
      <c r="C43" s="12">
        <f>'[1]Szenario 1'!$K43</f>
        <v>1464.3430685642822</v>
      </c>
      <c r="D43" s="13">
        <f>'[1]Szenario 2'!$H43</f>
        <v>16095.717727568361</v>
      </c>
      <c r="E43" s="13">
        <f>'[1]Szenario 2'!$K43</f>
        <v>1666.5506135124281</v>
      </c>
      <c r="F43" s="14">
        <f>'[1]Szenario 3'!$H43</f>
        <v>17952.44271199797</v>
      </c>
      <c r="G43" s="72">
        <f>'[1]Szenario 3'!$K43</f>
        <v>1858.7959184002698</v>
      </c>
      <c r="H43" s="89"/>
      <c r="I43" s="76">
        <f>'[2]Szenario 1'!$F43</f>
        <v>4.5419404715887129E-3</v>
      </c>
      <c r="J43" s="17">
        <f>'[2]Szenario 2'!$F43</f>
        <v>8.7789625591277159E-3</v>
      </c>
      <c r="K43" s="25">
        <f>'[2]Szenario 3'!$F43</f>
        <v>1.0830324909747292E-2</v>
      </c>
      <c r="L43" s="89"/>
      <c r="M43" s="85">
        <f t="shared" si="13"/>
        <v>58.259877273457754</v>
      </c>
      <c r="O43" s="34">
        <f t="shared" si="12"/>
        <v>14142.776401045803</v>
      </c>
      <c r="P43" s="38">
        <f t="shared" si="0"/>
        <v>1480.2023797761699</v>
      </c>
      <c r="Q43" s="89"/>
      <c r="R43" s="31">
        <f t="shared" si="1"/>
        <v>1</v>
      </c>
      <c r="S43" s="36">
        <f t="shared" si="2"/>
        <v>1</v>
      </c>
      <c r="T43" s="89"/>
      <c r="U43" s="42">
        <f t="shared" si="3"/>
        <v>0.33549649667792941</v>
      </c>
      <c r="V43" s="36">
        <f t="shared" si="4"/>
        <v>0.33866666675857399</v>
      </c>
      <c r="W43" s="89"/>
      <c r="X43" s="78">
        <f t="shared" si="5"/>
        <v>4000</v>
      </c>
      <c r="Y43" s="44">
        <f t="shared" si="6"/>
        <v>103388819.8265375</v>
      </c>
      <c r="Z43" s="44">
        <f t="shared" si="7"/>
        <v>295561.63606079586</v>
      </c>
      <c r="AA43" s="44">
        <f t="shared" si="8"/>
        <v>-809653.02281689132</v>
      </c>
      <c r="AB43" s="45">
        <f t="shared" si="9"/>
        <v>40578.225815242607</v>
      </c>
      <c r="AD43" s="43">
        <f t="shared" si="10"/>
        <v>102919306.66559663</v>
      </c>
      <c r="AE43" s="114"/>
      <c r="AF43" s="47" t="s">
        <v>44</v>
      </c>
      <c r="AG43" s="48"/>
      <c r="AH43" s="49"/>
    </row>
    <row r="44" spans="1:35" x14ac:dyDescent="0.3">
      <c r="A44" s="6">
        <f t="shared" si="11"/>
        <v>2050</v>
      </c>
      <c r="B44" s="12">
        <f>'[1]Szenario 1'!$H44</f>
        <v>14207.012049562343</v>
      </c>
      <c r="C44" s="12">
        <f>'[1]Szenario 1'!$K44</f>
        <v>1470.9940276116849</v>
      </c>
      <c r="D44" s="13">
        <f>'[1]Szenario 2'!$H44</f>
        <v>16219.133416282555</v>
      </c>
      <c r="E44" s="13">
        <f>'[1]Szenario 2'!$K44</f>
        <v>1679.3290739218955</v>
      </c>
      <c r="F44" s="14">
        <f>'[1]Szenario 3'!$H44</f>
        <v>18132.12279417973</v>
      </c>
      <c r="G44" s="72">
        <f>'[1]Szenario 3'!$K44</f>
        <v>1877.3999941093691</v>
      </c>
      <c r="H44" s="89"/>
      <c r="I44" s="76">
        <f>'[2]Szenario 1'!$F44</f>
        <v>4.5214045214045217E-3</v>
      </c>
      <c r="J44" s="17">
        <f>'[2]Szenario 2'!$F44</f>
        <v>8.7025630836479236E-3</v>
      </c>
      <c r="K44" s="25">
        <f>'[2]Szenario 3'!$F44</f>
        <v>1.0714285714285714E-2</v>
      </c>
      <c r="L44" s="89"/>
      <c r="M44" s="86">
        <v>50</v>
      </c>
      <c r="O44" s="34">
        <f t="shared" si="12"/>
        <v>14207.012049562343</v>
      </c>
      <c r="P44" s="38">
        <f t="shared" si="0"/>
        <v>1486.7546779075244</v>
      </c>
      <c r="Q44" s="89"/>
      <c r="R44" s="31">
        <f t="shared" si="1"/>
        <v>1</v>
      </c>
      <c r="S44" s="36">
        <f t="shared" si="2"/>
        <v>1</v>
      </c>
      <c r="T44" s="89"/>
      <c r="U44" s="42">
        <f t="shared" si="3"/>
        <v>0.33549651499147082</v>
      </c>
      <c r="V44" s="36">
        <f t="shared" si="4"/>
        <v>0.33866666676021218</v>
      </c>
      <c r="W44" s="89"/>
      <c r="X44" s="78">
        <f t="shared" si="5"/>
        <v>4000</v>
      </c>
      <c r="Y44" s="44">
        <f t="shared" si="6"/>
        <v>103857672.51232515</v>
      </c>
      <c r="Z44" s="44">
        <f t="shared" si="7"/>
        <v>296903.31178228924</v>
      </c>
      <c r="AA44" s="44">
        <f t="shared" si="8"/>
        <v>-695113.86619520257</v>
      </c>
      <c r="AB44" s="45">
        <f t="shared" si="9"/>
        <v>40761.846675828696</v>
      </c>
      <c r="AD44" s="43">
        <f t="shared" si="10"/>
        <v>103504223.80458806</v>
      </c>
      <c r="AE44" s="114"/>
      <c r="AF44" s="136" t="s">
        <v>46</v>
      </c>
      <c r="AG44" s="137"/>
      <c r="AH44" s="138"/>
    </row>
    <row r="45" spans="1:35" x14ac:dyDescent="0.3">
      <c r="A45" s="6">
        <f t="shared" si="11"/>
        <v>2051</v>
      </c>
      <c r="B45" s="12">
        <f>'[1]Szenario 1'!$H45</f>
        <v>14271.247698078883</v>
      </c>
      <c r="C45" s="12">
        <f>'[1]Szenario 1'!$K45</f>
        <v>1477.6449866590874</v>
      </c>
      <c r="D45" s="13">
        <f>'[1]Szenario 2'!$H45</f>
        <v>16342.54910499675</v>
      </c>
      <c r="E45" s="13">
        <f>'[1]Szenario 2'!$K45</f>
        <v>1692.1075343313632</v>
      </c>
      <c r="F45" s="14">
        <f>'[1]Szenario 3'!$H45</f>
        <v>18311.802876361486</v>
      </c>
      <c r="G45" s="72">
        <f>'[1]Szenario 3'!$K45</f>
        <v>1896.004069818468</v>
      </c>
      <c r="H45" s="89"/>
      <c r="I45" s="76">
        <f>'[2]Szenario 1'!$F45</f>
        <v>4.50105343803869E-3</v>
      </c>
      <c r="J45" s="17">
        <f>'[2]Szenario 2'!$F45</f>
        <v>8.6274818783485668E-3</v>
      </c>
      <c r="K45" s="25">
        <f>'[2]Szenario 3'!$F45</f>
        <v>1.0600706713780919E-2</v>
      </c>
      <c r="L45" s="89"/>
      <c r="M45" s="85">
        <f>M44+(($D$42-$D$11)/($B$42-$B$11))</f>
        <v>51.921295909115258</v>
      </c>
      <c r="O45" s="34">
        <f t="shared" si="12"/>
        <v>14271.247698078883</v>
      </c>
      <c r="P45" s="38">
        <f t="shared" si="0"/>
        <v>1493.3090677897492</v>
      </c>
      <c r="Q45" s="89"/>
      <c r="R45" s="31">
        <f t="shared" si="1"/>
        <v>1</v>
      </c>
      <c r="S45" s="36">
        <f t="shared" si="2"/>
        <v>1</v>
      </c>
      <c r="T45" s="89"/>
      <c r="U45" s="42">
        <f t="shared" si="3"/>
        <v>0.335496533555113</v>
      </c>
      <c r="V45" s="36">
        <f t="shared" si="4"/>
        <v>0.33866666676187274</v>
      </c>
      <c r="W45" s="89"/>
      <c r="X45" s="78">
        <f t="shared" si="5"/>
        <v>4000</v>
      </c>
      <c r="Y45" s="44">
        <f t="shared" si="6"/>
        <v>104326534.36904991</v>
      </c>
      <c r="Z45" s="44">
        <f t="shared" si="7"/>
        <v>298244.99666565144</v>
      </c>
      <c r="AA45" s="44">
        <f t="shared" si="8"/>
        <v>-725878.94973766827</v>
      </c>
      <c r="AB45" s="45">
        <f t="shared" si="9"/>
        <v>40945.475906526663</v>
      </c>
      <c r="AD45" s="43">
        <f t="shared" si="10"/>
        <v>103943845.89188442</v>
      </c>
      <c r="AE45" s="114"/>
      <c r="AF45" s="50" t="s">
        <v>50</v>
      </c>
      <c r="AG45" s="29">
        <v>15000</v>
      </c>
      <c r="AH45" s="51" t="s">
        <v>49</v>
      </c>
    </row>
    <row r="46" spans="1:35" x14ac:dyDescent="0.3">
      <c r="A46" s="6">
        <f t="shared" si="11"/>
        <v>2052</v>
      </c>
      <c r="B46" s="12">
        <f>'[1]Szenario 1'!$H46</f>
        <v>14335.483346595423</v>
      </c>
      <c r="C46" s="12">
        <f>'[1]Szenario 1'!$K46</f>
        <v>1484.2959457064901</v>
      </c>
      <c r="D46" s="13">
        <f>'[1]Szenario 2'!$H46</f>
        <v>16465.964793710944</v>
      </c>
      <c r="E46" s="13">
        <f>'[1]Szenario 2'!$K46</f>
        <v>1704.8859947408309</v>
      </c>
      <c r="F46" s="14">
        <f>'[1]Szenario 3'!$H46</f>
        <v>18491.482958543242</v>
      </c>
      <c r="G46" s="72">
        <f>'[1]Szenario 3'!$K46</f>
        <v>1914.6081455275671</v>
      </c>
      <c r="H46" s="89"/>
      <c r="I46" s="76">
        <f>'[2]Szenario 1'!$F46</f>
        <v>4.4808847363905042E-3</v>
      </c>
      <c r="J46" s="17">
        <f>'[2]Szenario 2'!$F46</f>
        <v>8.5536851150255829E-3</v>
      </c>
      <c r="K46" s="25">
        <f>'[2]Szenario 3'!$F46</f>
        <v>1.048951048951049E-2</v>
      </c>
      <c r="L46" s="89"/>
      <c r="M46" s="84">
        <f t="shared" ref="M46:M54" si="14">M45+(($D$42-$D$11)/($B$42-$B$11))</f>
        <v>53.842591818230517</v>
      </c>
      <c r="O46" s="34">
        <f t="shared" si="12"/>
        <v>14335.483346595423</v>
      </c>
      <c r="P46" s="38">
        <f t="shared" si="0"/>
        <v>1499.8654835985162</v>
      </c>
      <c r="Q46" s="89"/>
      <c r="R46" s="31">
        <f t="shared" si="1"/>
        <v>1</v>
      </c>
      <c r="S46" s="36">
        <f t="shared" si="2"/>
        <v>1</v>
      </c>
      <c r="T46" s="89"/>
      <c r="U46" s="42">
        <f t="shared" si="3"/>
        <v>0.33549655237112258</v>
      </c>
      <c r="V46" s="36">
        <f t="shared" si="4"/>
        <v>0.33866666676355578</v>
      </c>
      <c r="W46" s="89"/>
      <c r="X46" s="78">
        <f t="shared" si="5"/>
        <v>4000</v>
      </c>
      <c r="Y46" s="44">
        <f t="shared" si="6"/>
        <v>104795405.11357428</v>
      </c>
      <c r="Z46" s="44">
        <f t="shared" si="7"/>
        <v>299586.69042257196</v>
      </c>
      <c r="AA46" s="44">
        <f t="shared" si="8"/>
        <v>-756892.69120975537</v>
      </c>
      <c r="AB46" s="45">
        <f t="shared" si="9"/>
        <v>41129.1132439414</v>
      </c>
      <c r="AD46" s="43">
        <f t="shared" si="10"/>
        <v>104383228.22603104</v>
      </c>
      <c r="AE46" s="114"/>
      <c r="AF46" s="52"/>
      <c r="AG46" s="53">
        <f>'[3]Risikoschätzung '!$P$22</f>
        <v>3.8183974898599521E-6</v>
      </c>
      <c r="AH46" s="51" t="s">
        <v>53</v>
      </c>
    </row>
    <row r="47" spans="1:35" x14ac:dyDescent="0.3">
      <c r="A47" s="6">
        <f t="shared" si="11"/>
        <v>2053</v>
      </c>
      <c r="B47" s="12">
        <f>'[1]Szenario 1'!$H47</f>
        <v>14399.718995111962</v>
      </c>
      <c r="C47" s="12">
        <f>'[1]Szenario 1'!$K47</f>
        <v>1490.9469047538923</v>
      </c>
      <c r="D47" s="13">
        <f>'[1]Szenario 2'!$H47</f>
        <v>16589.380482425138</v>
      </c>
      <c r="E47" s="13">
        <f>'[1]Szenario 2'!$K47</f>
        <v>1717.6644551502986</v>
      </c>
      <c r="F47" s="14">
        <f>'[1]Szenario 3'!$H47</f>
        <v>18671.163040724998</v>
      </c>
      <c r="G47" s="72">
        <f>'[1]Szenario 3'!$K47</f>
        <v>1933.2122212366662</v>
      </c>
      <c r="H47" s="89"/>
      <c r="I47" s="76">
        <f>'[2]Szenario 1'!$F47</f>
        <v>4.4608959757023534E-3</v>
      </c>
      <c r="J47" s="17">
        <f>'[2]Szenario 2'!$F47</f>
        <v>8.4811401130818684E-3</v>
      </c>
      <c r="K47" s="25">
        <f>'[2]Szenario 3'!$F47</f>
        <v>1.0380622837370242E-2</v>
      </c>
      <c r="L47" s="89"/>
      <c r="M47" s="85">
        <f t="shared" si="14"/>
        <v>55.763887727345775</v>
      </c>
      <c r="O47" s="34">
        <f t="shared" si="12"/>
        <v>14399.718995111962</v>
      </c>
      <c r="P47" s="38">
        <f t="shared" si="0"/>
        <v>1506.4238622426872</v>
      </c>
      <c r="Q47" s="89"/>
      <c r="R47" s="31">
        <f t="shared" si="1"/>
        <v>1</v>
      </c>
      <c r="S47" s="36">
        <f t="shared" si="2"/>
        <v>1</v>
      </c>
      <c r="T47" s="89"/>
      <c r="U47" s="42">
        <f t="shared" si="3"/>
        <v>0.33549657144177658</v>
      </c>
      <c r="V47" s="36">
        <f t="shared" si="4"/>
        <v>0.33866666676526158</v>
      </c>
      <c r="W47" s="89"/>
      <c r="X47" s="78">
        <f t="shared" si="5"/>
        <v>4000</v>
      </c>
      <c r="Y47" s="44">
        <f t="shared" si="6"/>
        <v>105264284.47460084</v>
      </c>
      <c r="Z47" s="44">
        <f t="shared" si="7"/>
        <v>300928.39277671144</v>
      </c>
      <c r="AA47" s="44">
        <f t="shared" si="8"/>
        <v>-788155.09061146365</v>
      </c>
      <c r="AB47" s="45">
        <f t="shared" si="9"/>
        <v>41312.758435614596</v>
      </c>
      <c r="AD47" s="43">
        <f t="shared" ref="AD47:AD54" si="15">SUM(X47:AB47)</f>
        <v>104822370.53520171</v>
      </c>
      <c r="AE47" s="114"/>
      <c r="AF47" s="52"/>
      <c r="AG47" s="53">
        <f>'[3]Risikoschätzung '!$P$26</f>
        <v>1.4614157752901537E-6</v>
      </c>
      <c r="AH47" s="51" t="s">
        <v>53</v>
      </c>
    </row>
    <row r="48" spans="1:35" x14ac:dyDescent="0.3">
      <c r="A48" s="6">
        <f t="shared" si="11"/>
        <v>2054</v>
      </c>
      <c r="B48" s="12">
        <f>'[1]Szenario 1'!$H48</f>
        <v>14463.954643628502</v>
      </c>
      <c r="C48" s="12">
        <f>'[1]Szenario 1'!$K48</f>
        <v>1497.597863801295</v>
      </c>
      <c r="D48" s="13">
        <f>'[1]Szenario 2'!$H48</f>
        <v>16712.796171139333</v>
      </c>
      <c r="E48" s="13">
        <f>'[1]Szenario 2'!$K48</f>
        <v>1730.4429155597663</v>
      </c>
      <c r="F48" s="14">
        <f>'[1]Szenario 3'!$H48</f>
        <v>18850.843122906754</v>
      </c>
      <c r="G48" s="72">
        <f>'[1]Szenario 3'!$K48</f>
        <v>1951.8162969457651</v>
      </c>
      <c r="H48" s="89"/>
      <c r="I48" s="76">
        <f>'[2]Szenario 1'!$F48</f>
        <v>4.4410847585750731E-3</v>
      </c>
      <c r="J48" s="17">
        <f>'[2]Szenario 2'!$F48</f>
        <v>8.4098152912714559E-3</v>
      </c>
      <c r="K48" s="25">
        <f>'[2]Szenario 3'!$F48</f>
        <v>1.0273972602739725E-2</v>
      </c>
      <c r="L48" s="89"/>
      <c r="M48" s="84">
        <f t="shared" si="14"/>
        <v>57.685183636461034</v>
      </c>
      <c r="O48" s="34">
        <f t="shared" si="12"/>
        <v>14463.954643628502</v>
      </c>
      <c r="P48" s="38">
        <f t="shared" si="0"/>
        <v>1512.9841432239111</v>
      </c>
      <c r="Q48" s="89"/>
      <c r="R48" s="31">
        <f t="shared" si="1"/>
        <v>1</v>
      </c>
      <c r="S48" s="36">
        <f t="shared" si="2"/>
        <v>1</v>
      </c>
      <c r="T48" s="89"/>
      <c r="U48" s="42">
        <f t="shared" si="3"/>
        <v>0.33549659076936217</v>
      </c>
      <c r="V48" s="36">
        <f t="shared" si="4"/>
        <v>0.33866666676699031</v>
      </c>
      <c r="W48" s="89"/>
      <c r="X48" s="78">
        <f t="shared" si="5"/>
        <v>4000</v>
      </c>
      <c r="Y48" s="44">
        <f t="shared" si="6"/>
        <v>105733172.19206473</v>
      </c>
      <c r="Z48" s="44">
        <f t="shared" si="7"/>
        <v>302270.10346308729</v>
      </c>
      <c r="AA48" s="44">
        <f t="shared" si="8"/>
        <v>-819666.14794279321</v>
      </c>
      <c r="AB48" s="45">
        <f t="shared" si="9"/>
        <v>41496.411239462934</v>
      </c>
      <c r="AD48" s="43">
        <f t="shared" si="15"/>
        <v>105261272.55882448</v>
      </c>
      <c r="AE48" s="114"/>
      <c r="AF48" s="136" t="s">
        <v>47</v>
      </c>
      <c r="AG48" s="137"/>
      <c r="AH48" s="138"/>
    </row>
    <row r="49" spans="1:34" x14ac:dyDescent="0.3">
      <c r="A49" s="6">
        <f t="shared" si="11"/>
        <v>2055</v>
      </c>
      <c r="B49" s="12">
        <f>'[1]Szenario 1'!$H49</f>
        <v>14528.19029214504</v>
      </c>
      <c r="C49" s="12">
        <f>'[1]Szenario 1'!$K49</f>
        <v>1504.2488228486973</v>
      </c>
      <c r="D49" s="13">
        <f>'[1]Szenario 2'!$H49</f>
        <v>16836.211859853523</v>
      </c>
      <c r="E49" s="13">
        <f>'[1]Szenario 2'!$K49</f>
        <v>1743.2213759692338</v>
      </c>
      <c r="F49" s="14">
        <f>'[1]Szenario 3'!$H49</f>
        <v>19030.52320508851</v>
      </c>
      <c r="G49" s="72">
        <f>'[1]Szenario 3'!$K49</f>
        <v>1970.4203726548642</v>
      </c>
      <c r="H49" s="89"/>
      <c r="I49" s="76">
        <f>'[2]Szenario 1'!$F49</f>
        <v>4.4214487300094077E-3</v>
      </c>
      <c r="J49" s="17">
        <f>'[2]Szenario 2'!$F49</f>
        <v>8.3396801218583397E-3</v>
      </c>
      <c r="K49" s="25">
        <f>'[2]Szenario 3'!$F49</f>
        <v>1.0169491525423728E-2</v>
      </c>
      <c r="L49" s="89"/>
      <c r="M49" s="85">
        <f t="shared" si="14"/>
        <v>59.606479545576292</v>
      </c>
      <c r="O49" s="34">
        <f t="shared" si="12"/>
        <v>14528.19029214504</v>
      </c>
      <c r="P49" s="38">
        <f t="shared" si="0"/>
        <v>1519.5462685047858</v>
      </c>
      <c r="Q49" s="89"/>
      <c r="R49" s="31">
        <f t="shared" si="1"/>
        <v>1</v>
      </c>
      <c r="S49" s="36">
        <f t="shared" si="2"/>
        <v>1</v>
      </c>
      <c r="T49" s="89"/>
      <c r="U49" s="42">
        <f t="shared" si="3"/>
        <v>0.33549661035617673</v>
      </c>
      <c r="V49" s="36">
        <f t="shared" si="4"/>
        <v>0.33866666676874213</v>
      </c>
      <c r="W49" s="89"/>
      <c r="X49" s="78">
        <f t="shared" si="5"/>
        <v>4000</v>
      </c>
      <c r="Y49" s="44">
        <f t="shared" si="6"/>
        <v>106202068.01656328</v>
      </c>
      <c r="Z49" s="44">
        <f t="shared" si="7"/>
        <v>303611.82222749561</v>
      </c>
      <c r="AA49" s="44">
        <f t="shared" si="8"/>
        <v>-851425.86320374429</v>
      </c>
      <c r="AB49" s="45">
        <f t="shared" si="9"/>
        <v>41680.071423250571</v>
      </c>
      <c r="AD49" s="43">
        <f t="shared" si="15"/>
        <v>105699934.04701027</v>
      </c>
      <c r="AE49" s="114"/>
      <c r="AF49" s="50" t="s">
        <v>51</v>
      </c>
      <c r="AG49" s="29">
        <v>110000</v>
      </c>
      <c r="AH49" s="51" t="s">
        <v>49</v>
      </c>
    </row>
    <row r="50" spans="1:34" x14ac:dyDescent="0.3">
      <c r="A50" s="6">
        <f t="shared" si="11"/>
        <v>2056</v>
      </c>
      <c r="B50" s="12">
        <f>'[1]Szenario 1'!$H50</f>
        <v>14592.42594066158</v>
      </c>
      <c r="C50" s="12">
        <f>'[1]Szenario 1'!$K50</f>
        <v>1510.8997818961</v>
      </c>
      <c r="D50" s="13">
        <f>'[1]Szenario 2'!$H50</f>
        <v>16959.627548567718</v>
      </c>
      <c r="E50" s="13">
        <f>'[1]Szenario 2'!$K50</f>
        <v>1755.9998363787015</v>
      </c>
      <c r="F50" s="14">
        <f>'[1]Szenario 3'!$H50</f>
        <v>19210.203287270266</v>
      </c>
      <c r="G50" s="72">
        <f>'[1]Szenario 3'!$K50</f>
        <v>1989.0244483639631</v>
      </c>
      <c r="H50" s="89"/>
      <c r="I50" s="76">
        <f>'[2]Szenario 1'!$F50</f>
        <v>4.401985576472792E-3</v>
      </c>
      <c r="J50" s="17">
        <f>'[2]Szenario 2'!$F50</f>
        <v>8.2707050870501151E-3</v>
      </c>
      <c r="K50" s="25">
        <f>'[2]Szenario 3'!$F50</f>
        <v>1.0067114093959731E-2</v>
      </c>
      <c r="L50" s="89"/>
      <c r="M50" s="84">
        <f t="shared" si="14"/>
        <v>61.52777545469155</v>
      </c>
      <c r="O50" s="34">
        <f t="shared" si="12"/>
        <v>14592.42594066158</v>
      </c>
      <c r="P50" s="38">
        <f t="shared" si="0"/>
        <v>1526.110182384987</v>
      </c>
      <c r="Q50" s="89"/>
      <c r="R50" s="31">
        <f t="shared" si="1"/>
        <v>1</v>
      </c>
      <c r="S50" s="36">
        <f t="shared" si="2"/>
        <v>1</v>
      </c>
      <c r="T50" s="89"/>
      <c r="U50" s="42">
        <f t="shared" si="3"/>
        <v>0.33549663020452786</v>
      </c>
      <c r="V50" s="36">
        <f t="shared" si="4"/>
        <v>0.33866666677051732</v>
      </c>
      <c r="W50" s="89"/>
      <c r="X50" s="78">
        <f t="shared" si="5"/>
        <v>4000</v>
      </c>
      <c r="Y50" s="44">
        <f t="shared" si="6"/>
        <v>106670971.70882034</v>
      </c>
      <c r="Z50" s="44">
        <f t="shared" si="7"/>
        <v>304953.54882596893</v>
      </c>
      <c r="AA50" s="44">
        <f t="shared" si="8"/>
        <v>-883434.23639431677</v>
      </c>
      <c r="AB50" s="45">
        <f t="shared" si="9"/>
        <v>41863.738764093418</v>
      </c>
      <c r="AD50" s="43">
        <f t="shared" si="15"/>
        <v>106138354.76001608</v>
      </c>
      <c r="AE50" s="114"/>
      <c r="AF50" s="52"/>
      <c r="AG50" s="53">
        <f>'[3]Risikoschätzung '!$P$21</f>
        <v>2.6432999158184737E-7</v>
      </c>
      <c r="AH50" s="51" t="s">
        <v>54</v>
      </c>
    </row>
    <row r="51" spans="1:34" x14ac:dyDescent="0.3">
      <c r="A51" s="6">
        <f t="shared" si="11"/>
        <v>2057</v>
      </c>
      <c r="B51" s="12">
        <f>'[1]Szenario 1'!$H51</f>
        <v>14656.661589178118</v>
      </c>
      <c r="C51" s="12">
        <f>'[1]Szenario 1'!$K51</f>
        <v>1517.5507409435022</v>
      </c>
      <c r="D51" s="13">
        <f>'[1]Szenario 2'!$H51</f>
        <v>17083.043237281912</v>
      </c>
      <c r="E51" s="13">
        <f>'[1]Szenario 2'!$K51</f>
        <v>1768.778296788169</v>
      </c>
      <c r="F51" s="14">
        <f>'[1]Szenario 3'!$H51</f>
        <v>19389.883369452022</v>
      </c>
      <c r="G51" s="72">
        <f>'[1]Szenario 3'!$K51</f>
        <v>2007.6285240730622</v>
      </c>
      <c r="H51" s="89"/>
      <c r="I51" s="76">
        <f>'[2]Szenario 1'!$F51</f>
        <v>4.3826930249906753E-3</v>
      </c>
      <c r="J51" s="17">
        <f>'[2]Szenario 2'!$F51</f>
        <v>8.2028616375758485E-3</v>
      </c>
      <c r="K51" s="25">
        <f>'[2]Szenario 3'!$F51</f>
        <v>9.9667774086378731E-3</v>
      </c>
      <c r="L51" s="89"/>
      <c r="M51" s="85">
        <f t="shared" si="14"/>
        <v>63.449071363806809</v>
      </c>
      <c r="O51" s="34">
        <f t="shared" si="12"/>
        <v>14656.661589178118</v>
      </c>
      <c r="P51" s="38">
        <f t="shared" si="0"/>
        <v>1532.6758313847995</v>
      </c>
      <c r="Q51" s="89"/>
      <c r="R51" s="31">
        <f t="shared" si="1"/>
        <v>1</v>
      </c>
      <c r="S51" s="36">
        <f t="shared" si="2"/>
        <v>1</v>
      </c>
      <c r="T51" s="89"/>
      <c r="U51" s="42">
        <f t="shared" si="3"/>
        <v>0.33549665031673337</v>
      </c>
      <c r="V51" s="36">
        <f t="shared" si="4"/>
        <v>0.33866666677231605</v>
      </c>
      <c r="W51" s="89"/>
      <c r="X51" s="78">
        <f t="shared" si="5"/>
        <v>4000</v>
      </c>
      <c r="Y51" s="44">
        <f t="shared" si="6"/>
        <v>107139883.03918223</v>
      </c>
      <c r="Z51" s="44">
        <f t="shared" si="7"/>
        <v>306295.28302426613</v>
      </c>
      <c r="AA51" s="44">
        <f t="shared" si="8"/>
        <v>-915691.26751451031</v>
      </c>
      <c r="AB51" s="45">
        <f t="shared" si="9"/>
        <v>42047.41304799317</v>
      </c>
      <c r="AD51" s="43">
        <f t="shared" si="15"/>
        <v>106576534.46773998</v>
      </c>
      <c r="AE51" s="114"/>
      <c r="AF51" s="52"/>
      <c r="AG51" s="53">
        <f>'[3]Risikoschätzung '!$P$25</f>
        <v>1.0116705256743542E-7</v>
      </c>
      <c r="AH51" s="51" t="s">
        <v>54</v>
      </c>
    </row>
    <row r="52" spans="1:34" x14ac:dyDescent="0.3">
      <c r="A52" s="6">
        <f t="shared" si="11"/>
        <v>2058</v>
      </c>
      <c r="B52" s="12">
        <f>'[1]Szenario 1'!$H52</f>
        <v>14720.897237694657</v>
      </c>
      <c r="C52" s="12">
        <f>'[1]Szenario 1'!$K52</f>
        <v>1524.2016999909047</v>
      </c>
      <c r="D52" s="13">
        <f>'[1]Szenario 2'!$H52</f>
        <v>17206.458925996103</v>
      </c>
      <c r="E52" s="13">
        <f>'[1]Szenario 2'!$K52</f>
        <v>1781.5567571976364</v>
      </c>
      <c r="F52" s="14">
        <f>'[1]Szenario 3'!$H52</f>
        <v>19569.563451633778</v>
      </c>
      <c r="G52" s="72">
        <f>'[1]Szenario 3'!$K52</f>
        <v>2026.2325997821613</v>
      </c>
      <c r="H52" s="89"/>
      <c r="I52" s="76">
        <f>'[2]Szenario 1'!$F52</f>
        <v>4.3635688422616285E-3</v>
      </c>
      <c r="J52" s="17">
        <f>'[2]Szenario 2'!$F52</f>
        <v>8.1361221532860271E-3</v>
      </c>
      <c r="K52" s="25">
        <f>'[2]Szenario 3'!$F52</f>
        <v>9.8684210526315784E-3</v>
      </c>
      <c r="L52" s="89"/>
      <c r="M52" s="84">
        <f t="shared" si="14"/>
        <v>65.370367272922067</v>
      </c>
      <c r="O52" s="34">
        <f t="shared" si="12"/>
        <v>14720.897237694657</v>
      </c>
      <c r="P52" s="38">
        <f t="shared" si="0"/>
        <v>1539.2431641355518</v>
      </c>
      <c r="Q52" s="89"/>
      <c r="R52" s="31">
        <f t="shared" si="1"/>
        <v>1</v>
      </c>
      <c r="S52" s="36">
        <f t="shared" si="2"/>
        <v>1</v>
      </c>
      <c r="T52" s="89"/>
      <c r="U52" s="42">
        <f t="shared" si="3"/>
        <v>0.33549667069512146</v>
      </c>
      <c r="V52" s="36">
        <f t="shared" si="4"/>
        <v>0.33866666677413848</v>
      </c>
      <c r="W52" s="89"/>
      <c r="X52" s="78">
        <f t="shared" si="5"/>
        <v>4000</v>
      </c>
      <c r="Y52" s="44">
        <f t="shared" si="6"/>
        <v>107608801.78714393</v>
      </c>
      <c r="Z52" s="44">
        <f t="shared" si="7"/>
        <v>307637.02459739253</v>
      </c>
      <c r="AA52" s="44">
        <f t="shared" si="8"/>
        <v>-948196.95656432526</v>
      </c>
      <c r="AB52" s="45">
        <f t="shared" si="9"/>
        <v>42231.094069398787</v>
      </c>
      <c r="AD52" s="43">
        <f t="shared" si="15"/>
        <v>107014472.94924639</v>
      </c>
      <c r="AE52" s="114"/>
      <c r="AF52" s="136" t="s">
        <v>48</v>
      </c>
      <c r="AG52" s="137"/>
      <c r="AH52" s="138"/>
    </row>
    <row r="53" spans="1:34" x14ac:dyDescent="0.3">
      <c r="A53" s="6">
        <f t="shared" si="11"/>
        <v>2059</v>
      </c>
      <c r="B53" s="12">
        <f>'[1]Szenario 1'!$H53</f>
        <v>14785.132886211197</v>
      </c>
      <c r="C53" s="12">
        <f>'[1]Szenario 1'!$K53</f>
        <v>1530.8526590383071</v>
      </c>
      <c r="D53" s="13">
        <f>'[1]Szenario 2'!$H53</f>
        <v>17329.874614710297</v>
      </c>
      <c r="E53" s="13">
        <f>'[1]Szenario 2'!$K53</f>
        <v>1794.3352176071041</v>
      </c>
      <c r="F53" s="14">
        <f>'[1]Szenario 3'!$H53</f>
        <v>19749.243533815534</v>
      </c>
      <c r="G53" s="72">
        <f>'[1]Szenario 3'!$K53</f>
        <v>2044.8366754912602</v>
      </c>
      <c r="H53" s="89"/>
      <c r="I53" s="76">
        <f>'[2]Szenario 1'!$F53</f>
        <v>4.3446108337955262E-3</v>
      </c>
      <c r="J53" s="17">
        <f>'[2]Szenario 2'!$F53</f>
        <v>8.0704599056603769E-3</v>
      </c>
      <c r="K53" s="25">
        <f>'[2]Szenario 3'!$F53</f>
        <v>9.7719869706840382E-3</v>
      </c>
      <c r="L53" s="89"/>
      <c r="M53" s="85">
        <f t="shared" si="14"/>
        <v>67.291663182037325</v>
      </c>
      <c r="O53" s="34">
        <f t="shared" si="12"/>
        <v>14785.132886211197</v>
      </c>
      <c r="P53" s="38">
        <f t="shared" si="0"/>
        <v>1545.8121312764665</v>
      </c>
      <c r="Q53" s="89"/>
      <c r="R53" s="31">
        <f t="shared" si="1"/>
        <v>1</v>
      </c>
      <c r="S53" s="36">
        <f t="shared" si="2"/>
        <v>1</v>
      </c>
      <c r="T53" s="89"/>
      <c r="U53" s="42">
        <f t="shared" si="3"/>
        <v>0.33549669134203031</v>
      </c>
      <c r="V53" s="36">
        <f t="shared" si="4"/>
        <v>0.33866666677598489</v>
      </c>
      <c r="W53" s="89"/>
      <c r="X53" s="78">
        <f t="shared" si="5"/>
        <v>4000</v>
      </c>
      <c r="Y53" s="44">
        <f t="shared" si="6"/>
        <v>108077727.74090284</v>
      </c>
      <c r="Z53" s="44">
        <f t="shared" si="7"/>
        <v>308978.77332914778</v>
      </c>
      <c r="AA53" s="44">
        <f t="shared" si="8"/>
        <v>-980951.30354376184</v>
      </c>
      <c r="AB53" s="45">
        <f t="shared" si="9"/>
        <v>42414.781630793812</v>
      </c>
      <c r="AD53" s="43">
        <f t="shared" si="15"/>
        <v>107452169.99231903</v>
      </c>
      <c r="AE53" s="114"/>
      <c r="AF53" s="50" t="s">
        <v>52</v>
      </c>
      <c r="AG53" s="29">
        <v>3700000</v>
      </c>
      <c r="AH53" s="51" t="s">
        <v>49</v>
      </c>
    </row>
    <row r="54" spans="1:34" ht="15" thickBot="1" x14ac:dyDescent="0.35">
      <c r="A54" s="7">
        <f t="shared" si="11"/>
        <v>2060</v>
      </c>
      <c r="B54" s="12">
        <f>'[1]Szenario 1'!$H54</f>
        <v>14849.368534727735</v>
      </c>
      <c r="C54" s="12">
        <f>'[1]Szenario 1'!$K54</f>
        <v>1537.5036180857096</v>
      </c>
      <c r="D54" s="13">
        <f>'[1]Szenario 2'!$H54</f>
        <v>17453.290303424488</v>
      </c>
      <c r="E54" s="13">
        <f>'[1]Szenario 2'!$K54</f>
        <v>1807.1136780165714</v>
      </c>
      <c r="F54" s="14">
        <f>'[1]Szenario 3'!$H54</f>
        <v>19928.923615997293</v>
      </c>
      <c r="G54" s="72">
        <f>'[1]Szenario 3'!$K54</f>
        <v>2063.4407512003595</v>
      </c>
      <c r="H54" s="89"/>
      <c r="I54" s="76">
        <f>'[2]Szenario 1'!$F54</f>
        <v>4.3258168430740911E-3</v>
      </c>
      <c r="J54" s="17">
        <f>'[2]Szenario 2'!$F54</f>
        <v>8.0058490221166147E-3</v>
      </c>
      <c r="K54" s="25">
        <f>'[2]Szenario 3'!$F54</f>
        <v>9.6774193548387101E-3</v>
      </c>
      <c r="L54" s="89"/>
      <c r="M54" s="87">
        <f t="shared" si="14"/>
        <v>69.212959091152584</v>
      </c>
      <c r="O54" s="34">
        <f t="shared" si="12"/>
        <v>14849.368534727735</v>
      </c>
      <c r="P54" s="38">
        <f t="shared" si="0"/>
        <v>1552.3826853575067</v>
      </c>
      <c r="Q54" s="90"/>
      <c r="R54" s="31">
        <f t="shared" si="1"/>
        <v>1</v>
      </c>
      <c r="S54" s="36">
        <f t="shared" si="2"/>
        <v>1</v>
      </c>
      <c r="T54" s="90"/>
      <c r="U54" s="42">
        <f t="shared" si="3"/>
        <v>0.33549671225980848</v>
      </c>
      <c r="V54" s="36">
        <f t="shared" si="4"/>
        <v>0.33866666677785545</v>
      </c>
      <c r="W54" s="90"/>
      <c r="X54" s="78">
        <f t="shared" si="5"/>
        <v>4000</v>
      </c>
      <c r="Y54" s="44">
        <f t="shared" si="6"/>
        <v>108546660.69693847</v>
      </c>
      <c r="Z54" s="44">
        <f t="shared" si="7"/>
        <v>310320.52901170077</v>
      </c>
      <c r="AA54" s="44">
        <f t="shared" si="8"/>
        <v>-1013954.3084528196</v>
      </c>
      <c r="AB54" s="45">
        <f t="shared" si="9"/>
        <v>42598.475542307591</v>
      </c>
      <c r="AD54" s="43">
        <f t="shared" si="15"/>
        <v>107889625.39303966</v>
      </c>
      <c r="AE54" s="114"/>
      <c r="AF54" s="52"/>
      <c r="AG54" s="53">
        <f>'[3]Risikoschätzung '!$P$20</f>
        <v>1.3698630136986301E-8</v>
      </c>
      <c r="AH54" s="51" t="s">
        <v>54</v>
      </c>
    </row>
    <row r="55" spans="1:34" ht="15" thickBot="1" x14ac:dyDescent="0.35">
      <c r="AD55" s="43">
        <f>SUM(AD9:AD54)</f>
        <v>4501705680.7113504</v>
      </c>
      <c r="AE55" s="114"/>
      <c r="AF55" s="54"/>
      <c r="AG55" s="55">
        <f>'[3]Risikoschätzung '!$P$24</f>
        <v>5.2428785204316568E-9</v>
      </c>
      <c r="AH55" s="56" t="s">
        <v>54</v>
      </c>
    </row>
    <row r="56" spans="1:34" ht="15" thickBot="1" x14ac:dyDescent="0.35">
      <c r="U56" s="121" t="s">
        <v>23</v>
      </c>
      <c r="V56" s="122"/>
      <c r="X56" s="10">
        <f>SUM(X9:X54)</f>
        <v>252000</v>
      </c>
      <c r="Y56" s="69">
        <f>SUM(Y9:Y54)</f>
        <v>4507957724.6733198</v>
      </c>
      <c r="Z56" s="70">
        <f>SUM(Z9:Z54)</f>
        <v>12886184.262226257</v>
      </c>
      <c r="AA56" s="70">
        <f>SUM(AA9:AA54)</f>
        <v>-21159778.387005318</v>
      </c>
      <c r="AB56" s="77">
        <f>SUM(AB9:AB54)</f>
        <v>1769550.1628117533</v>
      </c>
      <c r="AD56" s="71">
        <f>X56+Y56+Z56+AA56+AB56</f>
        <v>4501705680.7113523</v>
      </c>
      <c r="AF56" s="139"/>
      <c r="AG56" s="140"/>
    </row>
    <row r="57" spans="1:34" ht="15" thickBot="1" x14ac:dyDescent="0.35">
      <c r="AF57" s="141"/>
      <c r="AG57" s="142"/>
    </row>
    <row r="58" spans="1:34" x14ac:dyDescent="0.3">
      <c r="AE58" s="28"/>
      <c r="AF58" s="139"/>
      <c r="AG58" s="140"/>
      <c r="AH58" s="46"/>
    </row>
    <row r="59" spans="1:34" ht="15" thickBot="1" x14ac:dyDescent="0.35">
      <c r="AF59" s="141"/>
      <c r="AG59" s="142"/>
    </row>
    <row r="60" spans="1:34" x14ac:dyDescent="0.3">
      <c r="AG60" s="45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V27" workbookViewId="0">
      <selection activeCell="AA48" sqref="AA48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2" customWidth="1"/>
    <col min="9" max="9" width="15.33203125" customWidth="1"/>
    <col min="10" max="10" width="14.6640625" customWidth="1"/>
    <col min="11" max="11" width="14.88671875" customWidth="1"/>
    <col min="12" max="12" width="3" style="22" customWidth="1"/>
    <col min="13" max="13" width="20.77734375" customWidth="1"/>
    <col min="14" max="14" width="3.21875" style="89" customWidth="1"/>
    <col min="15" max="15" width="20.33203125" style="29" customWidth="1"/>
    <col min="16" max="16" width="16.44140625" style="29" customWidth="1"/>
    <col min="17" max="17" width="3.109375" style="32" customWidth="1"/>
    <col min="18" max="18" width="14.109375" customWidth="1"/>
    <col min="19" max="19" width="13.44140625" customWidth="1"/>
    <col min="20" max="20" width="3.109375" style="32" customWidth="1"/>
    <col min="21" max="21" width="15.6640625" style="32" customWidth="1"/>
    <col min="22" max="22" width="18.44140625" style="32" customWidth="1"/>
    <col min="23" max="23" width="5.6640625" style="32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88"/>
      <c r="L1" s="88"/>
      <c r="N1" s="88"/>
      <c r="Q1" s="88"/>
      <c r="R1" s="78"/>
      <c r="S1" s="78"/>
      <c r="T1" s="88"/>
      <c r="U1" s="78"/>
      <c r="V1" s="78"/>
      <c r="W1" s="88"/>
      <c r="AE1" s="114"/>
    </row>
    <row r="2" spans="1:36" ht="14.4" customHeight="1" thickBot="1" x14ac:dyDescent="0.35">
      <c r="B2" s="115" t="s">
        <v>0</v>
      </c>
      <c r="C2" s="116"/>
      <c r="D2" s="117"/>
      <c r="F2" s="114"/>
      <c r="G2" s="114"/>
      <c r="H2" s="89"/>
      <c r="K2" s="2"/>
      <c r="L2" s="89"/>
      <c r="O2" s="121" t="s">
        <v>57</v>
      </c>
      <c r="P2" s="122"/>
      <c r="Q2" s="89"/>
      <c r="R2" s="78"/>
      <c r="S2" s="78"/>
      <c r="T2" s="89"/>
      <c r="U2" s="78"/>
      <c r="V2" s="78"/>
      <c r="W2" s="89"/>
      <c r="Y2" s="147" t="s">
        <v>71</v>
      </c>
      <c r="Z2" s="148"/>
      <c r="AA2" s="149"/>
      <c r="AB2" s="9"/>
      <c r="AC2" s="9"/>
      <c r="AE2" s="114"/>
    </row>
    <row r="3" spans="1:36" ht="14.4" customHeight="1" thickBot="1" x14ac:dyDescent="0.35">
      <c r="B3" s="118"/>
      <c r="C3" s="119"/>
      <c r="D3" s="120"/>
      <c r="F3" s="114"/>
      <c r="G3" s="114"/>
      <c r="H3" s="89"/>
      <c r="K3" s="2"/>
      <c r="L3" s="89"/>
      <c r="O3" s="156" t="s">
        <v>70</v>
      </c>
      <c r="P3" s="157"/>
      <c r="Q3" s="89"/>
      <c r="R3" s="78"/>
      <c r="S3" s="78"/>
      <c r="T3" s="89"/>
      <c r="U3" s="78"/>
      <c r="V3" s="78"/>
      <c r="W3" s="89"/>
      <c r="Y3" s="150"/>
      <c r="Z3" s="151"/>
      <c r="AA3" s="152"/>
      <c r="AB3" s="9"/>
      <c r="AC3" s="9"/>
      <c r="AE3" s="114"/>
      <c r="AF3" s="92" t="s">
        <v>14</v>
      </c>
      <c r="AG3" s="93"/>
      <c r="AH3" s="94"/>
    </row>
    <row r="4" spans="1:36" ht="14.4" customHeight="1" thickBot="1" x14ac:dyDescent="0.35">
      <c r="H4" s="89"/>
      <c r="K4" s="2"/>
      <c r="L4" s="89"/>
      <c r="O4" s="158"/>
      <c r="P4" s="159"/>
      <c r="Q4" s="89"/>
      <c r="R4" s="78"/>
      <c r="S4" s="78"/>
      <c r="T4" s="89"/>
      <c r="U4" s="78"/>
      <c r="V4" s="78"/>
      <c r="W4" s="89"/>
      <c r="Y4" s="153"/>
      <c r="Z4" s="154"/>
      <c r="AA4" s="155"/>
      <c r="AB4" s="9"/>
      <c r="AC4" s="9"/>
      <c r="AE4" s="114"/>
      <c r="AF4" s="95"/>
      <c r="AG4" s="96"/>
      <c r="AH4" s="97"/>
    </row>
    <row r="5" spans="1:36" ht="14.4" customHeight="1" thickBot="1" x14ac:dyDescent="0.35">
      <c r="D5" s="98" t="s">
        <v>2</v>
      </c>
      <c r="E5" s="99"/>
      <c r="H5" s="89"/>
      <c r="I5" s="98" t="s">
        <v>7</v>
      </c>
      <c r="J5" s="102"/>
      <c r="K5" s="99"/>
      <c r="L5" s="89"/>
      <c r="M5" s="102" t="s">
        <v>3</v>
      </c>
      <c r="O5" s="104"/>
      <c r="P5" s="105"/>
      <c r="Q5" s="89"/>
      <c r="R5" s="102" t="s">
        <v>21</v>
      </c>
      <c r="S5" s="99"/>
      <c r="T5" s="89"/>
      <c r="U5" s="98" t="s">
        <v>30</v>
      </c>
      <c r="V5" s="99"/>
      <c r="W5" s="89"/>
      <c r="AE5" s="114"/>
    </row>
    <row r="6" spans="1:36" ht="14.4" customHeight="1" thickBot="1" x14ac:dyDescent="0.35">
      <c r="D6" s="100"/>
      <c r="E6" s="101"/>
      <c r="H6" s="89"/>
      <c r="I6" s="100"/>
      <c r="J6" s="103"/>
      <c r="K6" s="101"/>
      <c r="L6" s="89"/>
      <c r="M6" s="103"/>
      <c r="O6" s="106"/>
      <c r="P6" s="107"/>
      <c r="Q6" s="89"/>
      <c r="R6" s="103"/>
      <c r="S6" s="101"/>
      <c r="T6" s="89"/>
      <c r="U6" s="100"/>
      <c r="V6" s="101"/>
      <c r="W6" s="89"/>
      <c r="AE6" s="114"/>
      <c r="AF6" s="65" t="s">
        <v>31</v>
      </c>
      <c r="AG6" s="48"/>
      <c r="AH6" s="48"/>
      <c r="AI6" s="48"/>
      <c r="AJ6" s="61"/>
    </row>
    <row r="7" spans="1:36" ht="15" customHeight="1" thickBot="1" x14ac:dyDescent="0.35">
      <c r="B7" s="91" t="s">
        <v>5</v>
      </c>
      <c r="C7" s="91"/>
      <c r="D7" s="110" t="s">
        <v>4</v>
      </c>
      <c r="E7" s="110"/>
      <c r="F7" s="111" t="s">
        <v>6</v>
      </c>
      <c r="G7" s="111"/>
      <c r="H7" s="89"/>
      <c r="I7" s="73" t="s">
        <v>61</v>
      </c>
      <c r="J7" s="15" t="s">
        <v>62</v>
      </c>
      <c r="K7" s="23" t="s">
        <v>63</v>
      </c>
      <c r="L7" s="89"/>
      <c r="M7" s="1" t="s">
        <v>8</v>
      </c>
      <c r="O7" s="108"/>
      <c r="P7" s="109"/>
      <c r="Q7" s="89"/>
      <c r="R7" s="78"/>
      <c r="S7" s="78"/>
      <c r="T7" s="89"/>
      <c r="U7" s="78"/>
      <c r="V7" s="78"/>
      <c r="W7" s="89"/>
      <c r="X7" s="4" t="s">
        <v>9</v>
      </c>
      <c r="Y7" s="79" t="s">
        <v>10</v>
      </c>
      <c r="Z7" s="4" t="s">
        <v>11</v>
      </c>
      <c r="AA7" s="4" t="s">
        <v>12</v>
      </c>
      <c r="AB7" s="4" t="s">
        <v>13</v>
      </c>
      <c r="AD7" s="112" t="s">
        <v>58</v>
      </c>
      <c r="AE7" s="114"/>
      <c r="AF7" s="68" t="s">
        <v>56</v>
      </c>
      <c r="AG7" s="29">
        <v>80</v>
      </c>
      <c r="AH7" s="28" t="s">
        <v>19</v>
      </c>
      <c r="AI7" s="29">
        <v>0.08</v>
      </c>
      <c r="AJ7" s="51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21"/>
      <c r="H8" s="89"/>
      <c r="I8" s="74"/>
      <c r="J8" s="8"/>
      <c r="K8" s="21"/>
      <c r="L8" s="89"/>
      <c r="M8" s="26"/>
      <c r="O8" s="33"/>
      <c r="P8" s="37"/>
      <c r="Q8" s="89"/>
      <c r="R8" s="80"/>
      <c r="S8" s="79"/>
      <c r="T8" s="89"/>
      <c r="U8" s="80"/>
      <c r="V8" s="79"/>
      <c r="W8" s="89"/>
      <c r="X8" s="40"/>
      <c r="Y8" s="11"/>
      <c r="Z8" s="39"/>
      <c r="AA8" s="39"/>
      <c r="AB8" s="39"/>
      <c r="AD8" s="113"/>
      <c r="AE8" s="114"/>
      <c r="AF8" s="62" t="s">
        <v>15</v>
      </c>
      <c r="AG8" s="29">
        <v>3</v>
      </c>
      <c r="AH8" s="28" t="s">
        <v>19</v>
      </c>
      <c r="AI8" s="28"/>
      <c r="AJ8" s="51"/>
    </row>
    <row r="9" spans="1:36" ht="14.4" customHeight="1" x14ac:dyDescent="0.3">
      <c r="A9" s="6">
        <v>2015</v>
      </c>
      <c r="B9" s="12">
        <f>'[1]Szenario 1'!$H9</f>
        <v>11958.76435148346</v>
      </c>
      <c r="C9" s="12">
        <f>'[1]Szenario 1'!$K9</f>
        <v>1238.2104609525973</v>
      </c>
      <c r="D9" s="13">
        <f>'[1]Szenario 2'!$H9</f>
        <v>11899.584311285807</v>
      </c>
      <c r="E9" s="13">
        <f>'[1]Szenario 2'!$K9</f>
        <v>1232.0829595905325</v>
      </c>
      <c r="F9" s="14">
        <f>'[1]Szenario 3'!$H9</f>
        <v>11843.319917818244</v>
      </c>
      <c r="G9" s="72">
        <f>'[1]Szenario 3'!$K9</f>
        <v>1226.2573442909008</v>
      </c>
      <c r="H9" s="89"/>
      <c r="I9" s="75">
        <f>'[2]Szenario 1'!$F9</f>
        <v>5.3714285714285713E-3</v>
      </c>
      <c r="J9" s="16">
        <f>'[2]Szenario 2'!$F9</f>
        <v>1.2514285714285714E-2</v>
      </c>
      <c r="K9" s="24">
        <f>'[2]Szenario 3'!$F9</f>
        <v>1.7142857142857144E-2</v>
      </c>
      <c r="L9" s="89"/>
      <c r="M9" s="82">
        <v>0.16900000000000001</v>
      </c>
      <c r="O9" s="34">
        <f>D9</f>
        <v>11899.584311285807</v>
      </c>
      <c r="P9" s="38">
        <f>E9+(E9*I9)</f>
        <v>1238.7010052020473</v>
      </c>
      <c r="Q9" s="89"/>
      <c r="R9" s="31">
        <f>IF(O9&lt;$AG$18,1,2)</f>
        <v>1</v>
      </c>
      <c r="S9" s="36">
        <f>IF(P9&lt;$AG$10,1,2)</f>
        <v>1</v>
      </c>
      <c r="T9" s="89"/>
      <c r="U9" s="42">
        <f>($AI$15/$AG$20)*(1+0.15*(O9/$AG$18)^4)+$AH$33</f>
        <v>0.33549599726201801</v>
      </c>
      <c r="V9" s="36">
        <f>($AI$7/$AG$12)*(1+0.15*(P9/$AG$10)^4)+$AH$32</f>
        <v>0.33866666671174123</v>
      </c>
      <c r="W9" s="89"/>
      <c r="X9" s="78">
        <f>($AG$7*$AG$8*S9+$AG$15*$AG$16*R9)*$AG$24</f>
        <v>4000</v>
      </c>
      <c r="Y9" s="44">
        <f>(O9*U9*$AG$30+P9*V9*$AG$29)*365</f>
        <v>86961052.398480386</v>
      </c>
      <c r="Z9" s="44">
        <f>(O9*$AI$15*$AG$37+P9*$AI$7*$AG$36)*365</f>
        <v>248653.01372546685</v>
      </c>
      <c r="AA9" s="44">
        <f>O9*$AI$15*($AG$41+$AG$40*(1-M9))*365</f>
        <v>15139.001008596557</v>
      </c>
      <c r="AB9" s="45">
        <f>365*((P9*$AI$7*($AG$53*$AG$54+$AG$49*$AG$50+$AG$45*$AG$46))+(O9*1.6*$AI$15*($AG$53*$AG$55+$AG$49*$AG$51+$AG$45*$AG$47)))</f>
        <v>34115.182024290982</v>
      </c>
      <c r="AD9" s="43">
        <f>SUM(X9:AB9)</f>
        <v>87262959.59523873</v>
      </c>
      <c r="AE9" s="114"/>
      <c r="AF9" s="143" t="s">
        <v>16</v>
      </c>
      <c r="AG9" s="18"/>
      <c r="AH9" s="146"/>
      <c r="AI9" s="28"/>
      <c r="AJ9" s="51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72">
        <f>'[1]Szenario 3'!$K10</f>
        <v>1244.86142</v>
      </c>
      <c r="H10" s="89"/>
      <c r="I10" s="76">
        <f>'[2]Szenario 1'!$F10</f>
        <v>5.3427304762987378E-3</v>
      </c>
      <c r="J10" s="17">
        <f>'[2]Szenario 2'!$F10</f>
        <v>1.2359613973700547E-2</v>
      </c>
      <c r="K10" s="25">
        <f>'[2]Szenario 3'!$F10</f>
        <v>1.6853932584269662E-2</v>
      </c>
      <c r="L10" s="89"/>
      <c r="M10" s="83">
        <v>0.23699999999999999</v>
      </c>
      <c r="O10" s="34">
        <f t="shared" ref="O10:O54" si="0">D10</f>
        <v>12023</v>
      </c>
      <c r="P10" s="38">
        <f t="shared" ref="P10:P54" si="1">E10+(E10*I10)</f>
        <v>1251.5123790474024</v>
      </c>
      <c r="Q10" s="89"/>
      <c r="R10" s="31">
        <f t="shared" ref="R10:R54" si="2">IF(O10&lt;$AG$18,1,2)</f>
        <v>1</v>
      </c>
      <c r="S10" s="36">
        <f t="shared" ref="S10:S54" si="3">IF(P10&lt;$AG$10,1,2)</f>
        <v>1</v>
      </c>
      <c r="T10" s="89"/>
      <c r="U10" s="42">
        <f t="shared" ref="U10:U54" si="4">($AI$15/$AG$20)*(1+0.15*(O10/$AG$18)^4)+$AH$33</f>
        <v>0.33549601840424526</v>
      </c>
      <c r="V10" s="36">
        <f t="shared" ref="V10:V54" si="5">($AI$7/$AG$12)*(1+0.15*(P10/$AG$10)^4)+$AH$32</f>
        <v>0.3386666667136351</v>
      </c>
      <c r="W10" s="89"/>
      <c r="X10" s="78">
        <f t="shared" ref="X10:X54" si="6">($AG$7*$AG$8*S10+$AG$15*$AG$16*R10)*$AG$24</f>
        <v>4000</v>
      </c>
      <c r="Y10" s="44">
        <f t="shared" ref="Y10:Y54" si="7">(O10*U10*$AG$30+P10*V10*$AG$29)*365</f>
        <v>87862813.373985693</v>
      </c>
      <c r="Z10" s="44">
        <f t="shared" ref="Z10:Z54" si="8">(O10*$AI$15*$AG$37+P10*$AI$7*$AG$36)*365</f>
        <v>251231.74422022761</v>
      </c>
      <c r="AA10" s="44">
        <f t="shared" ref="AA10:AA54" si="9">O10*$AI$15*($AG$41+$AG$40*(1-M10))*365</f>
        <v>14472.400102600001</v>
      </c>
      <c r="AB10" s="45">
        <f t="shared" ref="AB10:AB54" si="10">365*((P10*$AI$7*($AG$53*$AG$54+$AG$49*$AG$50+$AG$45*$AG$46))+(O10*1.6*$AI$15*($AG$53*$AG$55+$AG$49*$AG$51+$AG$45*$AG$47)))</f>
        <v>34468.862244162607</v>
      </c>
      <c r="AD10" s="43">
        <f t="shared" ref="AD10:AD46" si="11">SUM(X10:AB10)</f>
        <v>88166986.380552679</v>
      </c>
      <c r="AE10" s="114"/>
      <c r="AF10" s="144"/>
      <c r="AG10" s="19">
        <v>80400</v>
      </c>
      <c r="AH10" s="146"/>
      <c r="AI10" s="28"/>
      <c r="AJ10" s="51"/>
    </row>
    <row r="11" spans="1:36" x14ac:dyDescent="0.3">
      <c r="A11" s="6">
        <f t="shared" ref="A11:A54" si="12">A10+1</f>
        <v>2017</v>
      </c>
      <c r="B11" s="12">
        <f>'[1]Szenario 1'!$H11</f>
        <v>12087.23564851654</v>
      </c>
      <c r="C11" s="12">
        <f>'[1]Szenario 1'!$K11</f>
        <v>1251.5123790474024</v>
      </c>
      <c r="D11" s="13">
        <f>'[1]Szenario 2'!$H11</f>
        <v>12146.415688714193</v>
      </c>
      <c r="E11" s="13">
        <f>'[1]Szenario 2'!$K11</f>
        <v>1257.6398804094674</v>
      </c>
      <c r="F11" s="14">
        <f>'[1]Szenario 3'!$H11</f>
        <v>12202.680082181758</v>
      </c>
      <c r="G11" s="72">
        <f>'[1]Szenario 3'!$K11</f>
        <v>1263.4654957090991</v>
      </c>
      <c r="H11" s="89"/>
      <c r="I11" s="76">
        <f>'[2]Szenario 1'!$F11</f>
        <v>5.3143374038896428E-3</v>
      </c>
      <c r="J11" s="17">
        <f>'[2]Szenario 2'!$F11</f>
        <v>1.2208718920726948E-2</v>
      </c>
      <c r="K11" s="25">
        <f>'[2]Szenario 3'!$F11</f>
        <v>1.6574585635359115E-2</v>
      </c>
      <c r="L11" s="89"/>
      <c r="M11" s="82">
        <v>0.318</v>
      </c>
      <c r="O11" s="34">
        <f t="shared" si="0"/>
        <v>12146.415688714193</v>
      </c>
      <c r="P11" s="38">
        <f t="shared" si="1"/>
        <v>1264.3234030665508</v>
      </c>
      <c r="Q11" s="89"/>
      <c r="R11" s="31">
        <f t="shared" si="2"/>
        <v>1</v>
      </c>
      <c r="S11" s="36">
        <f t="shared" si="3"/>
        <v>1</v>
      </c>
      <c r="T11" s="89"/>
      <c r="U11" s="42">
        <f t="shared" si="4"/>
        <v>0.33549604020766788</v>
      </c>
      <c r="V11" s="36">
        <f t="shared" si="5"/>
        <v>0.33866666671558798</v>
      </c>
      <c r="W11" s="89"/>
      <c r="X11" s="78">
        <f t="shared" si="6"/>
        <v>4000</v>
      </c>
      <c r="Y11" s="44">
        <f t="shared" si="7"/>
        <v>88764573.106805414</v>
      </c>
      <c r="Z11" s="44">
        <f t="shared" si="8"/>
        <v>253810.47318274959</v>
      </c>
      <c r="AA11" s="44">
        <f t="shared" si="9"/>
        <v>13629.818568246654</v>
      </c>
      <c r="AB11" s="45">
        <f t="shared" si="10"/>
        <v>34822.541064209559</v>
      </c>
      <c r="AD11" s="43">
        <f t="shared" si="11"/>
        <v>89070835.939620614</v>
      </c>
      <c r="AE11" s="114"/>
      <c r="AF11" s="145"/>
      <c r="AG11" s="18"/>
      <c r="AH11" s="146"/>
      <c r="AI11" s="28"/>
      <c r="AJ11" s="51"/>
    </row>
    <row r="12" spans="1:36" ht="15" thickBot="1" x14ac:dyDescent="0.35">
      <c r="A12" s="6">
        <f t="shared" si="12"/>
        <v>2018</v>
      </c>
      <c r="B12" s="12">
        <f>'[1]Szenario 1'!$H12</f>
        <v>12151.471297033078</v>
      </c>
      <c r="C12" s="12">
        <f>'[1]Szenario 1'!$K12</f>
        <v>1258.1633380948049</v>
      </c>
      <c r="D12" s="13">
        <f>'[1]Szenario 2'!$H12</f>
        <v>12269.831377428385</v>
      </c>
      <c r="E12" s="13">
        <f>'[1]Szenario 2'!$K12</f>
        <v>1270.4183408189349</v>
      </c>
      <c r="F12" s="14">
        <f>'[1]Szenario 3'!$H12</f>
        <v>12382.360164363514</v>
      </c>
      <c r="G12" s="72">
        <f>'[1]Szenario 3'!$K12</f>
        <v>1282.0695714181982</v>
      </c>
      <c r="H12" s="89"/>
      <c r="I12" s="76">
        <f>'[2]Szenario 1'!$F12</f>
        <v>5.28624451692723E-3</v>
      </c>
      <c r="J12" s="17">
        <f>'[2]Szenario 2'!$F12</f>
        <v>1.2061463898221072E-2</v>
      </c>
      <c r="K12" s="25">
        <f>'[2]Szenario 3'!$F12</f>
        <v>1.6304347826086956E-2</v>
      </c>
      <c r="L12" s="89"/>
      <c r="M12" s="83">
        <v>0.41699999999999998</v>
      </c>
      <c r="O12" s="34">
        <f t="shared" si="0"/>
        <v>12269.831377428385</v>
      </c>
      <c r="P12" s="38">
        <f t="shared" si="1"/>
        <v>1277.1340828072928</v>
      </c>
      <c r="Q12" s="89"/>
      <c r="R12" s="31">
        <f t="shared" si="2"/>
        <v>1</v>
      </c>
      <c r="S12" s="36">
        <f t="shared" si="3"/>
        <v>1</v>
      </c>
      <c r="T12" s="89"/>
      <c r="U12" s="42">
        <f t="shared" si="4"/>
        <v>0.33549606268592963</v>
      </c>
      <c r="V12" s="36">
        <f t="shared" si="5"/>
        <v>0.33866666671760109</v>
      </c>
      <c r="W12" s="89"/>
      <c r="X12" s="78">
        <f t="shared" si="6"/>
        <v>4000</v>
      </c>
      <c r="Y12" s="44">
        <f t="shared" si="7"/>
        <v>89666331.62936756</v>
      </c>
      <c r="Z12" s="44">
        <f t="shared" si="8"/>
        <v>256389.20063733213</v>
      </c>
      <c r="AA12" s="44">
        <f t="shared" si="9"/>
        <v>12544.604435260793</v>
      </c>
      <c r="AB12" s="45">
        <f t="shared" si="10"/>
        <v>35176.218506631267</v>
      </c>
      <c r="AD12" s="43">
        <f t="shared" si="11"/>
        <v>89974441.652946785</v>
      </c>
      <c r="AE12" s="114"/>
      <c r="AF12" s="67" t="s">
        <v>33</v>
      </c>
      <c r="AG12" s="60">
        <v>15</v>
      </c>
      <c r="AH12" s="41" t="s">
        <v>34</v>
      </c>
      <c r="AI12" s="41"/>
      <c r="AJ12" s="56"/>
    </row>
    <row r="13" spans="1:36" ht="15" thickBot="1" x14ac:dyDescent="0.35">
      <c r="A13" s="6">
        <f t="shared" si="12"/>
        <v>2019</v>
      </c>
      <c r="B13" s="12">
        <f>'[1]Szenario 1'!$H13</f>
        <v>12215.706945549618</v>
      </c>
      <c r="C13" s="12">
        <f>'[1]Szenario 1'!$K13</f>
        <v>1264.8142971422074</v>
      </c>
      <c r="D13" s="13">
        <f>'[1]Szenario 2'!$H13</f>
        <v>12393.24706614258</v>
      </c>
      <c r="E13" s="13">
        <f>'[1]Szenario 2'!$K13</f>
        <v>1283.1968012284026</v>
      </c>
      <c r="F13" s="14">
        <f>'[1]Szenario 3'!$H13</f>
        <v>12562.04024654527</v>
      </c>
      <c r="G13" s="72">
        <f>'[1]Szenario 3'!$K13</f>
        <v>1300.673647127297</v>
      </c>
      <c r="H13" s="89"/>
      <c r="I13" s="76">
        <f>'[2]Szenario 1'!$F13</f>
        <v>5.2584470798836425E-3</v>
      </c>
      <c r="J13" s="17">
        <f>'[2]Szenario 2'!$F13</f>
        <v>1.1917718763604701E-2</v>
      </c>
      <c r="K13" s="25">
        <f>'[2]Szenario 3'!$F13</f>
        <v>1.6042780748663103E-2</v>
      </c>
      <c r="L13" s="89"/>
      <c r="M13" s="82">
        <v>0.621</v>
      </c>
      <c r="O13" s="34">
        <f t="shared" si="0"/>
        <v>12393.24706614258</v>
      </c>
      <c r="P13" s="38">
        <f t="shared" si="1"/>
        <v>1289.9444237007381</v>
      </c>
      <c r="Q13" s="89"/>
      <c r="R13" s="31">
        <f t="shared" si="2"/>
        <v>1</v>
      </c>
      <c r="S13" s="36">
        <f t="shared" si="3"/>
        <v>1</v>
      </c>
      <c r="T13" s="89"/>
      <c r="U13" s="42">
        <f t="shared" si="4"/>
        <v>0.3354960858528136</v>
      </c>
      <c r="V13" s="36">
        <f t="shared" si="5"/>
        <v>0.33866666671967566</v>
      </c>
      <c r="W13" s="89"/>
      <c r="X13" s="78">
        <f t="shared" si="6"/>
        <v>4000</v>
      </c>
      <c r="Y13" s="44">
        <f t="shared" si="7"/>
        <v>90568088.973768339</v>
      </c>
      <c r="Z13" s="44">
        <f t="shared" si="8"/>
        <v>258967.92660776351</v>
      </c>
      <c r="AA13" s="44">
        <f t="shared" si="9"/>
        <v>10123.852672327055</v>
      </c>
      <c r="AB13" s="45">
        <f t="shared" si="10"/>
        <v>35529.89459316025</v>
      </c>
      <c r="AD13" s="43">
        <f t="shared" si="11"/>
        <v>90876710.647641584</v>
      </c>
      <c r="AE13" s="114"/>
    </row>
    <row r="14" spans="1:36" ht="15" thickBot="1" x14ac:dyDescent="0.35">
      <c r="A14" s="20">
        <f t="shared" si="12"/>
        <v>2020</v>
      </c>
      <c r="B14" s="12">
        <f>'[1]Szenario 1'!$H14</f>
        <v>12279.942594066157</v>
      </c>
      <c r="C14" s="12">
        <f>'[1]Szenario 1'!$K14</f>
        <v>1271.4652561896098</v>
      </c>
      <c r="D14" s="13">
        <f>'[1]Szenario 2'!$H14</f>
        <v>12516.662754856772</v>
      </c>
      <c r="E14" s="13">
        <f>'[1]Szenario 2'!$K14</f>
        <v>1295.9752616378701</v>
      </c>
      <c r="F14" s="14">
        <f>'[1]Szenario 3'!$H14</f>
        <v>12741.720328727028</v>
      </c>
      <c r="G14" s="72">
        <f>'[1]Szenario 3'!$K14</f>
        <v>1319.2777228363964</v>
      </c>
      <c r="H14" s="89"/>
      <c r="I14" s="76">
        <f>'[2]Szenario 1'!$F14</f>
        <v>5.230940456316082E-3</v>
      </c>
      <c r="J14" s="17">
        <f>'[2]Szenario 2'!$F14</f>
        <v>1.1777359505243345E-2</v>
      </c>
      <c r="K14" s="25">
        <f>'[2]Szenario 3'!$F14</f>
        <v>1.5789473684210527E-2</v>
      </c>
      <c r="L14" s="89"/>
      <c r="M14" s="84">
        <f>M13+(($D$42-$D$11)/($B$42-$B$11))</f>
        <v>2.5422959091152588</v>
      </c>
      <c r="O14" s="34">
        <f t="shared" si="0"/>
        <v>12516.662754856772</v>
      </c>
      <c r="P14" s="38">
        <f t="shared" si="1"/>
        <v>1302.7544310643564</v>
      </c>
      <c r="Q14" s="89"/>
      <c r="R14" s="31">
        <f t="shared" si="2"/>
        <v>1</v>
      </c>
      <c r="S14" s="36">
        <f t="shared" si="3"/>
        <v>1</v>
      </c>
      <c r="T14" s="89"/>
      <c r="U14" s="42">
        <f t="shared" si="4"/>
        <v>0.3354961097222422</v>
      </c>
      <c r="V14" s="36">
        <f t="shared" si="5"/>
        <v>0.33866666672181289</v>
      </c>
      <c r="W14" s="89"/>
      <c r="X14" s="78">
        <f>($AG$7*$AG$8*S14+$AG$15*$AG$16*R14)*$AG$24+(AG26*AG7)</f>
        <v>72000</v>
      </c>
      <c r="Y14" s="44">
        <f t="shared" si="7"/>
        <v>91469845.171786889</v>
      </c>
      <c r="Z14" s="44">
        <f t="shared" si="8"/>
        <v>261546.65111733429</v>
      </c>
      <c r="AA14" s="44">
        <f t="shared" si="9"/>
        <v>-14001.500674651013</v>
      </c>
      <c r="AB14" s="45">
        <f t="shared" si="10"/>
        <v>35883.569345074291</v>
      </c>
      <c r="AD14" s="43">
        <f t="shared" si="11"/>
        <v>91825273.891574651</v>
      </c>
      <c r="AE14" s="114"/>
      <c r="AF14" s="65" t="s">
        <v>32</v>
      </c>
      <c r="AG14" s="48"/>
      <c r="AH14" s="48"/>
      <c r="AI14" s="48"/>
      <c r="AJ14" s="61"/>
    </row>
    <row r="15" spans="1:36" x14ac:dyDescent="0.3">
      <c r="A15" s="6">
        <f t="shared" si="12"/>
        <v>2021</v>
      </c>
      <c r="B15" s="12">
        <f>'[1]Szenario 1'!$H15</f>
        <v>12344.178242582695</v>
      </c>
      <c r="C15" s="12">
        <f>'[1]Szenario 1'!$K15</f>
        <v>1278.1162152370121</v>
      </c>
      <c r="D15" s="13">
        <f>'[1]Szenario 2'!$H15</f>
        <v>12640.078443570965</v>
      </c>
      <c r="E15" s="13">
        <f>'[1]Szenario 2'!$K15</f>
        <v>1308.7537220473375</v>
      </c>
      <c r="F15" s="14">
        <f>'[1]Szenario 3'!$H15</f>
        <v>12921.400410908785</v>
      </c>
      <c r="G15" s="72">
        <f>'[1]Szenario 3'!$K15</f>
        <v>1337.8817985454955</v>
      </c>
      <c r="H15" s="89"/>
      <c r="I15" s="76">
        <f>'[2]Szenario 1'!$F15</f>
        <v>5.2037201062887515E-3</v>
      </c>
      <c r="J15" s="17">
        <f>'[2]Szenario 2'!$F15</f>
        <v>1.1640267885617093E-2</v>
      </c>
      <c r="K15" s="25">
        <f>'[2]Szenario 3'!$F15</f>
        <v>1.5544041450777202E-2</v>
      </c>
      <c r="L15" s="89"/>
      <c r="M15" s="85">
        <f t="shared" ref="M15:M43" si="13">M14+(($D$42-$D$11)/($B$42-$B$11))</f>
        <v>4.4635918182305172</v>
      </c>
      <c r="O15" s="34">
        <f t="shared" si="0"/>
        <v>12640.078443570965</v>
      </c>
      <c r="P15" s="38">
        <f t="shared" si="1"/>
        <v>1315.5641101049355</v>
      </c>
      <c r="Q15" s="89"/>
      <c r="R15" s="31">
        <f t="shared" si="2"/>
        <v>1</v>
      </c>
      <c r="S15" s="36">
        <f t="shared" si="3"/>
        <v>1</v>
      </c>
      <c r="T15" s="89"/>
      <c r="U15" s="42">
        <f t="shared" si="4"/>
        <v>0.33549613430827707</v>
      </c>
      <c r="V15" s="36">
        <f t="shared" si="5"/>
        <v>0.33866666672401408</v>
      </c>
      <c r="W15" s="89"/>
      <c r="X15" s="78">
        <f t="shared" si="6"/>
        <v>4000</v>
      </c>
      <c r="Y15" s="44">
        <f t="shared" si="7"/>
        <v>92371600.254900083</v>
      </c>
      <c r="Z15" s="44">
        <f t="shared" si="8"/>
        <v>264125.37418885017</v>
      </c>
      <c r="AA15" s="44">
        <f t="shared" si="9"/>
        <v>-38604.599484579659</v>
      </c>
      <c r="AB15" s="45">
        <f t="shared" si="10"/>
        <v>36237.242783208283</v>
      </c>
      <c r="AD15" s="43">
        <f t="shared" si="11"/>
        <v>92637358.272387564</v>
      </c>
      <c r="AE15" s="114"/>
      <c r="AF15" s="66" t="s">
        <v>55</v>
      </c>
      <c r="AG15" s="29">
        <v>80</v>
      </c>
      <c r="AH15" s="28" t="s">
        <v>19</v>
      </c>
      <c r="AI15" s="29">
        <v>0.08</v>
      </c>
      <c r="AJ15" s="51" t="s">
        <v>20</v>
      </c>
    </row>
    <row r="16" spans="1:36" x14ac:dyDescent="0.3">
      <c r="A16" s="6">
        <f t="shared" si="12"/>
        <v>2022</v>
      </c>
      <c r="B16" s="12">
        <f>'[1]Szenario 1'!$H16</f>
        <v>12408.413891099233</v>
      </c>
      <c r="C16" s="12">
        <f>'[1]Szenario 1'!$K16</f>
        <v>1284.7671742844145</v>
      </c>
      <c r="D16" s="13">
        <f>'[1]Szenario 2'!$H16</f>
        <v>12763.494132285157</v>
      </c>
      <c r="E16" s="13">
        <f>'[1]Szenario 2'!$K16</f>
        <v>1321.532182456805</v>
      </c>
      <c r="F16" s="14">
        <f>'[1]Szenario 3'!$H16</f>
        <v>13101.080493090543</v>
      </c>
      <c r="G16" s="72">
        <f>'[1]Szenario 3'!$K16</f>
        <v>1356.4858742545948</v>
      </c>
      <c r="H16" s="89"/>
      <c r="I16" s="76">
        <f>'[2]Szenario 1'!$F16</f>
        <v>5.1767815838748765E-3</v>
      </c>
      <c r="J16" s="17">
        <f>'[2]Szenario 2'!$F16</f>
        <v>1.1506331109126255E-2</v>
      </c>
      <c r="K16" s="25">
        <f>'[2]Szenario 3'!$F16</f>
        <v>1.5306122448979591E-2</v>
      </c>
      <c r="L16" s="89"/>
      <c r="M16" s="84">
        <f t="shared" si="13"/>
        <v>6.3848877273457756</v>
      </c>
      <c r="O16" s="34">
        <f t="shared" si="0"/>
        <v>12763.494132285157</v>
      </c>
      <c r="P16" s="38">
        <f t="shared" si="1"/>
        <v>1328.3734659214454</v>
      </c>
      <c r="Q16" s="89"/>
      <c r="R16" s="31">
        <f t="shared" si="2"/>
        <v>1</v>
      </c>
      <c r="S16" s="36">
        <f t="shared" si="3"/>
        <v>1</v>
      </c>
      <c r="T16" s="89"/>
      <c r="U16" s="42">
        <f t="shared" si="4"/>
        <v>0.33549615962511942</v>
      </c>
      <c r="V16" s="36">
        <f t="shared" si="5"/>
        <v>0.33866666672628043</v>
      </c>
      <c r="W16" s="89"/>
      <c r="X16" s="78">
        <f t="shared" si="6"/>
        <v>4000</v>
      </c>
      <c r="Y16" s="44">
        <f t="shared" si="7"/>
        <v>93273354.254296511</v>
      </c>
      <c r="Z16" s="44">
        <f t="shared" si="8"/>
        <v>266704.09584464453</v>
      </c>
      <c r="AA16" s="44">
        <f t="shared" si="9"/>
        <v>-63685.443757458896</v>
      </c>
      <c r="AB16" s="45">
        <f t="shared" si="10"/>
        <v>36590.914927965678</v>
      </c>
      <c r="AD16" s="43">
        <f t="shared" si="11"/>
        <v>93516963.821311653</v>
      </c>
      <c r="AE16" s="114"/>
      <c r="AF16" s="62" t="s">
        <v>18</v>
      </c>
      <c r="AG16" s="29">
        <v>7</v>
      </c>
      <c r="AH16" s="28" t="s">
        <v>19</v>
      </c>
      <c r="AI16" s="28"/>
      <c r="AJ16" s="51"/>
    </row>
    <row r="17" spans="1:36" x14ac:dyDescent="0.3">
      <c r="A17" s="6">
        <f t="shared" si="12"/>
        <v>2023</v>
      </c>
      <c r="B17" s="12">
        <f>'[1]Szenario 1'!$H17</f>
        <v>12472.649539615772</v>
      </c>
      <c r="C17" s="12">
        <f>'[1]Szenario 1'!$K17</f>
        <v>1291.418133331817</v>
      </c>
      <c r="D17" s="13">
        <f>'[1]Szenario 2'!$H17</f>
        <v>12886.909820999348</v>
      </c>
      <c r="E17" s="13">
        <f>'[1]Szenario 2'!$K17</f>
        <v>1334.3106428662725</v>
      </c>
      <c r="F17" s="14">
        <f>'[1]Szenario 3'!$H17</f>
        <v>13280.760575272299</v>
      </c>
      <c r="G17" s="72">
        <f>'[1]Szenario 3'!$K17</f>
        <v>1375.0899499636937</v>
      </c>
      <c r="H17" s="89"/>
      <c r="I17" s="76">
        <f>'[2]Szenario 1'!$F17</f>
        <v>5.150120534735919E-3</v>
      </c>
      <c r="J17" s="17">
        <f>'[2]Szenario 2'!$F17</f>
        <v>1.1375441512570122E-2</v>
      </c>
      <c r="K17" s="25">
        <f>'[2]Szenario 3'!$F17</f>
        <v>1.507537688442211E-2</v>
      </c>
      <c r="L17" s="89"/>
      <c r="M17" s="85">
        <f t="shared" si="13"/>
        <v>8.306183636461034</v>
      </c>
      <c r="O17" s="34">
        <f t="shared" si="0"/>
        <v>12886.909820999348</v>
      </c>
      <c r="P17" s="38">
        <f t="shared" si="1"/>
        <v>1341.1825035078148</v>
      </c>
      <c r="Q17" s="89"/>
      <c r="R17" s="31">
        <f t="shared" si="2"/>
        <v>1</v>
      </c>
      <c r="S17" s="36">
        <f t="shared" si="3"/>
        <v>1</v>
      </c>
      <c r="T17" s="89"/>
      <c r="U17" s="42">
        <f t="shared" si="4"/>
        <v>0.33549618568710959</v>
      </c>
      <c r="V17" s="36">
        <f t="shared" si="5"/>
        <v>0.33866666672861323</v>
      </c>
      <c r="W17" s="89"/>
      <c r="X17" s="78">
        <f t="shared" si="6"/>
        <v>4000</v>
      </c>
      <c r="Y17" s="44">
        <f t="shared" si="7"/>
        <v>94175107.200890332</v>
      </c>
      <c r="Z17" s="44">
        <f t="shared" si="8"/>
        <v>269282.81610659097</v>
      </c>
      <c r="AA17" s="44">
        <f t="shared" si="9"/>
        <v>-89244.033493288691</v>
      </c>
      <c r="AB17" s="45">
        <f t="shared" si="10"/>
        <v>36944.585799329594</v>
      </c>
      <c r="AD17" s="43">
        <f t="shared" si="11"/>
        <v>94396090.569302961</v>
      </c>
      <c r="AE17" s="114"/>
      <c r="AF17" s="143" t="s">
        <v>17</v>
      </c>
      <c r="AG17" s="18"/>
      <c r="AH17" s="146"/>
      <c r="AI17" s="28"/>
      <c r="AJ17" s="51"/>
    </row>
    <row r="18" spans="1:36" x14ac:dyDescent="0.3">
      <c r="A18" s="6">
        <f t="shared" si="12"/>
        <v>2024</v>
      </c>
      <c r="B18" s="12">
        <f>'[1]Szenario 1'!$H18</f>
        <v>12536.885188132312</v>
      </c>
      <c r="C18" s="12">
        <f>'[1]Szenario 1'!$K18</f>
        <v>1298.0690923792195</v>
      </c>
      <c r="D18" s="13">
        <f>'[1]Szenario 2'!$H18</f>
        <v>13010.325509713541</v>
      </c>
      <c r="E18" s="13">
        <f>'[1]Szenario 2'!$K18</f>
        <v>1347.0891032757399</v>
      </c>
      <c r="F18" s="14">
        <f>'[1]Szenario 3'!$H18</f>
        <v>13460.440657454055</v>
      </c>
      <c r="G18" s="72">
        <f>'[1]Szenario 3'!$K18</f>
        <v>1393.6940256727928</v>
      </c>
      <c r="H18" s="89"/>
      <c r="I18" s="76">
        <f>'[2]Szenario 1'!$F18</f>
        <v>5.1237326937752098E-3</v>
      </c>
      <c r="J18" s="17">
        <f>'[2]Szenario 2'!$F18</f>
        <v>1.124749627651379E-2</v>
      </c>
      <c r="K18" s="25">
        <f>'[2]Szenario 3'!$F18</f>
        <v>1.4851485148514851E-2</v>
      </c>
      <c r="L18" s="89"/>
      <c r="M18" s="84">
        <f t="shared" si="13"/>
        <v>10.227479545576292</v>
      </c>
      <c r="O18" s="34">
        <f t="shared" si="0"/>
        <v>13010.325509713541</v>
      </c>
      <c r="P18" s="38">
        <f t="shared" si="1"/>
        <v>1353.9912277556223</v>
      </c>
      <c r="Q18" s="89"/>
      <c r="R18" s="31">
        <f t="shared" si="2"/>
        <v>1</v>
      </c>
      <c r="S18" s="36">
        <f t="shared" si="3"/>
        <v>1</v>
      </c>
      <c r="T18" s="89"/>
      <c r="U18" s="42">
        <f t="shared" si="4"/>
        <v>0.33549621250872735</v>
      </c>
      <c r="V18" s="36">
        <f t="shared" si="5"/>
        <v>0.33866666673101375</v>
      </c>
      <c r="W18" s="89"/>
      <c r="X18" s="78">
        <f t="shared" si="6"/>
        <v>4000</v>
      </c>
      <c r="Y18" s="44">
        <f t="shared" si="7"/>
        <v>95076859.12533462</v>
      </c>
      <c r="Z18" s="44">
        <f t="shared" si="8"/>
        <v>271861.53499611438</v>
      </c>
      <c r="AA18" s="44">
        <f t="shared" si="9"/>
        <v>-115280.36869206907</v>
      </c>
      <c r="AB18" s="45">
        <f t="shared" si="10"/>
        <v>37298.255416873631</v>
      </c>
      <c r="AD18" s="43">
        <f t="shared" si="11"/>
        <v>95274738.547055528</v>
      </c>
      <c r="AE18" s="114"/>
      <c r="AF18" s="144"/>
      <c r="AG18" s="19">
        <v>60000</v>
      </c>
      <c r="AH18" s="146"/>
      <c r="AI18" s="28"/>
      <c r="AJ18" s="51"/>
    </row>
    <row r="19" spans="1:36" x14ac:dyDescent="0.3">
      <c r="A19" s="6">
        <f t="shared" si="12"/>
        <v>2025</v>
      </c>
      <c r="B19" s="12">
        <f>'[1]Szenario 1'!$H19</f>
        <v>12601.120836648852</v>
      </c>
      <c r="C19" s="12">
        <f>'[1]Szenario 1'!$K19</f>
        <v>1304.7200514266219</v>
      </c>
      <c r="D19" s="13">
        <f>'[1]Szenario 2'!$H19</f>
        <v>13133.741198427733</v>
      </c>
      <c r="E19" s="13">
        <f>'[1]Szenario 2'!$K19</f>
        <v>1359.8675636852074</v>
      </c>
      <c r="F19" s="14">
        <f>'[1]Szenario 3'!$H19</f>
        <v>13640.120739635813</v>
      </c>
      <c r="G19" s="72">
        <f>'[1]Szenario 3'!$K19</f>
        <v>1412.2981013818919</v>
      </c>
      <c r="H19" s="89"/>
      <c r="I19" s="76">
        <f>'[2]Szenario 1'!$F19</f>
        <v>5.0976138828633406E-3</v>
      </c>
      <c r="J19" s="17">
        <f>'[2]Szenario 2'!$F19</f>
        <v>1.1122397155916709E-2</v>
      </c>
      <c r="K19" s="25">
        <f>'[2]Szenario 3'!$F19</f>
        <v>1.4634146341463415E-2</v>
      </c>
      <c r="L19" s="89"/>
      <c r="M19" s="85">
        <f t="shared" si="13"/>
        <v>12.148775454691551</v>
      </c>
      <c r="O19" s="34">
        <f t="shared" si="0"/>
        <v>13133.741198427733</v>
      </c>
      <c r="P19" s="38">
        <f t="shared" si="1"/>
        <v>1366.7996434567046</v>
      </c>
      <c r="Q19" s="89"/>
      <c r="R19" s="31">
        <f t="shared" si="2"/>
        <v>1</v>
      </c>
      <c r="S19" s="36">
        <f t="shared" si="3"/>
        <v>1</v>
      </c>
      <c r="T19" s="89"/>
      <c r="U19" s="42">
        <f t="shared" si="4"/>
        <v>0.33549624010459178</v>
      </c>
      <c r="V19" s="36">
        <f t="shared" si="5"/>
        <v>0.33866666673348339</v>
      </c>
      <c r="W19" s="89"/>
      <c r="X19" s="78">
        <f t="shared" si="6"/>
        <v>4000</v>
      </c>
      <c r="Y19" s="44">
        <f t="shared" si="7"/>
        <v>95978610.058034465</v>
      </c>
      <c r="Z19" s="44">
        <f t="shared" si="8"/>
        <v>274440.25253420323</v>
      </c>
      <c r="AA19" s="44">
        <f t="shared" si="9"/>
        <v>-141794.44935380001</v>
      </c>
      <c r="AB19" s="45">
        <f t="shared" si="10"/>
        <v>37651.923799772267</v>
      </c>
      <c r="AD19" s="43">
        <f t="shared" si="11"/>
        <v>96152907.785014629</v>
      </c>
      <c r="AE19" s="114"/>
      <c r="AF19" s="145"/>
      <c r="AG19" s="18"/>
      <c r="AH19" s="146"/>
      <c r="AI19" s="28"/>
      <c r="AJ19" s="51"/>
    </row>
    <row r="20" spans="1:36" ht="15" thickBot="1" x14ac:dyDescent="0.35">
      <c r="A20" s="6">
        <f t="shared" si="12"/>
        <v>2026</v>
      </c>
      <c r="B20" s="12">
        <f>'[1]Szenario 1'!$H20</f>
        <v>12665.356485165392</v>
      </c>
      <c r="C20" s="12">
        <f>'[1]Szenario 1'!$K20</f>
        <v>1311.3710104740246</v>
      </c>
      <c r="D20" s="13">
        <f>'[1]Szenario 2'!$H20</f>
        <v>13257.156887141928</v>
      </c>
      <c r="E20" s="13">
        <f>'[1]Szenario 2'!$K20</f>
        <v>1372.6460240946751</v>
      </c>
      <c r="F20" s="14">
        <f>'[1]Szenario 3'!$H20</f>
        <v>13819.800821817569</v>
      </c>
      <c r="G20" s="72">
        <f>'[1]Szenario 3'!$K20</f>
        <v>1430.902177090991</v>
      </c>
      <c r="H20" s="89"/>
      <c r="I20" s="76">
        <f>'[2]Szenario 1'!$F20</f>
        <v>5.0717600086327827E-3</v>
      </c>
      <c r="J20" s="17">
        <f>'[2]Szenario 2'!$F20</f>
        <v>1.1000050228539856E-2</v>
      </c>
      <c r="K20" s="25">
        <f>'[2]Szenario 3'!$F20</f>
        <v>1.4423076923076924E-2</v>
      </c>
      <c r="L20" s="89"/>
      <c r="M20" s="84">
        <f t="shared" si="13"/>
        <v>14.070071363806809</v>
      </c>
      <c r="O20" s="34">
        <f t="shared" si="0"/>
        <v>13257.156887141928</v>
      </c>
      <c r="P20" s="38">
        <f t="shared" si="1"/>
        <v>1379.6077553056873</v>
      </c>
      <c r="Q20" s="89"/>
      <c r="R20" s="31">
        <f t="shared" si="2"/>
        <v>1</v>
      </c>
      <c r="S20" s="36">
        <f t="shared" si="3"/>
        <v>1</v>
      </c>
      <c r="T20" s="89"/>
      <c r="U20" s="42">
        <f t="shared" si="4"/>
        <v>0.33549626848946129</v>
      </c>
      <c r="V20" s="36">
        <f t="shared" si="5"/>
        <v>0.3386666667360233</v>
      </c>
      <c r="W20" s="89"/>
      <c r="X20" s="78">
        <f t="shared" si="6"/>
        <v>4000</v>
      </c>
      <c r="Y20" s="44">
        <f t="shared" si="7"/>
        <v>96880360.02915965</v>
      </c>
      <c r="Z20" s="44">
        <f t="shared" si="8"/>
        <v>277018.9687414199</v>
      </c>
      <c r="AA20" s="44">
        <f t="shared" si="9"/>
        <v>-168786.27547848158</v>
      </c>
      <c r="AB20" s="45">
        <f t="shared" si="10"/>
        <v>38005.590966810967</v>
      </c>
      <c r="AD20" s="43">
        <f t="shared" si="11"/>
        <v>97030598.313389391</v>
      </c>
      <c r="AE20" s="114"/>
      <c r="AF20" s="67" t="s">
        <v>33</v>
      </c>
      <c r="AG20" s="60">
        <v>37</v>
      </c>
      <c r="AH20" s="41" t="s">
        <v>34</v>
      </c>
      <c r="AI20" s="41"/>
      <c r="AJ20" s="56"/>
    </row>
    <row r="21" spans="1:36" ht="15" thickBot="1" x14ac:dyDescent="0.35">
      <c r="A21" s="6">
        <f t="shared" si="12"/>
        <v>2027</v>
      </c>
      <c r="B21" s="12">
        <f>'[1]Szenario 1'!$H21</f>
        <v>12729.59213368193</v>
      </c>
      <c r="C21" s="12">
        <f>'[1]Szenario 1'!$K21</f>
        <v>1318.0219695214269</v>
      </c>
      <c r="D21" s="13">
        <f>'[1]Szenario 2'!$H21</f>
        <v>13380.57257585612</v>
      </c>
      <c r="E21" s="13">
        <f>'[1]Szenario 2'!$K21</f>
        <v>1385.4244845041426</v>
      </c>
      <c r="F21" s="14">
        <f>'[1]Szenario 3'!$H21</f>
        <v>13999.480903999325</v>
      </c>
      <c r="G21" s="72">
        <f>'[1]Szenario 3'!$K21</f>
        <v>1449.5062528000901</v>
      </c>
      <c r="H21" s="89"/>
      <c r="I21" s="76">
        <f>'[2]Szenario 1'!$F21</f>
        <v>5.0461670603392742E-3</v>
      </c>
      <c r="J21" s="17">
        <f>'[2]Szenario 2'!$F21</f>
        <v>1.0880365659777425E-2</v>
      </c>
      <c r="K21" s="25">
        <f>'[2]Szenario 3'!$F21</f>
        <v>1.4218009478672985E-2</v>
      </c>
      <c r="L21" s="89"/>
      <c r="M21" s="85">
        <f t="shared" si="13"/>
        <v>15.991367272922067</v>
      </c>
      <c r="O21" s="34">
        <f t="shared" si="0"/>
        <v>13380.57257585612</v>
      </c>
      <c r="P21" s="38">
        <f t="shared" si="1"/>
        <v>1392.415567902435</v>
      </c>
      <c r="Q21" s="89"/>
      <c r="R21" s="31">
        <f t="shared" si="2"/>
        <v>1</v>
      </c>
      <c r="S21" s="36">
        <f t="shared" si="3"/>
        <v>1</v>
      </c>
      <c r="T21" s="89"/>
      <c r="U21" s="42">
        <f t="shared" si="4"/>
        <v>0.33549629767823363</v>
      </c>
      <c r="V21" s="36">
        <f t="shared" si="5"/>
        <v>0.33866666673863494</v>
      </c>
      <c r="W21" s="89"/>
      <c r="X21" s="78">
        <f t="shared" si="6"/>
        <v>4000</v>
      </c>
      <c r="Y21" s="44">
        <f t="shared" si="7"/>
        <v>97782109.068656936</v>
      </c>
      <c r="Z21" s="44">
        <f t="shared" si="8"/>
        <v>279597.6836379118</v>
      </c>
      <c r="AA21" s="44">
        <f t="shared" si="9"/>
        <v>-196255.84706611367</v>
      </c>
      <c r="AB21" s="45">
        <f t="shared" si="10"/>
        <v>38359.256936396036</v>
      </c>
      <c r="AD21" s="43">
        <f t="shared" si="11"/>
        <v>97907810.162165135</v>
      </c>
      <c r="AE21" s="114"/>
    </row>
    <row r="22" spans="1:36" ht="15" thickBot="1" x14ac:dyDescent="0.35">
      <c r="A22" s="6">
        <f t="shared" si="12"/>
        <v>2028</v>
      </c>
      <c r="B22" s="12">
        <f>'[1]Szenario 1'!$H22</f>
        <v>12793.827782198468</v>
      </c>
      <c r="C22" s="12">
        <f>'[1]Szenario 1'!$K22</f>
        <v>1324.6729285688293</v>
      </c>
      <c r="D22" s="13">
        <f>'[1]Szenario 2'!$H22</f>
        <v>13503.988264570315</v>
      </c>
      <c r="E22" s="13">
        <f>'[1]Szenario 2'!$K22</f>
        <v>1398.2029449136103</v>
      </c>
      <c r="F22" s="14">
        <f>'[1]Szenario 3'!$H22</f>
        <v>14179.160986181081</v>
      </c>
      <c r="G22" s="72">
        <f>'[1]Szenario 3'!$K22</f>
        <v>1468.110328509189</v>
      </c>
      <c r="H22" s="89"/>
      <c r="I22" s="76">
        <f>'[2]Szenario 1'!$F22</f>
        <v>5.0208311077876294E-3</v>
      </c>
      <c r="J22" s="17">
        <f>'[2]Szenario 2'!$F22</f>
        <v>1.0763257482675578E-2</v>
      </c>
      <c r="K22" s="25">
        <f>'[2]Szenario 3'!$F22</f>
        <v>1.4018691588785047E-2</v>
      </c>
      <c r="L22" s="89"/>
      <c r="M22" s="84">
        <f t="shared" si="13"/>
        <v>17.912663182037328</v>
      </c>
      <c r="O22" s="34">
        <f t="shared" si="0"/>
        <v>13503.988264570315</v>
      </c>
      <c r="P22" s="38">
        <f t="shared" si="1"/>
        <v>1405.2230857544328</v>
      </c>
      <c r="Q22" s="89"/>
      <c r="R22" s="31">
        <f t="shared" si="2"/>
        <v>1</v>
      </c>
      <c r="S22" s="36">
        <f t="shared" si="3"/>
        <v>1</v>
      </c>
      <c r="T22" s="89"/>
      <c r="U22" s="42">
        <f t="shared" si="4"/>
        <v>0.33549632768594601</v>
      </c>
      <c r="V22" s="36">
        <f t="shared" si="5"/>
        <v>0.33866666674131957</v>
      </c>
      <c r="W22" s="89"/>
      <c r="X22" s="78">
        <f t="shared" si="6"/>
        <v>4000</v>
      </c>
      <c r="Y22" s="44">
        <f t="shared" si="7"/>
        <v>98683857.206262276</v>
      </c>
      <c r="Z22" s="44">
        <f t="shared" si="8"/>
        <v>282176.39724342164</v>
      </c>
      <c r="AA22" s="44">
        <f t="shared" si="9"/>
        <v>-224203.16411669651</v>
      </c>
      <c r="AB22" s="45">
        <f t="shared" si="10"/>
        <v>38712.921726564105</v>
      </c>
      <c r="AD22" s="43">
        <f t="shared" si="11"/>
        <v>98784543.361115575</v>
      </c>
      <c r="AE22" s="114"/>
      <c r="AF22" s="57" t="s">
        <v>26</v>
      </c>
      <c r="AG22" s="48"/>
      <c r="AH22" s="61"/>
    </row>
    <row r="23" spans="1:36" ht="15" thickTop="1" x14ac:dyDescent="0.3">
      <c r="A23" s="6">
        <f t="shared" si="12"/>
        <v>2029</v>
      </c>
      <c r="B23" s="12">
        <f>'[1]Szenario 1'!$H23</f>
        <v>12858.063430715009</v>
      </c>
      <c r="C23" s="12">
        <f>'[1]Szenario 1'!$K23</f>
        <v>1331.3238876162318</v>
      </c>
      <c r="D23" s="13">
        <f>'[1]Szenario 2'!$H23</f>
        <v>13627.403953284507</v>
      </c>
      <c r="E23" s="13">
        <f>'[1]Szenario 2'!$K23</f>
        <v>1410.9814053230778</v>
      </c>
      <c r="F23" s="14">
        <f>'[1]Szenario 3'!$H23</f>
        <v>14358.841068362839</v>
      </c>
      <c r="G23" s="72">
        <f>'[1]Szenario 3'!$K23</f>
        <v>1486.7144042182883</v>
      </c>
      <c r="H23" s="89"/>
      <c r="I23" s="76">
        <f>'[2]Szenario 1'!$F23</f>
        <v>4.9957482993197282E-3</v>
      </c>
      <c r="J23" s="17">
        <f>'[2]Szenario 2'!$F23</f>
        <v>1.0648643392006224E-2</v>
      </c>
      <c r="K23" s="25">
        <f>'[2]Szenario 3'!$F23</f>
        <v>1.3824884792626729E-2</v>
      </c>
      <c r="L23" s="89"/>
      <c r="M23" s="85">
        <f t="shared" si="13"/>
        <v>19.833959091152586</v>
      </c>
      <c r="O23" s="34">
        <f t="shared" si="0"/>
        <v>13627.403953284507</v>
      </c>
      <c r="P23" s="38">
        <f t="shared" si="1"/>
        <v>1418.0303132790923</v>
      </c>
      <c r="Q23" s="89"/>
      <c r="R23" s="31">
        <f t="shared" si="2"/>
        <v>1</v>
      </c>
      <c r="S23" s="36">
        <f t="shared" si="3"/>
        <v>1</v>
      </c>
      <c r="T23" s="89"/>
      <c r="U23" s="42">
        <f t="shared" si="4"/>
        <v>0.33549635852777471</v>
      </c>
      <c r="V23" s="36">
        <f t="shared" si="5"/>
        <v>0.33866666674407858</v>
      </c>
      <c r="W23" s="89"/>
      <c r="X23" s="78">
        <f t="shared" si="6"/>
        <v>4000</v>
      </c>
      <c r="Y23" s="44">
        <f t="shared" si="7"/>
        <v>99585604.471512452</v>
      </c>
      <c r="Z23" s="44">
        <f t="shared" si="8"/>
        <v>284755.10957729776</v>
      </c>
      <c r="AA23" s="44">
        <f t="shared" si="9"/>
        <v>-252628.22663022974</v>
      </c>
      <c r="AB23" s="45">
        <f t="shared" si="10"/>
        <v>39066.585354991374</v>
      </c>
      <c r="AD23" s="43">
        <f t="shared" si="11"/>
        <v>99660797.939814523</v>
      </c>
      <c r="AE23" s="114"/>
      <c r="AF23" s="58" t="s">
        <v>35</v>
      </c>
      <c r="AG23" s="28"/>
      <c r="AH23" s="51"/>
    </row>
    <row r="24" spans="1:36" x14ac:dyDescent="0.3">
      <c r="A24" s="6">
        <f t="shared" si="12"/>
        <v>2030</v>
      </c>
      <c r="B24" s="12">
        <f>'[1]Szenario 1'!$H24</f>
        <v>12922.299079231549</v>
      </c>
      <c r="C24" s="12">
        <f>'[1]Szenario 1'!$K24</f>
        <v>1337.9748466636345</v>
      </c>
      <c r="D24" s="13">
        <f>'[1]Szenario 2'!$H24</f>
        <v>13750.819641998702</v>
      </c>
      <c r="E24" s="13">
        <f>'[1]Szenario 2'!$K24</f>
        <v>1423.7598657325454</v>
      </c>
      <c r="F24" s="14">
        <f>'[1]Szenario 3'!$H24</f>
        <v>14538.521150544595</v>
      </c>
      <c r="G24" s="72">
        <f>'[1]Szenario 3'!$K24</f>
        <v>1505.3184799273872</v>
      </c>
      <c r="H24" s="89"/>
      <c r="I24" s="76">
        <f>'[2]Szenario 1'!$F24</f>
        <v>4.9709148598625066E-3</v>
      </c>
      <c r="J24" s="17">
        <f>'[2]Szenario 2'!$F24</f>
        <v>1.0536444551359153E-2</v>
      </c>
      <c r="K24" s="25">
        <f>'[2]Szenario 3'!$F24</f>
        <v>1.3636363636363636E-2</v>
      </c>
      <c r="L24" s="89"/>
      <c r="M24" s="84">
        <f t="shared" si="13"/>
        <v>21.755255000267844</v>
      </c>
      <c r="O24" s="34">
        <f t="shared" si="0"/>
        <v>13750.819641998702</v>
      </c>
      <c r="P24" s="38">
        <f t="shared" si="1"/>
        <v>1430.8372548059913</v>
      </c>
      <c r="Q24" s="89"/>
      <c r="R24" s="31">
        <f t="shared" si="2"/>
        <v>1</v>
      </c>
      <c r="S24" s="36">
        <f t="shared" si="3"/>
        <v>1</v>
      </c>
      <c r="T24" s="89"/>
      <c r="U24" s="42">
        <f t="shared" si="4"/>
        <v>0.33549639021903566</v>
      </c>
      <c r="V24" s="36">
        <f t="shared" si="5"/>
        <v>0.33866666674691326</v>
      </c>
      <c r="W24" s="89"/>
      <c r="X24" s="78">
        <f t="shared" si="6"/>
        <v>4000</v>
      </c>
      <c r="Y24" s="44">
        <f t="shared" si="7"/>
        <v>100487350.89375648</v>
      </c>
      <c r="Z24" s="44">
        <f t="shared" si="8"/>
        <v>287333.82065850374</v>
      </c>
      <c r="AA24" s="44">
        <f t="shared" si="9"/>
        <v>-281531.03460671363</v>
      </c>
      <c r="AB24" s="45">
        <f t="shared" si="10"/>
        <v>39420.247839002601</v>
      </c>
      <c r="AD24" s="43">
        <f t="shared" si="11"/>
        <v>100536573.92764728</v>
      </c>
      <c r="AE24" s="114"/>
      <c r="AF24" s="50" t="s">
        <v>36</v>
      </c>
      <c r="AG24" s="29">
        <v>5</v>
      </c>
      <c r="AH24" s="51" t="s">
        <v>29</v>
      </c>
    </row>
    <row r="25" spans="1:36" x14ac:dyDescent="0.3">
      <c r="A25" s="6">
        <f t="shared" si="12"/>
        <v>2031</v>
      </c>
      <c r="B25" s="12">
        <f>'[1]Szenario 1'!$H25</f>
        <v>12986.534727748087</v>
      </c>
      <c r="C25" s="12">
        <f>'[1]Szenario 1'!$K25</f>
        <v>1344.6258057110367</v>
      </c>
      <c r="D25" s="13">
        <f>'[1]Szenario 2'!$H25</f>
        <v>13874.235330712894</v>
      </c>
      <c r="E25" s="13">
        <f>'[1]Szenario 2'!$K25</f>
        <v>1436.5383261420129</v>
      </c>
      <c r="F25" s="14">
        <f>'[1]Szenario 3'!$H25</f>
        <v>14718.201232726351</v>
      </c>
      <c r="G25" s="72">
        <f>'[1]Szenario 3'!$K25</f>
        <v>1523.9225556364863</v>
      </c>
      <c r="H25" s="89"/>
      <c r="I25" s="76">
        <f>'[2]Szenario 1'!$F25</f>
        <v>4.9463270890338874E-3</v>
      </c>
      <c r="J25" s="17">
        <f>'[2]Szenario 2'!$F25</f>
        <v>1.0426585412302418E-2</v>
      </c>
      <c r="K25" s="25">
        <f>'[2]Szenario 3'!$F25</f>
        <v>1.3452914798206279E-2</v>
      </c>
      <c r="L25" s="89"/>
      <c r="M25" s="85">
        <f t="shared" si="13"/>
        <v>23.676550909383103</v>
      </c>
      <c r="O25" s="34">
        <f t="shared" si="0"/>
        <v>13874.235330712894</v>
      </c>
      <c r="P25" s="38">
        <f t="shared" si="1"/>
        <v>1443.6439145790446</v>
      </c>
      <c r="Q25" s="89"/>
      <c r="R25" s="31">
        <f t="shared" si="2"/>
        <v>1</v>
      </c>
      <c r="S25" s="36">
        <f t="shared" si="3"/>
        <v>1</v>
      </c>
      <c r="T25" s="89"/>
      <c r="U25" s="42">
        <f t="shared" si="4"/>
        <v>0.33549642277518382</v>
      </c>
      <c r="V25" s="36">
        <f t="shared" si="5"/>
        <v>0.33866666674982504</v>
      </c>
      <c r="W25" s="89"/>
      <c r="X25" s="78">
        <f t="shared" si="6"/>
        <v>4000</v>
      </c>
      <c r="Y25" s="44">
        <f t="shared" si="7"/>
        <v>101389096.50216688</v>
      </c>
      <c r="Z25" s="44">
        <f t="shared" si="8"/>
        <v>289912.53050562774</v>
      </c>
      <c r="AA25" s="44">
        <f t="shared" si="9"/>
        <v>-310911.58804614807</v>
      </c>
      <c r="AB25" s="45">
        <f t="shared" si="10"/>
        <v>39773.909195579756</v>
      </c>
      <c r="AD25" s="43">
        <f t="shared" si="11"/>
        <v>101411871.35382195</v>
      </c>
      <c r="AE25" s="114"/>
      <c r="AF25" s="50" t="s">
        <v>37</v>
      </c>
      <c r="AG25" s="29" t="s">
        <v>38</v>
      </c>
      <c r="AH25" s="51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13050.770376264627</v>
      </c>
      <c r="C26" s="12">
        <f>'[1]Szenario 1'!$K26</f>
        <v>1351.2767647584394</v>
      </c>
      <c r="D26" s="13">
        <f>'[1]Szenario 2'!$H26</f>
        <v>13997.651019427089</v>
      </c>
      <c r="E26" s="13">
        <f>'[1]Szenario 2'!$K26</f>
        <v>1449.3167865514806</v>
      </c>
      <c r="F26" s="14">
        <f>'[1]Szenario 3'!$H26</f>
        <v>14897.881314908107</v>
      </c>
      <c r="G26" s="72">
        <f>'[1]Szenario 3'!$K26</f>
        <v>1542.5266313455852</v>
      </c>
      <c r="H26" s="89"/>
      <c r="I26" s="76">
        <f>'[2]Szenario 1'!$F26</f>
        <v>4.9219813593046396E-3</v>
      </c>
      <c r="J26" s="17">
        <f>'[2]Szenario 2'!$F26</f>
        <v>1.0318993544739198E-2</v>
      </c>
      <c r="K26" s="25">
        <f>'[2]Szenario 3'!$F26</f>
        <v>1.3274336283185841E-2</v>
      </c>
      <c r="L26" s="89"/>
      <c r="M26" s="84">
        <f t="shared" si="13"/>
        <v>25.597846818498361</v>
      </c>
      <c r="O26" s="34">
        <f t="shared" si="0"/>
        <v>13997.651019427089</v>
      </c>
      <c r="P26" s="38">
        <f t="shared" si="1"/>
        <v>1456.4502967586143</v>
      </c>
      <c r="Q26" s="89"/>
      <c r="R26" s="31">
        <f t="shared" si="2"/>
        <v>1</v>
      </c>
      <c r="S26" s="36">
        <f t="shared" si="3"/>
        <v>1</v>
      </c>
      <c r="T26" s="89"/>
      <c r="U26" s="42">
        <f t="shared" si="4"/>
        <v>0.33549645621181373</v>
      </c>
      <c r="V26" s="36">
        <f t="shared" si="5"/>
        <v>0.33866666675281532</v>
      </c>
      <c r="W26" s="89"/>
      <c r="X26" s="78">
        <f t="shared" si="6"/>
        <v>4000</v>
      </c>
      <c r="Y26" s="44">
        <f t="shared" si="7"/>
        <v>102290841.32575051</v>
      </c>
      <c r="Z26" s="44">
        <f t="shared" si="8"/>
        <v>292491.23913689249</v>
      </c>
      <c r="AA26" s="44">
        <f t="shared" si="9"/>
        <v>-340769.88694853318</v>
      </c>
      <c r="AB26" s="45">
        <f t="shared" si="10"/>
        <v>40127.569441370462</v>
      </c>
      <c r="AD26" s="43">
        <f t="shared" si="11"/>
        <v>102286690.24738024</v>
      </c>
      <c r="AE26" s="114"/>
      <c r="AF26" s="59" t="s">
        <v>28</v>
      </c>
      <c r="AG26" s="60">
        <v>850</v>
      </c>
      <c r="AH26" s="56" t="s">
        <v>82</v>
      </c>
    </row>
    <row r="27" spans="1:36" ht="15" thickBot="1" x14ac:dyDescent="0.35">
      <c r="A27" s="6">
        <f t="shared" si="12"/>
        <v>2033</v>
      </c>
      <c r="B27" s="12">
        <f>'[1]Szenario 1'!$H27</f>
        <v>13115.006024781167</v>
      </c>
      <c r="C27" s="12">
        <f>'[1]Szenario 1'!$K27</f>
        <v>1357.9277238058419</v>
      </c>
      <c r="D27" s="13">
        <f>'[1]Szenario 2'!$H27</f>
        <v>14121.066708141281</v>
      </c>
      <c r="E27" s="13">
        <f>'[1]Szenario 2'!$K27</f>
        <v>1462.0952469609481</v>
      </c>
      <c r="F27" s="14">
        <f>'[1]Szenario 3'!$H27</f>
        <v>15077.561397089865</v>
      </c>
      <c r="G27" s="72">
        <f>'[1]Szenario 3'!$K27</f>
        <v>1561.1307070546845</v>
      </c>
      <c r="H27" s="89"/>
      <c r="I27" s="76">
        <f>'[2]Szenario 1'!$F27</f>
        <v>4.8978741142142561E-3</v>
      </c>
      <c r="J27" s="17">
        <f>'[2]Szenario 2'!$F27</f>
        <v>1.0213599477660667E-2</v>
      </c>
      <c r="K27" s="25">
        <f>'[2]Szenario 3'!$F27</f>
        <v>1.3100436681222707E-2</v>
      </c>
      <c r="L27" s="89"/>
      <c r="M27" s="85">
        <f t="shared" si="13"/>
        <v>27.51914272761362</v>
      </c>
      <c r="O27" s="34">
        <f t="shared" si="0"/>
        <v>14121.066708141281</v>
      </c>
      <c r="P27" s="38">
        <f t="shared" si="1"/>
        <v>1469.2564054235538</v>
      </c>
      <c r="Q27" s="89"/>
      <c r="R27" s="31">
        <f t="shared" si="2"/>
        <v>1</v>
      </c>
      <c r="S27" s="36">
        <f t="shared" si="3"/>
        <v>1</v>
      </c>
      <c r="T27" s="89"/>
      <c r="U27" s="42">
        <f t="shared" si="4"/>
        <v>0.33549649054465919</v>
      </c>
      <c r="V27" s="36">
        <f t="shared" si="5"/>
        <v>0.33866666675588541</v>
      </c>
      <c r="W27" s="89"/>
      <c r="X27" s="78">
        <f t="shared" si="6"/>
        <v>4000</v>
      </c>
      <c r="Y27" s="44">
        <f t="shared" si="7"/>
        <v>103192585.39335907</v>
      </c>
      <c r="Z27" s="44">
        <f t="shared" si="8"/>
        <v>295069.94657016295</v>
      </c>
      <c r="AA27" s="44">
        <f t="shared" si="9"/>
        <v>-371105.93131386879</v>
      </c>
      <c r="AB27" s="45">
        <f t="shared" si="10"/>
        <v>40481.228592696185</v>
      </c>
      <c r="AD27" s="43">
        <f t="shared" si="11"/>
        <v>103161030.63720804</v>
      </c>
      <c r="AE27" s="114"/>
    </row>
    <row r="28" spans="1:36" ht="15" thickBot="1" x14ac:dyDescent="0.35">
      <c r="A28" s="6">
        <f t="shared" si="12"/>
        <v>2034</v>
      </c>
      <c r="B28" s="12">
        <f>'[1]Szenario 1'!$H28</f>
        <v>13179.241673297707</v>
      </c>
      <c r="C28" s="12">
        <f>'[1]Szenario 1'!$K28</f>
        <v>1364.5786828532446</v>
      </c>
      <c r="D28" s="13">
        <f>'[1]Szenario 2'!$H28</f>
        <v>14244.482396855472</v>
      </c>
      <c r="E28" s="13">
        <f>'[1]Szenario 2'!$K28</f>
        <v>1474.8737073704156</v>
      </c>
      <c r="F28" s="14">
        <f>'[1]Szenario 3'!$H28</f>
        <v>15257.241479271621</v>
      </c>
      <c r="G28" s="72">
        <f>'[1]Szenario 3'!$K28</f>
        <v>1579.7347827637834</v>
      </c>
      <c r="H28" s="89"/>
      <c r="I28" s="76">
        <f>'[2]Szenario 1'!$F28</f>
        <v>4.8740018666390125E-3</v>
      </c>
      <c r="J28" s="17">
        <f>'[2]Szenario 2'!$F28</f>
        <v>1.0110336549559116E-2</v>
      </c>
      <c r="K28" s="25">
        <f>'[2]Szenario 3'!$F28</f>
        <v>1.2931034482758621E-2</v>
      </c>
      <c r="L28" s="89"/>
      <c r="M28" s="84">
        <f t="shared" si="13"/>
        <v>29.440438636728878</v>
      </c>
      <c r="O28" s="34">
        <f t="shared" si="0"/>
        <v>14244.482396855472</v>
      </c>
      <c r="P28" s="38">
        <f t="shared" si="1"/>
        <v>1482.0622445731958</v>
      </c>
      <c r="Q28" s="89"/>
      <c r="R28" s="31">
        <f t="shared" si="2"/>
        <v>1</v>
      </c>
      <c r="S28" s="36">
        <f t="shared" si="3"/>
        <v>1</v>
      </c>
      <c r="T28" s="89"/>
      <c r="U28" s="42">
        <f t="shared" si="4"/>
        <v>0.33549652578959321</v>
      </c>
      <c r="V28" s="36">
        <f t="shared" si="5"/>
        <v>0.33866666675903678</v>
      </c>
      <c r="W28" s="89"/>
      <c r="X28" s="78">
        <f t="shared" si="6"/>
        <v>4000</v>
      </c>
      <c r="Y28" s="44">
        <f t="shared" si="7"/>
        <v>104094328.73369959</v>
      </c>
      <c r="Z28" s="44">
        <f t="shared" si="8"/>
        <v>297648.65282295644</v>
      </c>
      <c r="AA28" s="44">
        <f t="shared" si="9"/>
        <v>-401919.72114215489</v>
      </c>
      <c r="AB28" s="45">
        <f t="shared" si="10"/>
        <v>40834.886665560218</v>
      </c>
      <c r="AD28" s="43">
        <f t="shared" si="11"/>
        <v>104034892.55204594</v>
      </c>
      <c r="AE28" s="114"/>
      <c r="AF28" s="57" t="s">
        <v>27</v>
      </c>
      <c r="AG28" s="48"/>
      <c r="AH28" s="48"/>
      <c r="AI28" s="61"/>
    </row>
    <row r="29" spans="1:36" ht="15" thickTop="1" x14ac:dyDescent="0.3">
      <c r="A29" s="6">
        <f t="shared" si="12"/>
        <v>2035</v>
      </c>
      <c r="B29" s="12">
        <f>'[1]Szenario 1'!$H29</f>
        <v>13243.477321814247</v>
      </c>
      <c r="C29" s="12">
        <f>'[1]Szenario 1'!$K29</f>
        <v>1371.229641900647</v>
      </c>
      <c r="D29" s="13">
        <f>'[1]Szenario 2'!$H29</f>
        <v>14367.898085569666</v>
      </c>
      <c r="E29" s="13">
        <f>'[1]Szenario 2'!$K29</f>
        <v>1487.6521677798833</v>
      </c>
      <c r="F29" s="14">
        <f>'[1]Szenario 3'!$H29</f>
        <v>15436.921561453377</v>
      </c>
      <c r="G29" s="72">
        <f>'[1]Szenario 3'!$K29</f>
        <v>1598.3388584728825</v>
      </c>
      <c r="H29" s="89"/>
      <c r="I29" s="76">
        <f>'[2]Szenario 1'!$F29</f>
        <v>4.8503611971104227E-3</v>
      </c>
      <c r="J29" s="17">
        <f>'[2]Szenario 2'!$F29</f>
        <v>1.0009140767824496E-2</v>
      </c>
      <c r="K29" s="25">
        <f>'[2]Szenario 3'!$F29</f>
        <v>1.276595744680851E-2</v>
      </c>
      <c r="L29" s="89"/>
      <c r="M29" s="85">
        <f t="shared" si="13"/>
        <v>31.361734545844136</v>
      </c>
      <c r="O29" s="34">
        <f t="shared" si="0"/>
        <v>14367.898085569666</v>
      </c>
      <c r="P29" s="38">
        <f t="shared" si="1"/>
        <v>1494.8678181292801</v>
      </c>
      <c r="Q29" s="89"/>
      <c r="R29" s="31">
        <f t="shared" si="2"/>
        <v>1</v>
      </c>
      <c r="S29" s="36">
        <f t="shared" si="3"/>
        <v>1</v>
      </c>
      <c r="T29" s="89"/>
      <c r="U29" s="42">
        <f t="shared" si="4"/>
        <v>0.33549656196262839</v>
      </c>
      <c r="V29" s="36">
        <f t="shared" si="5"/>
        <v>0.33866666676227086</v>
      </c>
      <c r="W29" s="89"/>
      <c r="X29" s="78">
        <f t="shared" si="6"/>
        <v>4000</v>
      </c>
      <c r="Y29" s="44">
        <f t="shared" si="7"/>
        <v>104996071.37534463</v>
      </c>
      <c r="Z29" s="44">
        <f t="shared" si="8"/>
        <v>300227.35791245021</v>
      </c>
      <c r="AA29" s="44">
        <f t="shared" si="9"/>
        <v>-433211.25643339171</v>
      </c>
      <c r="AB29" s="45">
        <f t="shared" si="10"/>
        <v>41188.543675655339</v>
      </c>
      <c r="AD29" s="43">
        <f t="shared" si="11"/>
        <v>104908276.02049935</v>
      </c>
      <c r="AE29" s="114"/>
      <c r="AF29" s="58" t="s">
        <v>24</v>
      </c>
      <c r="AG29" s="29">
        <v>35</v>
      </c>
      <c r="AH29" s="28" t="s">
        <v>22</v>
      </c>
      <c r="AI29" s="51"/>
    </row>
    <row r="30" spans="1:36" x14ac:dyDescent="0.3">
      <c r="A30" s="6">
        <f t="shared" si="12"/>
        <v>2036</v>
      </c>
      <c r="B30" s="12">
        <f>'[1]Szenario 1'!$H30</f>
        <v>13307.712970330787</v>
      </c>
      <c r="C30" s="12">
        <f>'[1]Szenario 1'!$K30</f>
        <v>1377.8806009480497</v>
      </c>
      <c r="D30" s="13">
        <f>'[1]Szenario 2'!$H30</f>
        <v>14491.313774283859</v>
      </c>
      <c r="E30" s="13">
        <f>'[1]Szenario 2'!$K30</f>
        <v>1500.4306281893507</v>
      </c>
      <c r="F30" s="14">
        <f>'[1]Szenario 3'!$H30</f>
        <v>15616.601643635135</v>
      </c>
      <c r="G30" s="72">
        <f>'[1]Szenario 3'!$K30</f>
        <v>1616.9429341819816</v>
      </c>
      <c r="H30" s="89"/>
      <c r="I30" s="76">
        <f>'[2]Szenario 1'!$F30</f>
        <v>4.8269487521823973E-3</v>
      </c>
      <c r="J30" s="17">
        <f>'[2]Szenario 2'!$F30</f>
        <v>9.9099506765011995E-3</v>
      </c>
      <c r="K30" s="25">
        <f>'[2]Szenario 3'!$F30</f>
        <v>1.2605042016806723E-2</v>
      </c>
      <c r="L30" s="89"/>
      <c r="M30" s="84">
        <f t="shared" si="13"/>
        <v>33.283030454959395</v>
      </c>
      <c r="O30" s="34">
        <f t="shared" si="0"/>
        <v>14491.313774283859</v>
      </c>
      <c r="P30" s="38">
        <f t="shared" si="1"/>
        <v>1507.6731299378255</v>
      </c>
      <c r="Q30" s="89"/>
      <c r="R30" s="31">
        <f t="shared" si="2"/>
        <v>1</v>
      </c>
      <c r="S30" s="36">
        <f t="shared" si="3"/>
        <v>1</v>
      </c>
      <c r="T30" s="89"/>
      <c r="U30" s="42">
        <f t="shared" si="4"/>
        <v>0.33549659907991647</v>
      </c>
      <c r="V30" s="36">
        <f t="shared" si="5"/>
        <v>0.33866666676558904</v>
      </c>
      <c r="W30" s="89"/>
      <c r="X30" s="78">
        <f t="shared" si="6"/>
        <v>4000</v>
      </c>
      <c r="Y30" s="44">
        <f t="shared" si="7"/>
        <v>105897813.34674171</v>
      </c>
      <c r="Z30" s="44">
        <f t="shared" si="8"/>
        <v>302806.06185548968</v>
      </c>
      <c r="AA30" s="44">
        <f t="shared" si="9"/>
        <v>-464980.53718757915</v>
      </c>
      <c r="AB30" s="45">
        <f t="shared" si="10"/>
        <v>41542.199638371334</v>
      </c>
      <c r="AD30" s="43">
        <f t="shared" si="11"/>
        <v>105781181.07104799</v>
      </c>
      <c r="AE30" s="114"/>
      <c r="AF30" s="62" t="s">
        <v>25</v>
      </c>
      <c r="AG30" s="29">
        <v>56</v>
      </c>
      <c r="AH30" s="28" t="s">
        <v>22</v>
      </c>
      <c r="AI30" s="51"/>
    </row>
    <row r="31" spans="1:36" x14ac:dyDescent="0.3">
      <c r="A31" s="6">
        <f t="shared" si="12"/>
        <v>2037</v>
      </c>
      <c r="B31" s="12">
        <f>'[1]Szenario 1'!$H31</f>
        <v>13371.948618847327</v>
      </c>
      <c r="C31" s="12">
        <f>'[1]Szenario 1'!$K31</f>
        <v>1384.5315599954522</v>
      </c>
      <c r="D31" s="13">
        <f>'[1]Szenario 2'!$H31</f>
        <v>14614.729462998052</v>
      </c>
      <c r="E31" s="13">
        <f>'[1]Szenario 2'!$K31</f>
        <v>1513.2090885988182</v>
      </c>
      <c r="F31" s="14">
        <f>'[1]Szenario 3'!$H31</f>
        <v>15796.281725816891</v>
      </c>
      <c r="G31" s="72">
        <f>'[1]Szenario 3'!$K31</f>
        <v>1635.5470098910807</v>
      </c>
      <c r="H31" s="89"/>
      <c r="I31" s="76">
        <f>'[2]Szenario 1'!$F31</f>
        <v>4.8037612428454618E-3</v>
      </c>
      <c r="J31" s="17">
        <f>'[2]Szenario 2'!$F31</f>
        <v>9.8127072318308084E-3</v>
      </c>
      <c r="K31" s="25">
        <f>'[2]Szenario 3'!$F31</f>
        <v>1.2448132780082987E-2</v>
      </c>
      <c r="L31" s="89"/>
      <c r="M31" s="85">
        <f t="shared" si="13"/>
        <v>35.204326364074653</v>
      </c>
      <c r="O31" s="34">
        <f t="shared" si="0"/>
        <v>14614.729462998052</v>
      </c>
      <c r="P31" s="38">
        <f t="shared" si="1"/>
        <v>1520.4781837709506</v>
      </c>
      <c r="Q31" s="89"/>
      <c r="R31" s="31">
        <f t="shared" si="2"/>
        <v>1</v>
      </c>
      <c r="S31" s="36">
        <f t="shared" si="3"/>
        <v>1</v>
      </c>
      <c r="T31" s="89"/>
      <c r="U31" s="42">
        <f t="shared" si="4"/>
        <v>0.33549663715774858</v>
      </c>
      <c r="V31" s="36">
        <f t="shared" si="5"/>
        <v>0.33866666676899276</v>
      </c>
      <c r="W31" s="89"/>
      <c r="X31" s="78">
        <f t="shared" si="6"/>
        <v>4000</v>
      </c>
      <c r="Y31" s="44">
        <f t="shared" si="7"/>
        <v>106799554.67622346</v>
      </c>
      <c r="Z31" s="44">
        <f t="shared" si="8"/>
        <v>305384.76466859691</v>
      </c>
      <c r="AA31" s="44">
        <f t="shared" si="9"/>
        <v>-497227.56340471702</v>
      </c>
      <c r="AB31" s="45">
        <f t="shared" si="10"/>
        <v>41895.854568802293</v>
      </c>
      <c r="AD31" s="43">
        <f t="shared" si="11"/>
        <v>106653607.73205614</v>
      </c>
      <c r="AE31" s="114"/>
      <c r="AF31" s="63" t="s">
        <v>45</v>
      </c>
      <c r="AG31" s="29" t="s">
        <v>59</v>
      </c>
      <c r="AH31" s="28"/>
      <c r="AI31" s="51"/>
    </row>
    <row r="32" spans="1:36" x14ac:dyDescent="0.3">
      <c r="A32" s="6">
        <f t="shared" si="12"/>
        <v>2038</v>
      </c>
      <c r="B32" s="12">
        <f>'[1]Szenario 1'!$H32</f>
        <v>13436.184267363868</v>
      </c>
      <c r="C32" s="12">
        <f>'[1]Szenario 1'!$K32</f>
        <v>1391.1825190428547</v>
      </c>
      <c r="D32" s="13">
        <f>'[1]Szenario 2'!$H32</f>
        <v>14738.145151712242</v>
      </c>
      <c r="E32" s="13">
        <f>'[1]Szenario 2'!$K32</f>
        <v>1525.9875490082854</v>
      </c>
      <c r="F32" s="14">
        <f>'[1]Szenario 3'!$H32</f>
        <v>15975.961807998649</v>
      </c>
      <c r="G32" s="72">
        <f>'[1]Szenario 3'!$K32</f>
        <v>1654.1510856001801</v>
      </c>
      <c r="H32" s="89"/>
      <c r="I32" s="76">
        <f>'[2]Szenario 1'!$F32</f>
        <v>4.7807954429864713E-3</v>
      </c>
      <c r="J32" s="17">
        <f>'[2]Szenario 2'!$F32</f>
        <v>9.7173536850512499E-3</v>
      </c>
      <c r="K32" s="25">
        <f>'[2]Szenario 3'!$F32</f>
        <v>1.2295081967213115E-2</v>
      </c>
      <c r="L32" s="89"/>
      <c r="M32" s="84">
        <f t="shared" si="13"/>
        <v>37.125622273189911</v>
      </c>
      <c r="O32" s="34">
        <f t="shared" si="0"/>
        <v>14738.145151712242</v>
      </c>
      <c r="P32" s="38">
        <f t="shared" si="1"/>
        <v>1533.2829833286382</v>
      </c>
      <c r="Q32" s="89"/>
      <c r="R32" s="31">
        <f t="shared" si="2"/>
        <v>1</v>
      </c>
      <c r="S32" s="36">
        <f t="shared" si="3"/>
        <v>1</v>
      </c>
      <c r="T32" s="89"/>
      <c r="U32" s="42">
        <f t="shared" si="4"/>
        <v>0.33549667621255519</v>
      </c>
      <c r="V32" s="36">
        <f t="shared" si="5"/>
        <v>0.33866666677248353</v>
      </c>
      <c r="W32" s="89"/>
      <c r="X32" s="78">
        <f t="shared" si="6"/>
        <v>4000</v>
      </c>
      <c r="Y32" s="44">
        <f t="shared" si="7"/>
        <v>107701295.39201669</v>
      </c>
      <c r="Z32" s="44">
        <f t="shared" si="8"/>
        <v>307963.46636797767</v>
      </c>
      <c r="AA32" s="44">
        <f t="shared" si="9"/>
        <v>-529952.33508480561</v>
      </c>
      <c r="AB32" s="45">
        <f t="shared" si="10"/>
        <v>42249.508481753626</v>
      </c>
      <c r="AD32" s="43">
        <f t="shared" si="11"/>
        <v>107525556.03178161</v>
      </c>
      <c r="AE32" s="114"/>
      <c r="AF32" s="50" t="s">
        <v>24</v>
      </c>
      <c r="AG32" s="28"/>
      <c r="AH32" s="29">
        <f>20/60</f>
        <v>0.33333333333333331</v>
      </c>
      <c r="AI32" s="51" t="s">
        <v>60</v>
      </c>
    </row>
    <row r="33" spans="1:35" ht="15" thickBot="1" x14ac:dyDescent="0.35">
      <c r="A33" s="6">
        <f t="shared" si="12"/>
        <v>2039</v>
      </c>
      <c r="B33" s="12">
        <f>'[1]Szenario 1'!$H33</f>
        <v>13500.419915880406</v>
      </c>
      <c r="C33" s="12">
        <f>'[1]Szenario 1'!$K33</f>
        <v>1397.8334780902571</v>
      </c>
      <c r="D33" s="13">
        <f>'[1]Szenario 2'!$H33</f>
        <v>14861.560840426435</v>
      </c>
      <c r="E33" s="13">
        <f>'[1]Szenario 2'!$K33</f>
        <v>1538.7660094177529</v>
      </c>
      <c r="F33" s="14">
        <f>'[1]Szenario 3'!$H33</f>
        <v>16155.641890180405</v>
      </c>
      <c r="G33" s="72">
        <f>'[1]Szenario 3'!$K33</f>
        <v>1672.7551613092789</v>
      </c>
      <c r="H33" s="89"/>
      <c r="I33" s="76">
        <f>'[2]Szenario 1'!$F33</f>
        <v>4.7580481878922859E-3</v>
      </c>
      <c r="J33" s="17">
        <f>'[2]Szenario 2'!$F33</f>
        <v>9.6238354719634378E-3</v>
      </c>
      <c r="K33" s="25">
        <f>'[2]Szenario 3'!$F33</f>
        <v>1.2145748987854251E-2</v>
      </c>
      <c r="L33" s="89"/>
      <c r="M33" s="85">
        <f t="shared" si="13"/>
        <v>39.04691818230517</v>
      </c>
      <c r="O33" s="34">
        <f t="shared" si="0"/>
        <v>14861.560840426435</v>
      </c>
      <c r="P33" s="38">
        <f t="shared" si="1"/>
        <v>1546.0875322404534</v>
      </c>
      <c r="Q33" s="89"/>
      <c r="R33" s="31">
        <f t="shared" si="2"/>
        <v>1</v>
      </c>
      <c r="S33" s="36">
        <f t="shared" si="3"/>
        <v>1</v>
      </c>
      <c r="T33" s="89"/>
      <c r="U33" s="42">
        <f t="shared" si="4"/>
        <v>0.33549671626090616</v>
      </c>
      <c r="V33" s="36">
        <f t="shared" si="5"/>
        <v>0.33866666677606283</v>
      </c>
      <c r="W33" s="89"/>
      <c r="X33" s="78">
        <f t="shared" si="6"/>
        <v>4000</v>
      </c>
      <c r="Y33" s="44">
        <f t="shared" si="7"/>
        <v>108603035.52225167</v>
      </c>
      <c r="Z33" s="44">
        <f t="shared" si="8"/>
        <v>310542.16696952947</v>
      </c>
      <c r="AA33" s="44">
        <f t="shared" si="9"/>
        <v>-563154.85222784465</v>
      </c>
      <c r="AB33" s="45">
        <f t="shared" si="10"/>
        <v>42603.161391749025</v>
      </c>
      <c r="AD33" s="43">
        <f t="shared" si="11"/>
        <v>108397025.99838509</v>
      </c>
      <c r="AE33" s="114"/>
      <c r="AF33" s="81" t="s">
        <v>25</v>
      </c>
      <c r="AG33" s="41"/>
      <c r="AH33" s="60">
        <f>20/60</f>
        <v>0.33333333333333331</v>
      </c>
      <c r="AI33" s="56" t="s">
        <v>60</v>
      </c>
    </row>
    <row r="34" spans="1:35" ht="15" thickBot="1" x14ac:dyDescent="0.35">
      <c r="A34" s="6">
        <f t="shared" si="12"/>
        <v>2040</v>
      </c>
      <c r="B34" s="12">
        <f>'[1]Szenario 1'!$H34</f>
        <v>13564.655564396946</v>
      </c>
      <c r="C34" s="12">
        <f>'[1]Szenario 1'!$K34</f>
        <v>1404.4844371376596</v>
      </c>
      <c r="D34" s="13">
        <f>'[1]Szenario 2'!$H34</f>
        <v>14984.976529140627</v>
      </c>
      <c r="E34" s="13">
        <f>'[1]Szenario 2'!$K34</f>
        <v>1551.5444698272204</v>
      </c>
      <c r="F34" s="14">
        <f>'[1]Szenario 3'!$H34</f>
        <v>16335.321972362161</v>
      </c>
      <c r="G34" s="72">
        <f>'[1]Szenario 3'!$K34</f>
        <v>1691.3592370183781</v>
      </c>
      <c r="H34" s="89"/>
      <c r="I34" s="76">
        <f>'[2]Szenario 1'!$F34</f>
        <v>4.7355163727959698E-3</v>
      </c>
      <c r="J34" s="17">
        <f>'[2]Szenario 2'!$F34</f>
        <v>9.5321001088139283E-3</v>
      </c>
      <c r="K34" s="25">
        <f>'[2]Szenario 3'!$F34</f>
        <v>1.2E-2</v>
      </c>
      <c r="L34" s="89"/>
      <c r="M34" s="84">
        <f t="shared" si="13"/>
        <v>40.968214091420428</v>
      </c>
      <c r="O34" s="34">
        <f t="shared" si="0"/>
        <v>14984.976529140627</v>
      </c>
      <c r="P34" s="38">
        <f t="shared" si="1"/>
        <v>1558.8918340672083</v>
      </c>
      <c r="Q34" s="89"/>
      <c r="R34" s="31">
        <f t="shared" si="2"/>
        <v>1</v>
      </c>
      <c r="S34" s="36">
        <f t="shared" si="3"/>
        <v>1</v>
      </c>
      <c r="T34" s="89"/>
      <c r="U34" s="42">
        <f t="shared" si="4"/>
        <v>0.33549675731951051</v>
      </c>
      <c r="V34" s="36">
        <f t="shared" si="5"/>
        <v>0.33866666677973206</v>
      </c>
      <c r="W34" s="89"/>
      <c r="X34" s="78">
        <f t="shared" si="6"/>
        <v>4000</v>
      </c>
      <c r="Y34" s="44">
        <f t="shared" si="7"/>
        <v>109504775.09497108</v>
      </c>
      <c r="Z34" s="44">
        <f t="shared" si="8"/>
        <v>313120.86648884875</v>
      </c>
      <c r="AA34" s="44">
        <f t="shared" si="9"/>
        <v>-596835.11483383423</v>
      </c>
      <c r="AB34" s="45">
        <f t="shared" si="10"/>
        <v>42956.81331303699</v>
      </c>
      <c r="AD34" s="43">
        <f t="shared" si="11"/>
        <v>109268017.65993913</v>
      </c>
      <c r="AE34" s="114"/>
    </row>
    <row r="35" spans="1:35" ht="15" thickBot="1" x14ac:dyDescent="0.35">
      <c r="A35" s="6">
        <f t="shared" si="12"/>
        <v>2041</v>
      </c>
      <c r="B35" s="12">
        <f>'[1]Szenario 1'!$H35</f>
        <v>13628.891212913486</v>
      </c>
      <c r="C35" s="12">
        <f>'[1]Szenario 1'!$K35</f>
        <v>1411.1353961850623</v>
      </c>
      <c r="D35" s="13">
        <f>'[1]Szenario 2'!$H35</f>
        <v>15108.392217854818</v>
      </c>
      <c r="E35" s="13">
        <f>'[1]Szenario 2'!$K35</f>
        <v>1564.3229302366879</v>
      </c>
      <c r="F35" s="14">
        <f>'[1]Szenario 3'!$H35</f>
        <v>16515.002054543915</v>
      </c>
      <c r="G35" s="72">
        <f>'[1]Szenario 3'!$K35</f>
        <v>1709.9633127274767</v>
      </c>
      <c r="H35" s="89"/>
      <c r="I35" s="76">
        <f>'[2]Szenario 1'!$F35</f>
        <v>4.7131969514640996E-3</v>
      </c>
      <c r="J35" s="17">
        <f>'[2]Szenario 2'!$F35</f>
        <v>9.4420970940760542E-3</v>
      </c>
      <c r="K35" s="25">
        <f>'[2]Szenario 3'!$F35</f>
        <v>1.1857707509881422E-2</v>
      </c>
      <c r="L35" s="89"/>
      <c r="M35" s="85">
        <f t="shared" si="13"/>
        <v>42.889510000535687</v>
      </c>
      <c r="O35" s="34">
        <f t="shared" si="0"/>
        <v>15108.392217854818</v>
      </c>
      <c r="P35" s="38">
        <f t="shared" si="1"/>
        <v>1571.6958923025848</v>
      </c>
      <c r="Q35" s="89"/>
      <c r="R35" s="31">
        <f t="shared" si="2"/>
        <v>1</v>
      </c>
      <c r="S35" s="36">
        <f t="shared" si="3"/>
        <v>1</v>
      </c>
      <c r="T35" s="89"/>
      <c r="U35" s="42">
        <f t="shared" si="4"/>
        <v>0.33549679940521687</v>
      </c>
      <c r="V35" s="36">
        <f t="shared" si="5"/>
        <v>0.33866666678349272</v>
      </c>
      <c r="W35" s="89"/>
      <c r="X35" s="78">
        <f t="shared" si="6"/>
        <v>4000</v>
      </c>
      <c r="Y35" s="44">
        <f t="shared" si="7"/>
        <v>110406514.13813885</v>
      </c>
      <c r="Z35" s="44">
        <f t="shared" si="8"/>
        <v>315699.5649412378</v>
      </c>
      <c r="AA35" s="44">
        <f t="shared" si="9"/>
        <v>-630993.12290277448</v>
      </c>
      <c r="AB35" s="45">
        <f t="shared" si="10"/>
        <v>43310.464259597451</v>
      </c>
      <c r="AD35" s="43">
        <f t="shared" si="11"/>
        <v>110138531.0444369</v>
      </c>
      <c r="AE35" s="114"/>
      <c r="AF35" s="57" t="s">
        <v>39</v>
      </c>
      <c r="AG35" s="48"/>
      <c r="AH35" s="61"/>
    </row>
    <row r="36" spans="1:35" ht="15" thickTop="1" x14ac:dyDescent="0.3">
      <c r="A36" s="6">
        <f t="shared" si="12"/>
        <v>2042</v>
      </c>
      <c r="B36" s="12">
        <f>'[1]Szenario 1'!$H36</f>
        <v>13693.126861430024</v>
      </c>
      <c r="C36" s="12">
        <f>'[1]Szenario 1'!$K36</f>
        <v>1417.7863552324645</v>
      </c>
      <c r="D36" s="13">
        <f>'[1]Szenario 2'!$H36</f>
        <v>15231.807906569011</v>
      </c>
      <c r="E36" s="13">
        <f>'[1]Szenario 2'!$K36</f>
        <v>1577.1013906461553</v>
      </c>
      <c r="F36" s="14">
        <f>'[1]Szenario 3'!$H36</f>
        <v>16694.682136725674</v>
      </c>
      <c r="G36" s="72">
        <f>'[1]Szenario 3'!$K36</f>
        <v>1728.5673884365763</v>
      </c>
      <c r="H36" s="89"/>
      <c r="I36" s="76">
        <f>'[2]Szenario 1'!$F36</f>
        <v>4.6910869348238344E-3</v>
      </c>
      <c r="J36" s="17">
        <f>'[2]Szenario 2'!$F36</f>
        <v>9.3537778157433901E-3</v>
      </c>
      <c r="K36" s="25">
        <f>'[2]Szenario 3'!$F36</f>
        <v>1.171875E-2</v>
      </c>
      <c r="L36" s="89"/>
      <c r="M36" s="84">
        <f t="shared" si="13"/>
        <v>44.810805909650945</v>
      </c>
      <c r="O36" s="34">
        <f t="shared" si="0"/>
        <v>15231.807906569011</v>
      </c>
      <c r="P36" s="38">
        <f t="shared" si="1"/>
        <v>1584.499710374708</v>
      </c>
      <c r="Q36" s="89"/>
      <c r="R36" s="31">
        <f t="shared" si="2"/>
        <v>1</v>
      </c>
      <c r="S36" s="36">
        <f t="shared" si="3"/>
        <v>1</v>
      </c>
      <c r="T36" s="89"/>
      <c r="U36" s="42">
        <f t="shared" si="4"/>
        <v>0.335496842535013</v>
      </c>
      <c r="V36" s="36">
        <f t="shared" si="5"/>
        <v>0.33866666678734642</v>
      </c>
      <c r="W36" s="89"/>
      <c r="X36" s="78">
        <f t="shared" si="6"/>
        <v>4000</v>
      </c>
      <c r="Y36" s="44">
        <f t="shared" si="7"/>
        <v>111308252.67964859</v>
      </c>
      <c r="Z36" s="44">
        <f t="shared" si="8"/>
        <v>318278.26234171179</v>
      </c>
      <c r="AA36" s="44">
        <f t="shared" si="9"/>
        <v>-665628.87643466517</v>
      </c>
      <c r="AB36" s="45">
        <f t="shared" si="10"/>
        <v>43664.114245148012</v>
      </c>
      <c r="AD36" s="43">
        <f t="shared" si="11"/>
        <v>111008566.17980078</v>
      </c>
      <c r="AE36" s="114"/>
      <c r="AF36" s="58" t="s">
        <v>24</v>
      </c>
      <c r="AG36" s="29">
        <v>0.15</v>
      </c>
      <c r="AH36" s="51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13757.362509946563</v>
      </c>
      <c r="C37" s="12">
        <f>'[1]Szenario 1'!$K37</f>
        <v>1424.437314279867</v>
      </c>
      <c r="D37" s="13">
        <f>'[1]Szenario 2'!$H37</f>
        <v>15355.223595283205</v>
      </c>
      <c r="E37" s="13">
        <f>'[1]Szenario 2'!$K37</f>
        <v>1589.879851055623</v>
      </c>
      <c r="F37" s="14">
        <f>'[1]Szenario 3'!$H37</f>
        <v>16874.36221890743</v>
      </c>
      <c r="G37" s="72">
        <f>'[1]Szenario 3'!$K37</f>
        <v>1747.1714641456751</v>
      </c>
      <c r="H37" s="89"/>
      <c r="I37" s="76">
        <f>'[2]Szenario 1'!$F37</f>
        <v>4.6691833896284523E-3</v>
      </c>
      <c r="J37" s="17">
        <f>'[2]Szenario 2'!$F37</f>
        <v>9.2670954637779288E-3</v>
      </c>
      <c r="K37" s="25">
        <f>'[2]Szenario 3'!$F37</f>
        <v>1.1583011583011582E-2</v>
      </c>
      <c r="L37" s="89"/>
      <c r="M37" s="85">
        <f t="shared" si="13"/>
        <v>46.732101818766203</v>
      </c>
      <c r="O37" s="34">
        <f t="shared" si="0"/>
        <v>15355.223595283205</v>
      </c>
      <c r="P37" s="38">
        <f t="shared" si="1"/>
        <v>1597.3032916476768</v>
      </c>
      <c r="Q37" s="89"/>
      <c r="R37" s="31">
        <f t="shared" si="2"/>
        <v>1</v>
      </c>
      <c r="S37" s="36">
        <f t="shared" si="3"/>
        <v>1</v>
      </c>
      <c r="T37" s="89"/>
      <c r="U37" s="42">
        <f t="shared" si="4"/>
        <v>0.33549688672602601</v>
      </c>
      <c r="V37" s="36">
        <f t="shared" si="5"/>
        <v>0.33866666679129459</v>
      </c>
      <c r="W37" s="89"/>
      <c r="X37" s="78">
        <f t="shared" si="6"/>
        <v>4000</v>
      </c>
      <c r="Y37" s="44">
        <f t="shared" si="7"/>
        <v>112209990.74733216</v>
      </c>
      <c r="Z37" s="44">
        <f t="shared" si="8"/>
        <v>320856.95870500559</v>
      </c>
      <c r="AA37" s="44">
        <f t="shared" si="9"/>
        <v>-700742.37542950676</v>
      </c>
      <c r="AB37" s="45">
        <f t="shared" si="10"/>
        <v>44017.763283150081</v>
      </c>
      <c r="AD37" s="43">
        <f t="shared" si="11"/>
        <v>111878123.0938908</v>
      </c>
      <c r="AE37" s="114"/>
      <c r="AF37" s="59" t="s">
        <v>25</v>
      </c>
      <c r="AG37" s="60">
        <v>0.7</v>
      </c>
      <c r="AH37" s="56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13821.598158463101</v>
      </c>
      <c r="C38" s="12">
        <f>'[1]Szenario 1'!$K38</f>
        <v>1431.0882733272695</v>
      </c>
      <c r="D38" s="13">
        <f>'[1]Szenario 2'!$H38</f>
        <v>15478.639283997396</v>
      </c>
      <c r="E38" s="13">
        <f>'[1]Szenario 2'!$K38</f>
        <v>1602.6583114650903</v>
      </c>
      <c r="F38" s="14">
        <f>'[1]Szenario 3'!$H38</f>
        <v>17054.042301089186</v>
      </c>
      <c r="G38" s="72">
        <f>'[1]Szenario 3'!$K38</f>
        <v>1765.7755398547743</v>
      </c>
      <c r="H38" s="89"/>
      <c r="I38" s="76">
        <f>'[2]Szenario 1'!$F38</f>
        <v>4.6474834371600911E-3</v>
      </c>
      <c r="J38" s="17">
        <f>'[2]Szenario 2'!$F38</f>
        <v>9.1820049473816615E-3</v>
      </c>
      <c r="K38" s="25">
        <f>'[2]Szenario 3'!$F38</f>
        <v>1.1450381679389313E-2</v>
      </c>
      <c r="L38" s="89"/>
      <c r="M38" s="84">
        <f t="shared" si="13"/>
        <v>48.653397727881462</v>
      </c>
      <c r="O38" s="34">
        <f t="shared" si="0"/>
        <v>15478.639283997396</v>
      </c>
      <c r="P38" s="38">
        <f t="shared" si="1"/>
        <v>1610.1066394230513</v>
      </c>
      <c r="Q38" s="89"/>
      <c r="R38" s="31">
        <f t="shared" si="2"/>
        <v>1</v>
      </c>
      <c r="S38" s="36">
        <f t="shared" si="3"/>
        <v>1</v>
      </c>
      <c r="T38" s="89"/>
      <c r="U38" s="42">
        <f t="shared" si="4"/>
        <v>0.3354969319955225</v>
      </c>
      <c r="V38" s="36">
        <f t="shared" si="5"/>
        <v>0.33866666679533874</v>
      </c>
      <c r="W38" s="89"/>
      <c r="X38" s="78">
        <f t="shared" si="6"/>
        <v>4000</v>
      </c>
      <c r="Y38" s="44">
        <f t="shared" si="7"/>
        <v>113111728.36896759</v>
      </c>
      <c r="Z38" s="44">
        <f t="shared" si="8"/>
        <v>323435.65404557978</v>
      </c>
      <c r="AA38" s="44">
        <f t="shared" si="9"/>
        <v>-736333.61988729856</v>
      </c>
      <c r="AB38" s="45">
        <f t="shared" si="10"/>
        <v>44371.411386814769</v>
      </c>
      <c r="AD38" s="43">
        <f t="shared" si="11"/>
        <v>112747201.8145127</v>
      </c>
      <c r="AE38" s="114"/>
    </row>
    <row r="39" spans="1:35" ht="15" thickBot="1" x14ac:dyDescent="0.35">
      <c r="A39" s="6">
        <f t="shared" si="12"/>
        <v>2045</v>
      </c>
      <c r="B39" s="12">
        <f>'[1]Szenario 1'!$H39</f>
        <v>13885.833806979641</v>
      </c>
      <c r="C39" s="12">
        <f>'[1]Szenario 1'!$K39</f>
        <v>1437.7392323746719</v>
      </c>
      <c r="D39" s="13">
        <f>'[1]Szenario 2'!$H39</f>
        <v>15602.054972711589</v>
      </c>
      <c r="E39" s="13">
        <f>'[1]Szenario 2'!$K39</f>
        <v>1615.4367718745577</v>
      </c>
      <c r="F39" s="14">
        <f>'[1]Szenario 3'!$H39</f>
        <v>17233.722383270942</v>
      </c>
      <c r="G39" s="72">
        <f>'[1]Szenario 3'!$K39</f>
        <v>1784.3796155638734</v>
      </c>
      <c r="H39" s="89"/>
      <c r="I39" s="76">
        <f>'[2]Szenario 1'!$F39</f>
        <v>4.6259842519685039E-3</v>
      </c>
      <c r="J39" s="17">
        <f>'[2]Szenario 2'!$F39</f>
        <v>9.0984628167843796E-3</v>
      </c>
      <c r="K39" s="25">
        <f>'[2]Szenario 3'!$F39</f>
        <v>1.1320754716981131E-2</v>
      </c>
      <c r="L39" s="89"/>
      <c r="M39" s="85">
        <f t="shared" si="13"/>
        <v>50.57469363699672</v>
      </c>
      <c r="O39" s="34">
        <f t="shared" si="0"/>
        <v>15602.054972711589</v>
      </c>
      <c r="P39" s="38">
        <f t="shared" si="1"/>
        <v>1622.9097569413002</v>
      </c>
      <c r="Q39" s="89"/>
      <c r="R39" s="31">
        <f t="shared" si="2"/>
        <v>1</v>
      </c>
      <c r="S39" s="36">
        <f t="shared" si="3"/>
        <v>1</v>
      </c>
      <c r="T39" s="89"/>
      <c r="U39" s="42">
        <f t="shared" si="4"/>
        <v>0.33549697836090819</v>
      </c>
      <c r="V39" s="36">
        <f t="shared" si="5"/>
        <v>0.33866666679948049</v>
      </c>
      <c r="W39" s="89"/>
      <c r="X39" s="78">
        <f t="shared" si="6"/>
        <v>4000</v>
      </c>
      <c r="Y39" s="44">
        <f t="shared" si="7"/>
        <v>114013465.57228746</v>
      </c>
      <c r="Z39" s="44">
        <f t="shared" si="8"/>
        <v>326014.34837762773</v>
      </c>
      <c r="AA39" s="44">
        <f t="shared" si="9"/>
        <v>-772402.60980804113</v>
      </c>
      <c r="AB39" s="45">
        <f t="shared" si="10"/>
        <v>44725.058569108791</v>
      </c>
      <c r="AD39" s="43">
        <f t="shared" si="11"/>
        <v>113615802.36942615</v>
      </c>
      <c r="AE39" s="114"/>
      <c r="AF39" s="57" t="s">
        <v>26</v>
      </c>
      <c r="AG39" s="48"/>
      <c r="AH39" s="49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13950.069455496181</v>
      </c>
      <c r="C40" s="12">
        <f>'[1]Szenario 1'!$K40</f>
        <v>1444.3901914220744</v>
      </c>
      <c r="D40" s="13">
        <f>'[1]Szenario 2'!$H40</f>
        <v>15725.470661425783</v>
      </c>
      <c r="E40" s="13">
        <f>'[1]Szenario 2'!$K40</f>
        <v>1628.2152322840254</v>
      </c>
      <c r="F40" s="14">
        <f>'[1]Szenario 3'!$H40</f>
        <v>17413.402465452702</v>
      </c>
      <c r="G40" s="72">
        <f>'[1]Szenario 3'!$K40</f>
        <v>1802.9836912729727</v>
      </c>
      <c r="H40" s="89"/>
      <c r="I40" s="76">
        <f>'[2]Szenario 1'!$F40</f>
        <v>4.604683060644656E-3</v>
      </c>
      <c r="J40" s="17">
        <f>'[2]Szenario 2'!$F40</f>
        <v>9.0164271892626286E-3</v>
      </c>
      <c r="K40" s="25">
        <f>'[2]Szenario 3'!$F40</f>
        <v>1.1194029850746268E-2</v>
      </c>
      <c r="L40" s="89"/>
      <c r="M40" s="84">
        <f t="shared" si="13"/>
        <v>52.495989546111979</v>
      </c>
      <c r="O40" s="34">
        <f t="shared" si="0"/>
        <v>15725.470661425783</v>
      </c>
      <c r="P40" s="38">
        <f t="shared" si="1"/>
        <v>1635.7126473832072</v>
      </c>
      <c r="Q40" s="89"/>
      <c r="R40" s="31">
        <f t="shared" si="2"/>
        <v>1</v>
      </c>
      <c r="S40" s="36">
        <f t="shared" si="3"/>
        <v>1</v>
      </c>
      <c r="T40" s="89"/>
      <c r="U40" s="42">
        <f t="shared" si="4"/>
        <v>0.33549702583972835</v>
      </c>
      <c r="V40" s="36">
        <f t="shared" si="5"/>
        <v>0.33866666680372132</v>
      </c>
      <c r="W40" s="89"/>
      <c r="X40" s="78">
        <f t="shared" si="6"/>
        <v>4000</v>
      </c>
      <c r="Y40" s="44">
        <f t="shared" si="7"/>
        <v>114915202.3849864</v>
      </c>
      <c r="Z40" s="44">
        <f t="shared" si="8"/>
        <v>328593.04171508143</v>
      </c>
      <c r="AA40" s="44">
        <f t="shared" si="9"/>
        <v>-808949.34519173438</v>
      </c>
      <c r="AB40" s="45">
        <f t="shared" si="10"/>
        <v>45078.704842760009</v>
      </c>
      <c r="AD40" s="43">
        <f t="shared" si="11"/>
        <v>114483924.78635252</v>
      </c>
      <c r="AE40" s="114"/>
      <c r="AF40" s="58" t="s">
        <v>41</v>
      </c>
      <c r="AG40" s="29">
        <v>3.4500000000000003E-2</v>
      </c>
      <c r="AH40" s="51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14014.305104012723</v>
      </c>
      <c r="C41" s="12">
        <f>'[1]Szenario 1'!$K41</f>
        <v>1451.0411504694773</v>
      </c>
      <c r="D41" s="13">
        <f>'[1]Szenario 2'!$H41</f>
        <v>15848.886350139976</v>
      </c>
      <c r="E41" s="13">
        <f>'[1]Szenario 2'!$K41</f>
        <v>1640.9936926934929</v>
      </c>
      <c r="F41" s="14">
        <f>'[1]Szenario 3'!$H41</f>
        <v>17593.082547634458</v>
      </c>
      <c r="G41" s="72">
        <f>'[1]Szenario 3'!$K41</f>
        <v>1821.5877669820716</v>
      </c>
      <c r="H41" s="89"/>
      <c r="I41" s="76">
        <f>'[2]Szenario 1'!$F41</f>
        <v>4.5835771406280475E-3</v>
      </c>
      <c r="J41" s="17">
        <f>'[2]Szenario 2'!$F41</f>
        <v>8.9358576791251833E-3</v>
      </c>
      <c r="K41" s="25">
        <f>'[2]Szenario 3'!$F41</f>
        <v>1.107011070110701E-2</v>
      </c>
      <c r="L41" s="89"/>
      <c r="M41" s="85">
        <f t="shared" si="13"/>
        <v>54.417285455227237</v>
      </c>
      <c r="O41" s="34">
        <f t="shared" si="0"/>
        <v>15848.886350139976</v>
      </c>
      <c r="P41" s="38">
        <f t="shared" si="1"/>
        <v>1648.5153138712376</v>
      </c>
      <c r="Q41" s="89"/>
      <c r="R41" s="31">
        <f t="shared" si="2"/>
        <v>1</v>
      </c>
      <c r="S41" s="36">
        <f t="shared" si="3"/>
        <v>1</v>
      </c>
      <c r="T41" s="89"/>
      <c r="U41" s="42">
        <f t="shared" si="4"/>
        <v>0.33549707444966742</v>
      </c>
      <c r="V41" s="36">
        <f t="shared" si="5"/>
        <v>0.33866666680806284</v>
      </c>
      <c r="W41" s="89"/>
      <c r="X41" s="78">
        <f t="shared" si="6"/>
        <v>4000</v>
      </c>
      <c r="Y41" s="44">
        <f t="shared" si="7"/>
        <v>115816938.83472897</v>
      </c>
      <c r="Z41" s="44">
        <f t="shared" si="8"/>
        <v>331171.73407161707</v>
      </c>
      <c r="AA41" s="44">
        <f t="shared" si="9"/>
        <v>-845973.82603837817</v>
      </c>
      <c r="AB41" s="45">
        <f t="shared" si="10"/>
        <v>45432.350220262902</v>
      </c>
      <c r="AD41" s="43">
        <f t="shared" si="11"/>
        <v>115351569.09298247</v>
      </c>
      <c r="AE41" s="114"/>
      <c r="AF41" s="59" t="s">
        <v>42</v>
      </c>
      <c r="AG41" s="60">
        <v>1.49E-2</v>
      </c>
      <c r="AH41" s="56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14078.540752529261</v>
      </c>
      <c r="C42" s="12">
        <f>'[1]Szenario 1'!$K42</f>
        <v>1457.6921095168796</v>
      </c>
      <c r="D42" s="13">
        <f>'[1]Szenario 2'!$H42</f>
        <v>15972.302038854168</v>
      </c>
      <c r="E42" s="13">
        <f>'[1]Szenario 2'!$K42</f>
        <v>1653.7721531029604</v>
      </c>
      <c r="F42" s="14">
        <f>'[1]Szenario 3'!$H42</f>
        <v>17772.762629816214</v>
      </c>
      <c r="G42" s="72">
        <f>'[1]Szenario 3'!$K42</f>
        <v>1840.1918426911707</v>
      </c>
      <c r="H42" s="89"/>
      <c r="I42" s="76">
        <f>'[2]Szenario 1'!$F42</f>
        <v>4.5626638190466948E-3</v>
      </c>
      <c r="J42" s="17">
        <f>'[2]Szenario 2'!$F42</f>
        <v>8.8567153314190964E-3</v>
      </c>
      <c r="K42" s="25">
        <f>'[2]Szenario 3'!$F42</f>
        <v>1.0948905109489052E-2</v>
      </c>
      <c r="L42" s="89"/>
      <c r="M42" s="84">
        <f t="shared" si="13"/>
        <v>56.338581364342495</v>
      </c>
      <c r="O42" s="34">
        <f t="shared" si="0"/>
        <v>15972.302038854168</v>
      </c>
      <c r="P42" s="38">
        <f t="shared" si="1"/>
        <v>1661.3177594708702</v>
      </c>
      <c r="Q42" s="89"/>
      <c r="R42" s="31">
        <f t="shared" si="2"/>
        <v>1</v>
      </c>
      <c r="S42" s="36">
        <f t="shared" si="3"/>
        <v>1</v>
      </c>
      <c r="T42" s="89"/>
      <c r="U42" s="42">
        <f t="shared" si="4"/>
        <v>0.33549712420854927</v>
      </c>
      <c r="V42" s="36">
        <f t="shared" si="5"/>
        <v>0.33866666681250662</v>
      </c>
      <c r="W42" s="89"/>
      <c r="X42" s="78">
        <f t="shared" si="6"/>
        <v>4000</v>
      </c>
      <c r="Y42" s="44">
        <f t="shared" si="7"/>
        <v>116718674.94915712</v>
      </c>
      <c r="Z42" s="44">
        <f t="shared" si="8"/>
        <v>333750.42546066159</v>
      </c>
      <c r="AA42" s="44">
        <f t="shared" si="9"/>
        <v>-883476.05234797252</v>
      </c>
      <c r="AB42" s="45">
        <f t="shared" si="10"/>
        <v>45785.994713883971</v>
      </c>
      <c r="AD42" s="43">
        <f t="shared" si="11"/>
        <v>116218735.3169837</v>
      </c>
      <c r="AE42" s="114"/>
    </row>
    <row r="43" spans="1:35" x14ac:dyDescent="0.3">
      <c r="A43" s="6">
        <f t="shared" si="12"/>
        <v>2049</v>
      </c>
      <c r="B43" s="12">
        <f>'[1]Szenario 1'!$H43</f>
        <v>14142.776401045803</v>
      </c>
      <c r="C43" s="12">
        <f>'[1]Szenario 1'!$K43</f>
        <v>1464.3430685642822</v>
      </c>
      <c r="D43" s="13">
        <f>'[1]Szenario 2'!$H43</f>
        <v>16095.717727568361</v>
      </c>
      <c r="E43" s="13">
        <f>'[1]Szenario 2'!$K43</f>
        <v>1666.5506135124281</v>
      </c>
      <c r="F43" s="14">
        <f>'[1]Szenario 3'!$H43</f>
        <v>17952.44271199797</v>
      </c>
      <c r="G43" s="72">
        <f>'[1]Szenario 3'!$K43</f>
        <v>1858.7959184002698</v>
      </c>
      <c r="H43" s="89"/>
      <c r="I43" s="76">
        <f>'[2]Szenario 1'!$F43</f>
        <v>4.5419404715887129E-3</v>
      </c>
      <c r="J43" s="17">
        <f>'[2]Szenario 2'!$F43</f>
        <v>8.7789625591277159E-3</v>
      </c>
      <c r="K43" s="25">
        <f>'[2]Szenario 3'!$F43</f>
        <v>1.0830324909747292E-2</v>
      </c>
      <c r="L43" s="89"/>
      <c r="M43" s="85">
        <f t="shared" si="13"/>
        <v>58.259877273457754</v>
      </c>
      <c r="O43" s="34">
        <f t="shared" si="0"/>
        <v>16095.717727568361</v>
      </c>
      <c r="P43" s="38">
        <f t="shared" si="1"/>
        <v>1674.1199871918911</v>
      </c>
      <c r="Q43" s="89"/>
      <c r="R43" s="31">
        <f t="shared" si="2"/>
        <v>1</v>
      </c>
      <c r="S43" s="36">
        <f t="shared" si="3"/>
        <v>1</v>
      </c>
      <c r="T43" s="89"/>
      <c r="U43" s="42">
        <f t="shared" si="4"/>
        <v>0.33549717513433708</v>
      </c>
      <c r="V43" s="36">
        <f t="shared" si="5"/>
        <v>0.33866666681705426</v>
      </c>
      <c r="W43" s="89"/>
      <c r="X43" s="78">
        <f t="shared" si="6"/>
        <v>4000</v>
      </c>
      <c r="Y43" s="44">
        <f t="shared" si="7"/>
        <v>117620410.75589748</v>
      </c>
      <c r="Z43" s="44">
        <f t="shared" si="8"/>
        <v>336329.11589539773</v>
      </c>
      <c r="AA43" s="44">
        <f t="shared" si="9"/>
        <v>-921456.02412051742</v>
      </c>
      <c r="AB43" s="45">
        <f t="shared" si="10"/>
        <v>46139.638335666816</v>
      </c>
      <c r="AD43" s="43">
        <f t="shared" si="11"/>
        <v>117085423.486008</v>
      </c>
      <c r="AE43" s="114"/>
      <c r="AF43" s="47" t="s">
        <v>44</v>
      </c>
      <c r="AG43" s="48"/>
      <c r="AH43" s="49"/>
    </row>
    <row r="44" spans="1:35" x14ac:dyDescent="0.3">
      <c r="A44" s="6">
        <f t="shared" si="12"/>
        <v>2050</v>
      </c>
      <c r="B44" s="12">
        <f>'[1]Szenario 1'!$H44</f>
        <v>14207.012049562343</v>
      </c>
      <c r="C44" s="12">
        <f>'[1]Szenario 1'!$K44</f>
        <v>1470.9940276116849</v>
      </c>
      <c r="D44" s="13">
        <f>'[1]Szenario 2'!$H44</f>
        <v>16219.133416282555</v>
      </c>
      <c r="E44" s="13">
        <f>'[1]Szenario 2'!$K44</f>
        <v>1679.3290739218955</v>
      </c>
      <c r="F44" s="14">
        <f>'[1]Szenario 3'!$H44</f>
        <v>18132.12279417973</v>
      </c>
      <c r="G44" s="72">
        <f>'[1]Szenario 3'!$K44</f>
        <v>1877.3999941093691</v>
      </c>
      <c r="H44" s="89"/>
      <c r="I44" s="76">
        <f>'[2]Szenario 1'!$F44</f>
        <v>4.5214045214045217E-3</v>
      </c>
      <c r="J44" s="17">
        <f>'[2]Szenario 2'!$F44</f>
        <v>8.7025630836479236E-3</v>
      </c>
      <c r="K44" s="25">
        <f>'[2]Szenario 3'!$F44</f>
        <v>1.0714285714285714E-2</v>
      </c>
      <c r="L44" s="89"/>
      <c r="M44" s="86">
        <v>50</v>
      </c>
      <c r="O44" s="34">
        <f t="shared" si="0"/>
        <v>16219.133416282555</v>
      </c>
      <c r="P44" s="38">
        <f t="shared" si="1"/>
        <v>1686.921999989652</v>
      </c>
      <c r="Q44" s="89"/>
      <c r="R44" s="31">
        <f t="shared" si="2"/>
        <v>1</v>
      </c>
      <c r="S44" s="36">
        <f t="shared" si="3"/>
        <v>1</v>
      </c>
      <c r="T44" s="89"/>
      <c r="U44" s="42">
        <f t="shared" si="4"/>
        <v>0.33549722724513337</v>
      </c>
      <c r="V44" s="36">
        <f t="shared" si="5"/>
        <v>0.33866666682170737</v>
      </c>
      <c r="W44" s="89"/>
      <c r="X44" s="78">
        <f t="shared" si="6"/>
        <v>4000</v>
      </c>
      <c r="Y44" s="44">
        <f t="shared" si="7"/>
        <v>118522146.28256871</v>
      </c>
      <c r="Z44" s="44">
        <f t="shared" si="8"/>
        <v>338907.80538877007</v>
      </c>
      <c r="AA44" s="44">
        <f t="shared" si="9"/>
        <v>-793561.97460783308</v>
      </c>
      <c r="AB44" s="45">
        <f t="shared" si="10"/>
        <v>46493.281097437233</v>
      </c>
      <c r="AD44" s="43">
        <f t="shared" si="11"/>
        <v>118117985.39444707</v>
      </c>
      <c r="AE44" s="114"/>
      <c r="AF44" s="136" t="s">
        <v>46</v>
      </c>
      <c r="AG44" s="137"/>
      <c r="AH44" s="138"/>
    </row>
    <row r="45" spans="1:35" x14ac:dyDescent="0.3">
      <c r="A45" s="6">
        <f t="shared" si="12"/>
        <v>2051</v>
      </c>
      <c r="B45" s="12">
        <f>'[1]Szenario 1'!$H45</f>
        <v>14271.247698078883</v>
      </c>
      <c r="C45" s="12">
        <f>'[1]Szenario 1'!$K45</f>
        <v>1477.6449866590874</v>
      </c>
      <c r="D45" s="13">
        <f>'[1]Szenario 2'!$H45</f>
        <v>16342.54910499675</v>
      </c>
      <c r="E45" s="13">
        <f>'[1]Szenario 2'!$K45</f>
        <v>1692.1075343313632</v>
      </c>
      <c r="F45" s="14">
        <f>'[1]Szenario 3'!$H45</f>
        <v>18311.802876361486</v>
      </c>
      <c r="G45" s="72">
        <f>'[1]Szenario 3'!$K45</f>
        <v>1896.004069818468</v>
      </c>
      <c r="H45" s="89"/>
      <c r="I45" s="76">
        <f>'[2]Szenario 1'!$F45</f>
        <v>4.50105343803869E-3</v>
      </c>
      <c r="J45" s="17">
        <f>'[2]Szenario 2'!$F45</f>
        <v>8.6274818783485668E-3</v>
      </c>
      <c r="K45" s="25">
        <f>'[2]Szenario 3'!$F45</f>
        <v>1.0600706713780919E-2</v>
      </c>
      <c r="L45" s="89"/>
      <c r="M45" s="85">
        <f>M44+(($D$42-$D$11)/($B$42-$B$11))</f>
        <v>51.921295909115258</v>
      </c>
      <c r="O45" s="34">
        <f t="shared" si="0"/>
        <v>16342.54910499675</v>
      </c>
      <c r="P45" s="38">
        <f t="shared" si="1"/>
        <v>1699.7238007662966</v>
      </c>
      <c r="Q45" s="89"/>
      <c r="R45" s="31">
        <f t="shared" si="2"/>
        <v>1</v>
      </c>
      <c r="S45" s="36">
        <f t="shared" si="3"/>
        <v>1</v>
      </c>
      <c r="T45" s="89"/>
      <c r="U45" s="42">
        <f t="shared" si="4"/>
        <v>0.33549728055917999</v>
      </c>
      <c r="V45" s="36">
        <f t="shared" si="5"/>
        <v>0.33866666682646757</v>
      </c>
      <c r="W45" s="89"/>
      <c r="X45" s="78">
        <f t="shared" si="6"/>
        <v>4000</v>
      </c>
      <c r="Y45" s="44">
        <f t="shared" si="7"/>
        <v>119423881.55678843</v>
      </c>
      <c r="Z45" s="44">
        <f t="shared" si="8"/>
        <v>341486.49395348987</v>
      </c>
      <c r="AA45" s="44">
        <f t="shared" si="9"/>
        <v>-831231.62258393166</v>
      </c>
      <c r="AB45" s="45">
        <f t="shared" si="10"/>
        <v>46846.923010808132</v>
      </c>
      <c r="AD45" s="43">
        <f t="shared" si="11"/>
        <v>118984983.35116881</v>
      </c>
      <c r="AE45" s="114"/>
      <c r="AF45" s="50" t="s">
        <v>50</v>
      </c>
      <c r="AG45" s="29">
        <v>15000</v>
      </c>
      <c r="AH45" s="51" t="s">
        <v>49</v>
      </c>
    </row>
    <row r="46" spans="1:35" x14ac:dyDescent="0.3">
      <c r="A46" s="6">
        <f t="shared" si="12"/>
        <v>2052</v>
      </c>
      <c r="B46" s="12">
        <f>'[1]Szenario 1'!$H46</f>
        <v>14335.483346595423</v>
      </c>
      <c r="C46" s="12">
        <f>'[1]Szenario 1'!$K46</f>
        <v>1484.2959457064901</v>
      </c>
      <c r="D46" s="13">
        <f>'[1]Szenario 2'!$H46</f>
        <v>16465.964793710944</v>
      </c>
      <c r="E46" s="13">
        <f>'[1]Szenario 2'!$K46</f>
        <v>1704.8859947408309</v>
      </c>
      <c r="F46" s="14">
        <f>'[1]Szenario 3'!$H46</f>
        <v>18491.482958543242</v>
      </c>
      <c r="G46" s="72">
        <f>'[1]Szenario 3'!$K46</f>
        <v>1914.6081455275671</v>
      </c>
      <c r="H46" s="89"/>
      <c r="I46" s="76">
        <f>'[2]Szenario 1'!$F46</f>
        <v>4.4808847363905042E-3</v>
      </c>
      <c r="J46" s="17">
        <f>'[2]Szenario 2'!$F46</f>
        <v>8.5536851150255829E-3</v>
      </c>
      <c r="K46" s="25">
        <f>'[2]Szenario 3'!$F46</f>
        <v>1.048951048951049E-2</v>
      </c>
      <c r="L46" s="89"/>
      <c r="M46" s="84">
        <f t="shared" ref="M46:M54" si="14">M45+(($D$42-$D$11)/($B$42-$B$11))</f>
        <v>53.842591818230517</v>
      </c>
      <c r="O46" s="34">
        <f t="shared" si="0"/>
        <v>16465.964793710944</v>
      </c>
      <c r="P46" s="38">
        <f t="shared" si="1"/>
        <v>1712.5253923719511</v>
      </c>
      <c r="Q46" s="89"/>
      <c r="R46" s="31">
        <f t="shared" si="2"/>
        <v>1</v>
      </c>
      <c r="S46" s="36">
        <f t="shared" si="3"/>
        <v>1</v>
      </c>
      <c r="T46" s="89"/>
      <c r="U46" s="42">
        <f t="shared" si="4"/>
        <v>0.33549733509485818</v>
      </c>
      <c r="V46" s="36">
        <f t="shared" si="5"/>
        <v>0.33866666683133639</v>
      </c>
      <c r="W46" s="89"/>
      <c r="X46" s="78">
        <f t="shared" si="6"/>
        <v>4000</v>
      </c>
      <c r="Y46" s="44">
        <f t="shared" si="7"/>
        <v>120325616.60618018</v>
      </c>
      <c r="Z46" s="44">
        <f t="shared" si="8"/>
        <v>344065.18160204077</v>
      </c>
      <c r="AA46" s="44">
        <f t="shared" si="9"/>
        <v>-869379.01602298091</v>
      </c>
      <c r="AB46" s="45">
        <f t="shared" si="10"/>
        <v>47200.564087184219</v>
      </c>
      <c r="AD46" s="43">
        <f t="shared" si="11"/>
        <v>119851503.33584642</v>
      </c>
      <c r="AE46" s="114"/>
      <c r="AF46" s="52"/>
      <c r="AG46" s="53">
        <f>'[3]Risikoschätzung '!$P$22</f>
        <v>3.8183974898599521E-6</v>
      </c>
      <c r="AH46" s="51" t="s">
        <v>53</v>
      </c>
    </row>
    <row r="47" spans="1:35" x14ac:dyDescent="0.3">
      <c r="A47" s="6">
        <f t="shared" si="12"/>
        <v>2053</v>
      </c>
      <c r="B47" s="12">
        <f>'[1]Szenario 1'!$H47</f>
        <v>14399.718995111962</v>
      </c>
      <c r="C47" s="12">
        <f>'[1]Szenario 1'!$K47</f>
        <v>1490.9469047538923</v>
      </c>
      <c r="D47" s="13">
        <f>'[1]Szenario 2'!$H47</f>
        <v>16589.380482425138</v>
      </c>
      <c r="E47" s="13">
        <f>'[1]Szenario 2'!$K47</f>
        <v>1717.6644551502986</v>
      </c>
      <c r="F47" s="14">
        <f>'[1]Szenario 3'!$H47</f>
        <v>18671.163040724998</v>
      </c>
      <c r="G47" s="72">
        <f>'[1]Szenario 3'!$K47</f>
        <v>1933.2122212366662</v>
      </c>
      <c r="H47" s="89"/>
      <c r="I47" s="76">
        <f>'[2]Szenario 1'!$F47</f>
        <v>4.4608959757023534E-3</v>
      </c>
      <c r="J47" s="17">
        <f>'[2]Szenario 2'!$F47</f>
        <v>8.4811401130818684E-3</v>
      </c>
      <c r="K47" s="25">
        <f>'[2]Szenario 3'!$F47</f>
        <v>1.0380622837370242E-2</v>
      </c>
      <c r="L47" s="89"/>
      <c r="M47" s="85">
        <f t="shared" si="14"/>
        <v>55.763887727345775</v>
      </c>
      <c r="O47" s="34">
        <f t="shared" si="0"/>
        <v>16589.380482425138</v>
      </c>
      <c r="P47" s="38">
        <f t="shared" si="1"/>
        <v>1725.3267776058856</v>
      </c>
      <c r="Q47" s="89"/>
      <c r="R47" s="31">
        <f t="shared" si="2"/>
        <v>1</v>
      </c>
      <c r="S47" s="36">
        <f t="shared" si="3"/>
        <v>1</v>
      </c>
      <c r="T47" s="89"/>
      <c r="U47" s="42">
        <f t="shared" si="4"/>
        <v>0.33549739087068842</v>
      </c>
      <c r="V47" s="36">
        <f t="shared" si="5"/>
        <v>0.33866666683631563</v>
      </c>
      <c r="W47" s="89"/>
      <c r="X47" s="78">
        <f t="shared" si="6"/>
        <v>4000</v>
      </c>
      <c r="Y47" s="44">
        <f t="shared" si="7"/>
        <v>121227351.45838012</v>
      </c>
      <c r="Z47" s="44">
        <f t="shared" si="8"/>
        <v>346643.86834668362</v>
      </c>
      <c r="AA47" s="44">
        <f t="shared" si="9"/>
        <v>-908004.15492498083</v>
      </c>
      <c r="AB47" s="45">
        <f t="shared" si="10"/>
        <v>47554.204337766765</v>
      </c>
      <c r="AD47" s="43">
        <f t="shared" ref="AD47:AD54" si="15">SUM(X47:AB47)</f>
        <v>120717545.37613958</v>
      </c>
      <c r="AE47" s="114"/>
      <c r="AF47" s="52"/>
      <c r="AG47" s="53">
        <f>'[3]Risikoschätzung '!$P$26</f>
        <v>1.4614157752901537E-6</v>
      </c>
      <c r="AH47" s="51" t="s">
        <v>53</v>
      </c>
    </row>
    <row r="48" spans="1:35" x14ac:dyDescent="0.3">
      <c r="A48" s="6">
        <f t="shared" si="12"/>
        <v>2054</v>
      </c>
      <c r="B48" s="12">
        <f>'[1]Szenario 1'!$H48</f>
        <v>14463.954643628502</v>
      </c>
      <c r="C48" s="12">
        <f>'[1]Szenario 1'!$K48</f>
        <v>1497.597863801295</v>
      </c>
      <c r="D48" s="13">
        <f>'[1]Szenario 2'!$H48</f>
        <v>16712.796171139333</v>
      </c>
      <c r="E48" s="13">
        <f>'[1]Szenario 2'!$K48</f>
        <v>1730.4429155597663</v>
      </c>
      <c r="F48" s="14">
        <f>'[1]Szenario 3'!$H48</f>
        <v>18850.843122906754</v>
      </c>
      <c r="G48" s="72">
        <f>'[1]Szenario 3'!$K48</f>
        <v>1951.8162969457651</v>
      </c>
      <c r="H48" s="89"/>
      <c r="I48" s="76">
        <f>'[2]Szenario 1'!$F48</f>
        <v>4.4410847585750731E-3</v>
      </c>
      <c r="J48" s="17">
        <f>'[2]Szenario 2'!$F48</f>
        <v>8.4098152912714559E-3</v>
      </c>
      <c r="K48" s="25">
        <f>'[2]Szenario 3'!$F48</f>
        <v>1.0273972602739725E-2</v>
      </c>
      <c r="L48" s="89"/>
      <c r="M48" s="84">
        <f t="shared" si="14"/>
        <v>57.685183636461034</v>
      </c>
      <c r="O48" s="34">
        <f t="shared" si="0"/>
        <v>16712.796171139333</v>
      </c>
      <c r="P48" s="38">
        <f t="shared" si="1"/>
        <v>1738.1279592176429</v>
      </c>
      <c r="Q48" s="89"/>
      <c r="R48" s="31">
        <f t="shared" si="2"/>
        <v>1</v>
      </c>
      <c r="S48" s="36">
        <f t="shared" si="3"/>
        <v>1</v>
      </c>
      <c r="T48" s="89"/>
      <c r="U48" s="42">
        <f t="shared" si="4"/>
        <v>0.33549744790533059</v>
      </c>
      <c r="V48" s="36">
        <f t="shared" si="5"/>
        <v>0.33866666684140684</v>
      </c>
      <c r="W48" s="89"/>
      <c r="X48" s="78">
        <f t="shared" si="6"/>
        <v>4000</v>
      </c>
      <c r="Y48" s="44">
        <f t="shared" si="7"/>
        <v>122129086.14104393</v>
      </c>
      <c r="Z48" s="44">
        <f t="shared" si="8"/>
        <v>349222.55419946124</v>
      </c>
      <c r="AA48" s="44">
        <f t="shared" si="9"/>
        <v>-947107.03928993118</v>
      </c>
      <c r="AB48" s="45">
        <f t="shared" si="10"/>
        <v>47907.843773557994</v>
      </c>
      <c r="AD48" s="43">
        <f t="shared" si="15"/>
        <v>121583109.49972701</v>
      </c>
      <c r="AE48" s="114"/>
      <c r="AF48" s="136" t="s">
        <v>47</v>
      </c>
      <c r="AG48" s="137"/>
      <c r="AH48" s="138"/>
    </row>
    <row r="49" spans="1:34" x14ac:dyDescent="0.3">
      <c r="A49" s="6">
        <f t="shared" si="12"/>
        <v>2055</v>
      </c>
      <c r="B49" s="12">
        <f>'[1]Szenario 1'!$H49</f>
        <v>14528.19029214504</v>
      </c>
      <c r="C49" s="12">
        <f>'[1]Szenario 1'!$K49</f>
        <v>1504.2488228486973</v>
      </c>
      <c r="D49" s="13">
        <f>'[1]Szenario 2'!$H49</f>
        <v>16836.211859853523</v>
      </c>
      <c r="E49" s="13">
        <f>'[1]Szenario 2'!$K49</f>
        <v>1743.2213759692338</v>
      </c>
      <c r="F49" s="14">
        <f>'[1]Szenario 3'!$H49</f>
        <v>19030.52320508851</v>
      </c>
      <c r="G49" s="72">
        <f>'[1]Szenario 3'!$K49</f>
        <v>1970.4203726548642</v>
      </c>
      <c r="H49" s="89"/>
      <c r="I49" s="76">
        <f>'[2]Szenario 1'!$F49</f>
        <v>4.4214487300094077E-3</v>
      </c>
      <c r="J49" s="17">
        <f>'[2]Szenario 2'!$F49</f>
        <v>8.3396801218583397E-3</v>
      </c>
      <c r="K49" s="25">
        <f>'[2]Szenario 3'!$F49</f>
        <v>1.0169491525423728E-2</v>
      </c>
      <c r="L49" s="89"/>
      <c r="M49" s="85">
        <f t="shared" si="14"/>
        <v>59.606479545576292</v>
      </c>
      <c r="O49" s="34">
        <f t="shared" si="0"/>
        <v>16836.211859853523</v>
      </c>
      <c r="P49" s="38">
        <f t="shared" si="1"/>
        <v>1750.9289399081383</v>
      </c>
      <c r="Q49" s="89"/>
      <c r="R49" s="31">
        <f t="shared" si="2"/>
        <v>1</v>
      </c>
      <c r="S49" s="36">
        <f t="shared" si="3"/>
        <v>1</v>
      </c>
      <c r="T49" s="89"/>
      <c r="U49" s="42">
        <f t="shared" si="4"/>
        <v>0.3354975062175839</v>
      </c>
      <c r="V49" s="36">
        <f t="shared" si="5"/>
        <v>0.33866666684661167</v>
      </c>
      <c r="W49" s="89"/>
      <c r="X49" s="78">
        <f t="shared" si="6"/>
        <v>4000</v>
      </c>
      <c r="Y49" s="44">
        <f t="shared" si="7"/>
        <v>123030820.68185291</v>
      </c>
      <c r="Z49" s="44">
        <f t="shared" si="8"/>
        <v>351801.23917220364</v>
      </c>
      <c r="AA49" s="44">
        <f t="shared" si="9"/>
        <v>-986687.66911783186</v>
      </c>
      <c r="AB49" s="45">
        <f t="shared" si="10"/>
        <v>48261.48240536559</v>
      </c>
      <c r="AD49" s="43">
        <f t="shared" si="15"/>
        <v>122448195.73431264</v>
      </c>
      <c r="AE49" s="114"/>
      <c r="AF49" s="50" t="s">
        <v>51</v>
      </c>
      <c r="AG49" s="29">
        <v>110000</v>
      </c>
      <c r="AH49" s="51" t="s">
        <v>49</v>
      </c>
    </row>
    <row r="50" spans="1:34" x14ac:dyDescent="0.3">
      <c r="A50" s="6">
        <f t="shared" si="12"/>
        <v>2056</v>
      </c>
      <c r="B50" s="12">
        <f>'[1]Szenario 1'!$H50</f>
        <v>14592.42594066158</v>
      </c>
      <c r="C50" s="12">
        <f>'[1]Szenario 1'!$K50</f>
        <v>1510.8997818961</v>
      </c>
      <c r="D50" s="13">
        <f>'[1]Szenario 2'!$H50</f>
        <v>16959.627548567718</v>
      </c>
      <c r="E50" s="13">
        <f>'[1]Szenario 2'!$K50</f>
        <v>1755.9998363787015</v>
      </c>
      <c r="F50" s="14">
        <f>'[1]Szenario 3'!$H50</f>
        <v>19210.203287270266</v>
      </c>
      <c r="G50" s="72">
        <f>'[1]Szenario 3'!$K50</f>
        <v>1989.0244483639631</v>
      </c>
      <c r="H50" s="89"/>
      <c r="I50" s="76">
        <f>'[2]Szenario 1'!$F50</f>
        <v>4.401985576472792E-3</v>
      </c>
      <c r="J50" s="17">
        <f>'[2]Szenario 2'!$F50</f>
        <v>8.2707050870501151E-3</v>
      </c>
      <c r="K50" s="25">
        <f>'[2]Szenario 3'!$F50</f>
        <v>1.0067114093959731E-2</v>
      </c>
      <c r="L50" s="89"/>
      <c r="M50" s="84">
        <f t="shared" si="14"/>
        <v>61.52777545469155</v>
      </c>
      <c r="O50" s="34">
        <f t="shared" si="0"/>
        <v>16959.627548567718</v>
      </c>
      <c r="P50" s="38">
        <f t="shared" si="1"/>
        <v>1763.7297223307291</v>
      </c>
      <c r="Q50" s="89"/>
      <c r="R50" s="31">
        <f t="shared" si="2"/>
        <v>1</v>
      </c>
      <c r="S50" s="36">
        <f t="shared" si="3"/>
        <v>1</v>
      </c>
      <c r="T50" s="89"/>
      <c r="U50" s="42">
        <f t="shared" si="4"/>
        <v>0.33549756582638685</v>
      </c>
      <c r="V50" s="36">
        <f t="shared" si="5"/>
        <v>0.33866666685193186</v>
      </c>
      <c r="W50" s="89"/>
      <c r="X50" s="78">
        <f t="shared" si="6"/>
        <v>4000</v>
      </c>
      <c r="Y50" s="44">
        <f t="shared" si="7"/>
        <v>123932555.10852084</v>
      </c>
      <c r="Z50" s="44">
        <f t="shared" si="8"/>
        <v>354379.92327653273</v>
      </c>
      <c r="AA50" s="44">
        <f t="shared" si="9"/>
        <v>-1026746.0444086834</v>
      </c>
      <c r="AB50" s="45">
        <f t="shared" si="10"/>
        <v>48615.120243806967</v>
      </c>
      <c r="AD50" s="43">
        <f t="shared" si="15"/>
        <v>123312804.10763249</v>
      </c>
      <c r="AE50" s="114"/>
      <c r="AF50" s="52"/>
      <c r="AG50" s="53">
        <f>'[3]Risikoschätzung '!$P$21</f>
        <v>2.6432999158184737E-7</v>
      </c>
      <c r="AH50" s="51" t="s">
        <v>54</v>
      </c>
    </row>
    <row r="51" spans="1:34" x14ac:dyDescent="0.3">
      <c r="A51" s="6">
        <f t="shared" si="12"/>
        <v>2057</v>
      </c>
      <c r="B51" s="12">
        <f>'[1]Szenario 1'!$H51</f>
        <v>14656.661589178118</v>
      </c>
      <c r="C51" s="12">
        <f>'[1]Szenario 1'!$K51</f>
        <v>1517.5507409435022</v>
      </c>
      <c r="D51" s="13">
        <f>'[1]Szenario 2'!$H51</f>
        <v>17083.043237281912</v>
      </c>
      <c r="E51" s="13">
        <f>'[1]Szenario 2'!$K51</f>
        <v>1768.778296788169</v>
      </c>
      <c r="F51" s="14">
        <f>'[1]Szenario 3'!$H51</f>
        <v>19389.883369452022</v>
      </c>
      <c r="G51" s="72">
        <f>'[1]Szenario 3'!$K51</f>
        <v>2007.6285240730622</v>
      </c>
      <c r="H51" s="89"/>
      <c r="I51" s="76">
        <f>'[2]Szenario 1'!$F51</f>
        <v>4.3826930249906753E-3</v>
      </c>
      <c r="J51" s="17">
        <f>'[2]Szenario 2'!$F51</f>
        <v>8.2028616375758485E-3</v>
      </c>
      <c r="K51" s="25">
        <f>'[2]Szenario 3'!$F51</f>
        <v>9.9667774086378731E-3</v>
      </c>
      <c r="L51" s="89"/>
      <c r="M51" s="85">
        <f t="shared" si="14"/>
        <v>63.449071363806809</v>
      </c>
      <c r="O51" s="34">
        <f t="shared" si="0"/>
        <v>17083.043237281912</v>
      </c>
      <c r="P51" s="38">
        <f t="shared" si="1"/>
        <v>1776.5303090922573</v>
      </c>
      <c r="Q51" s="89"/>
      <c r="R51" s="31">
        <f t="shared" si="2"/>
        <v>1</v>
      </c>
      <c r="S51" s="36">
        <f t="shared" si="3"/>
        <v>1</v>
      </c>
      <c r="T51" s="89"/>
      <c r="U51" s="42">
        <f t="shared" si="4"/>
        <v>0.3354976267508174</v>
      </c>
      <c r="V51" s="36">
        <f t="shared" si="5"/>
        <v>0.33866666685736913</v>
      </c>
      <c r="W51" s="89"/>
      <c r="X51" s="78">
        <f t="shared" si="6"/>
        <v>4000</v>
      </c>
      <c r="Y51" s="44">
        <f t="shared" si="7"/>
        <v>124834289.44879982</v>
      </c>
      <c r="Z51" s="44">
        <f t="shared" si="8"/>
        <v>356958.60652386636</v>
      </c>
      <c r="AA51" s="44">
        <f t="shared" si="9"/>
        <v>-1067282.1651624853</v>
      </c>
      <c r="AB51" s="45">
        <f t="shared" si="10"/>
        <v>48968.757299313314</v>
      </c>
      <c r="AD51" s="43">
        <f t="shared" si="15"/>
        <v>124176934.64746052</v>
      </c>
      <c r="AE51" s="114"/>
      <c r="AF51" s="52"/>
      <c r="AG51" s="53">
        <f>'[3]Risikoschätzung '!$P$25</f>
        <v>1.0116705256743542E-7</v>
      </c>
      <c r="AH51" s="51" t="s">
        <v>54</v>
      </c>
    </row>
    <row r="52" spans="1:34" x14ac:dyDescent="0.3">
      <c r="A52" s="6">
        <f t="shared" si="12"/>
        <v>2058</v>
      </c>
      <c r="B52" s="12">
        <f>'[1]Szenario 1'!$H52</f>
        <v>14720.897237694657</v>
      </c>
      <c r="C52" s="12">
        <f>'[1]Szenario 1'!$K52</f>
        <v>1524.2016999909047</v>
      </c>
      <c r="D52" s="13">
        <f>'[1]Szenario 2'!$H52</f>
        <v>17206.458925996103</v>
      </c>
      <c r="E52" s="13">
        <f>'[1]Szenario 2'!$K52</f>
        <v>1781.5567571976364</v>
      </c>
      <c r="F52" s="14">
        <f>'[1]Szenario 3'!$H52</f>
        <v>19569.563451633778</v>
      </c>
      <c r="G52" s="72">
        <f>'[1]Szenario 3'!$K52</f>
        <v>2026.2325997821613</v>
      </c>
      <c r="H52" s="89"/>
      <c r="I52" s="76">
        <f>'[2]Szenario 1'!$F52</f>
        <v>4.3635688422616285E-3</v>
      </c>
      <c r="J52" s="17">
        <f>'[2]Szenario 2'!$F52</f>
        <v>8.1361221532860271E-3</v>
      </c>
      <c r="K52" s="25">
        <f>'[2]Szenario 3'!$F52</f>
        <v>9.8684210526315784E-3</v>
      </c>
      <c r="L52" s="89"/>
      <c r="M52" s="84">
        <f t="shared" si="14"/>
        <v>65.370367272922067</v>
      </c>
      <c r="O52" s="34">
        <f t="shared" si="0"/>
        <v>17206.458925996103</v>
      </c>
      <c r="P52" s="38">
        <f t="shared" si="1"/>
        <v>1789.3307027540648</v>
      </c>
      <c r="Q52" s="89"/>
      <c r="R52" s="31">
        <f t="shared" si="2"/>
        <v>1</v>
      </c>
      <c r="S52" s="36">
        <f t="shared" si="3"/>
        <v>1</v>
      </c>
      <c r="T52" s="89"/>
      <c r="U52" s="42">
        <f t="shared" si="4"/>
        <v>0.33549768901009269</v>
      </c>
      <c r="V52" s="36">
        <f t="shared" si="5"/>
        <v>0.33866666686292507</v>
      </c>
      <c r="W52" s="89"/>
      <c r="X52" s="78">
        <f t="shared" si="6"/>
        <v>4000</v>
      </c>
      <c r="Y52" s="44">
        <f t="shared" si="7"/>
        <v>125736023.73048665</v>
      </c>
      <c r="Z52" s="44">
        <f t="shared" si="8"/>
        <v>359537.28892542311</v>
      </c>
      <c r="AA52" s="44">
        <f t="shared" si="9"/>
        <v>-1108296.031379238</v>
      </c>
      <c r="AB52" s="45">
        <f t="shared" si="10"/>
        <v>49322.393582133824</v>
      </c>
      <c r="AD52" s="43">
        <f t="shared" si="15"/>
        <v>125040587.38161497</v>
      </c>
      <c r="AE52" s="114"/>
      <c r="AF52" s="136" t="s">
        <v>48</v>
      </c>
      <c r="AG52" s="137"/>
      <c r="AH52" s="138"/>
    </row>
    <row r="53" spans="1:34" x14ac:dyDescent="0.3">
      <c r="A53" s="6">
        <f t="shared" si="12"/>
        <v>2059</v>
      </c>
      <c r="B53" s="12">
        <f>'[1]Szenario 1'!$H53</f>
        <v>14785.132886211197</v>
      </c>
      <c r="C53" s="12">
        <f>'[1]Szenario 1'!$K53</f>
        <v>1530.8526590383071</v>
      </c>
      <c r="D53" s="13">
        <f>'[1]Szenario 2'!$H53</f>
        <v>17329.874614710297</v>
      </c>
      <c r="E53" s="13">
        <f>'[1]Szenario 2'!$K53</f>
        <v>1794.3352176071041</v>
      </c>
      <c r="F53" s="14">
        <f>'[1]Szenario 3'!$H53</f>
        <v>19749.243533815534</v>
      </c>
      <c r="G53" s="72">
        <f>'[1]Szenario 3'!$K53</f>
        <v>2044.8366754912602</v>
      </c>
      <c r="H53" s="89"/>
      <c r="I53" s="76">
        <f>'[2]Szenario 1'!$F53</f>
        <v>4.3446108337955262E-3</v>
      </c>
      <c r="J53" s="17">
        <f>'[2]Szenario 2'!$F53</f>
        <v>8.0704599056603769E-3</v>
      </c>
      <c r="K53" s="25">
        <f>'[2]Szenario 3'!$F53</f>
        <v>9.7719869706840382E-3</v>
      </c>
      <c r="L53" s="89"/>
      <c r="M53" s="85">
        <f t="shared" si="14"/>
        <v>67.291663182037325</v>
      </c>
      <c r="O53" s="34">
        <f t="shared" si="0"/>
        <v>17329.874614710297</v>
      </c>
      <c r="P53" s="38">
        <f t="shared" si="1"/>
        <v>1802.1309058329807</v>
      </c>
      <c r="Q53" s="89"/>
      <c r="R53" s="31">
        <f t="shared" si="2"/>
        <v>1</v>
      </c>
      <c r="S53" s="36">
        <f t="shared" si="3"/>
        <v>1</v>
      </c>
      <c r="T53" s="89"/>
      <c r="U53" s="42">
        <f t="shared" si="4"/>
        <v>0.33549775262356935</v>
      </c>
      <c r="V53" s="36">
        <f t="shared" si="5"/>
        <v>0.33866666686860142</v>
      </c>
      <c r="W53" s="89"/>
      <c r="X53" s="78">
        <f t="shared" si="6"/>
        <v>4000</v>
      </c>
      <c r="Y53" s="44">
        <f t="shared" si="7"/>
        <v>126637757.98142892</v>
      </c>
      <c r="Z53" s="44">
        <f t="shared" si="8"/>
        <v>362115.97049222689</v>
      </c>
      <c r="AA53" s="44">
        <f t="shared" si="9"/>
        <v>-1149787.6430589412</v>
      </c>
      <c r="AB53" s="45">
        <f t="shared" si="10"/>
        <v>49676.029102339569</v>
      </c>
      <c r="AD53" s="43">
        <f t="shared" si="15"/>
        <v>125903762.33796455</v>
      </c>
      <c r="AE53" s="114"/>
      <c r="AF53" s="50" t="s">
        <v>52</v>
      </c>
      <c r="AG53" s="29">
        <v>3700000</v>
      </c>
      <c r="AH53" s="51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14849.368534727735</v>
      </c>
      <c r="C54" s="12">
        <f>'[1]Szenario 1'!$K54</f>
        <v>1537.5036180857096</v>
      </c>
      <c r="D54" s="13">
        <f>'[1]Szenario 2'!$H54</f>
        <v>17453.290303424488</v>
      </c>
      <c r="E54" s="13">
        <f>'[1]Szenario 2'!$K54</f>
        <v>1807.1136780165714</v>
      </c>
      <c r="F54" s="14">
        <f>'[1]Szenario 3'!$H54</f>
        <v>19928.923615997293</v>
      </c>
      <c r="G54" s="72">
        <f>'[1]Szenario 3'!$K54</f>
        <v>2063.4407512003595</v>
      </c>
      <c r="H54" s="89"/>
      <c r="I54" s="76">
        <f>'[2]Szenario 1'!$F54</f>
        <v>4.3258168430740911E-3</v>
      </c>
      <c r="J54" s="17">
        <f>'[2]Szenario 2'!$F54</f>
        <v>8.0058490221166147E-3</v>
      </c>
      <c r="K54" s="25">
        <f>'[2]Szenario 3'!$F54</f>
        <v>9.6774193548387101E-3</v>
      </c>
      <c r="L54" s="89"/>
      <c r="M54" s="87">
        <f t="shared" si="14"/>
        <v>69.212959091152584</v>
      </c>
      <c r="O54" s="34">
        <f t="shared" si="0"/>
        <v>17453.290303424488</v>
      </c>
      <c r="P54" s="38">
        <f t="shared" si="1"/>
        <v>1814.9309208022851</v>
      </c>
      <c r="Q54" s="90"/>
      <c r="R54" s="31">
        <f t="shared" si="2"/>
        <v>1</v>
      </c>
      <c r="S54" s="36">
        <f t="shared" si="3"/>
        <v>1</v>
      </c>
      <c r="T54" s="90"/>
      <c r="U54" s="42">
        <f t="shared" si="4"/>
        <v>0.33549781761074321</v>
      </c>
      <c r="V54" s="36">
        <f t="shared" si="5"/>
        <v>0.3386666668744</v>
      </c>
      <c r="W54" s="90"/>
      <c r="X54" s="78">
        <f t="shared" si="6"/>
        <v>4000</v>
      </c>
      <c r="Y54" s="44">
        <f t="shared" si="7"/>
        <v>127539492.22953071</v>
      </c>
      <c r="Z54" s="44">
        <f t="shared" si="8"/>
        <v>364694.65123511053</v>
      </c>
      <c r="AA54" s="44">
        <f t="shared" si="9"/>
        <v>-1191757.000201595</v>
      </c>
      <c r="AB54" s="45">
        <f t="shared" si="10"/>
        <v>50029.663869827324</v>
      </c>
      <c r="AD54" s="43">
        <f t="shared" si="15"/>
        <v>126766459.54443404</v>
      </c>
      <c r="AE54" s="114"/>
      <c r="AF54" s="52"/>
      <c r="AG54" s="53">
        <f>'[3]Risikoschätzung '!$P$20</f>
        <v>1.3698630136986301E-8</v>
      </c>
      <c r="AH54" s="51" t="s">
        <v>54</v>
      </c>
    </row>
    <row r="55" spans="1:34" ht="15" thickBot="1" x14ac:dyDescent="0.35">
      <c r="AD55" s="43">
        <f>SUM(AD9:AD54)</f>
        <v>4925935488.0060883</v>
      </c>
      <c r="AE55" s="114"/>
      <c r="AF55" s="54"/>
      <c r="AG55" s="55">
        <f>'[3]Risikoschätzung '!$P$24</f>
        <v>5.2428785204316568E-9</v>
      </c>
      <c r="AH55" s="56" t="s">
        <v>54</v>
      </c>
    </row>
    <row r="56" spans="1:34" ht="15" thickBot="1" x14ac:dyDescent="0.35">
      <c r="U56" s="121" t="s">
        <v>23</v>
      </c>
      <c r="V56" s="122"/>
      <c r="X56" s="10">
        <f>SUM(X9:X54)</f>
        <v>252000</v>
      </c>
      <c r="Y56" s="69">
        <f>SUM(Y9:Y54)</f>
        <v>4933517114.2362499</v>
      </c>
      <c r="Z56" s="70">
        <f>SUM(Z9:Z54)</f>
        <v>14107004.80498809</v>
      </c>
      <c r="AA56" s="70">
        <f>SUM(AA9:AA54)</f>
        <v>-23875970.266109243</v>
      </c>
      <c r="AB56" s="77">
        <f>SUM(AB9:AB54)</f>
        <v>1935339.2309589528</v>
      </c>
      <c r="AD56" s="71">
        <f>X56+Y56+Z56+AA56+AB56</f>
        <v>4925935488.0060873</v>
      </c>
      <c r="AF56" s="139"/>
      <c r="AG56" s="140"/>
    </row>
    <row r="57" spans="1:34" ht="15" thickBot="1" x14ac:dyDescent="0.35">
      <c r="AF57" s="141"/>
      <c r="AG57" s="142"/>
    </row>
    <row r="58" spans="1:34" x14ac:dyDescent="0.3">
      <c r="AE58" s="28"/>
      <c r="AF58" s="139"/>
      <c r="AG58" s="140"/>
      <c r="AH58" s="46"/>
    </row>
    <row r="59" spans="1:34" ht="15" thickBot="1" x14ac:dyDescent="0.35">
      <c r="AF59" s="141"/>
      <c r="AG59" s="142"/>
    </row>
    <row r="60" spans="1:34" x14ac:dyDescent="0.3">
      <c r="AG60" s="45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S30" workbookViewId="0">
      <selection activeCell="AB54" sqref="AB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2" customWidth="1"/>
    <col min="9" max="9" width="15.33203125" customWidth="1"/>
    <col min="10" max="10" width="14.6640625" customWidth="1"/>
    <col min="11" max="11" width="14.88671875" customWidth="1"/>
    <col min="12" max="12" width="3" style="22" customWidth="1"/>
    <col min="13" max="13" width="20.77734375" customWidth="1"/>
    <col min="14" max="14" width="3.21875" style="89" customWidth="1"/>
    <col min="15" max="15" width="20.33203125" style="29" customWidth="1"/>
    <col min="16" max="16" width="16.44140625" style="29" customWidth="1"/>
    <col min="17" max="17" width="3.109375" style="32" customWidth="1"/>
    <col min="18" max="18" width="14.109375" customWidth="1"/>
    <col min="19" max="19" width="13.44140625" customWidth="1"/>
    <col min="20" max="20" width="3.109375" style="32" customWidth="1"/>
    <col min="21" max="21" width="15.6640625" style="32" customWidth="1"/>
    <col min="22" max="22" width="18.44140625" style="32" customWidth="1"/>
    <col min="23" max="23" width="5.6640625" style="32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88"/>
      <c r="L1" s="88"/>
      <c r="N1" s="88"/>
      <c r="Q1" s="88"/>
      <c r="R1" s="78"/>
      <c r="S1" s="78"/>
      <c r="T1" s="88"/>
      <c r="U1" s="78"/>
      <c r="V1" s="78"/>
      <c r="W1" s="88"/>
      <c r="AE1" s="114"/>
    </row>
    <row r="2" spans="1:36" ht="14.4" customHeight="1" thickBot="1" x14ac:dyDescent="0.35">
      <c r="B2" s="115" t="s">
        <v>0</v>
      </c>
      <c r="C2" s="116"/>
      <c r="D2" s="117"/>
      <c r="F2" s="114"/>
      <c r="G2" s="114"/>
      <c r="H2" s="89"/>
      <c r="K2" s="2"/>
      <c r="L2" s="89"/>
      <c r="O2" s="121" t="s">
        <v>57</v>
      </c>
      <c r="P2" s="122"/>
      <c r="Q2" s="89"/>
      <c r="R2" s="78"/>
      <c r="S2" s="78"/>
      <c r="T2" s="89"/>
      <c r="U2" s="78"/>
      <c r="V2" s="78"/>
      <c r="W2" s="89"/>
      <c r="Y2" s="147" t="s">
        <v>73</v>
      </c>
      <c r="Z2" s="148"/>
      <c r="AA2" s="149"/>
      <c r="AB2" s="9"/>
      <c r="AC2" s="9"/>
      <c r="AE2" s="114"/>
    </row>
    <row r="3" spans="1:36" ht="14.4" customHeight="1" thickBot="1" x14ac:dyDescent="0.35">
      <c r="B3" s="118"/>
      <c r="C3" s="119"/>
      <c r="D3" s="120"/>
      <c r="F3" s="114"/>
      <c r="G3" s="114"/>
      <c r="H3" s="89"/>
      <c r="K3" s="2"/>
      <c r="L3" s="89"/>
      <c r="O3" s="156" t="s">
        <v>72</v>
      </c>
      <c r="P3" s="157"/>
      <c r="Q3" s="89"/>
      <c r="R3" s="78"/>
      <c r="S3" s="78"/>
      <c r="T3" s="89"/>
      <c r="U3" s="78"/>
      <c r="V3" s="78"/>
      <c r="W3" s="89"/>
      <c r="Y3" s="150"/>
      <c r="Z3" s="151"/>
      <c r="AA3" s="152"/>
      <c r="AB3" s="9"/>
      <c r="AC3" s="9"/>
      <c r="AE3" s="114"/>
      <c r="AF3" s="92" t="s">
        <v>14</v>
      </c>
      <c r="AG3" s="93"/>
      <c r="AH3" s="94"/>
    </row>
    <row r="4" spans="1:36" ht="14.4" customHeight="1" thickBot="1" x14ac:dyDescent="0.35">
      <c r="H4" s="89"/>
      <c r="K4" s="2"/>
      <c r="L4" s="89"/>
      <c r="O4" s="158"/>
      <c r="P4" s="159"/>
      <c r="Q4" s="89"/>
      <c r="R4" s="78"/>
      <c r="S4" s="78"/>
      <c r="T4" s="89"/>
      <c r="U4" s="78"/>
      <c r="V4" s="78"/>
      <c r="W4" s="89"/>
      <c r="Y4" s="153"/>
      <c r="Z4" s="154"/>
      <c r="AA4" s="155"/>
      <c r="AB4" s="9"/>
      <c r="AC4" s="9"/>
      <c r="AE4" s="114"/>
      <c r="AF4" s="95"/>
      <c r="AG4" s="96"/>
      <c r="AH4" s="97"/>
    </row>
    <row r="5" spans="1:36" ht="14.4" customHeight="1" thickBot="1" x14ac:dyDescent="0.35">
      <c r="D5" s="98" t="s">
        <v>2</v>
      </c>
      <c r="E5" s="99"/>
      <c r="H5" s="89"/>
      <c r="I5" s="98" t="s">
        <v>7</v>
      </c>
      <c r="J5" s="102"/>
      <c r="K5" s="99"/>
      <c r="L5" s="89"/>
      <c r="M5" s="102" t="s">
        <v>3</v>
      </c>
      <c r="O5" s="104"/>
      <c r="P5" s="105"/>
      <c r="Q5" s="89"/>
      <c r="R5" s="102" t="s">
        <v>21</v>
      </c>
      <c r="S5" s="99"/>
      <c r="T5" s="89"/>
      <c r="U5" s="98" t="s">
        <v>30</v>
      </c>
      <c r="V5" s="99"/>
      <c r="W5" s="89"/>
      <c r="AE5" s="114"/>
    </row>
    <row r="6" spans="1:36" ht="14.4" customHeight="1" thickBot="1" x14ac:dyDescent="0.35">
      <c r="D6" s="100"/>
      <c r="E6" s="101"/>
      <c r="H6" s="89"/>
      <c r="I6" s="100"/>
      <c r="J6" s="103"/>
      <c r="K6" s="101"/>
      <c r="L6" s="89"/>
      <c r="M6" s="103"/>
      <c r="O6" s="106"/>
      <c r="P6" s="107"/>
      <c r="Q6" s="89"/>
      <c r="R6" s="103"/>
      <c r="S6" s="101"/>
      <c r="T6" s="89"/>
      <c r="U6" s="100"/>
      <c r="V6" s="101"/>
      <c r="W6" s="89"/>
      <c r="AE6" s="114"/>
      <c r="AF6" s="65" t="s">
        <v>31</v>
      </c>
      <c r="AG6" s="48"/>
      <c r="AH6" s="48"/>
      <c r="AI6" s="48"/>
      <c r="AJ6" s="61"/>
    </row>
    <row r="7" spans="1:36" ht="15" customHeight="1" thickBot="1" x14ac:dyDescent="0.35">
      <c r="B7" s="91" t="s">
        <v>5</v>
      </c>
      <c r="C7" s="91"/>
      <c r="D7" s="110" t="s">
        <v>4</v>
      </c>
      <c r="E7" s="110"/>
      <c r="F7" s="111" t="s">
        <v>6</v>
      </c>
      <c r="G7" s="111"/>
      <c r="H7" s="89"/>
      <c r="I7" s="73" t="s">
        <v>61</v>
      </c>
      <c r="J7" s="15" t="s">
        <v>62</v>
      </c>
      <c r="K7" s="23" t="s">
        <v>63</v>
      </c>
      <c r="L7" s="89"/>
      <c r="M7" s="1" t="s">
        <v>8</v>
      </c>
      <c r="O7" s="108"/>
      <c r="P7" s="109"/>
      <c r="Q7" s="89"/>
      <c r="R7" s="78"/>
      <c r="S7" s="78"/>
      <c r="T7" s="89"/>
      <c r="U7" s="78"/>
      <c r="V7" s="78"/>
      <c r="W7" s="89"/>
      <c r="X7" s="4" t="s">
        <v>9</v>
      </c>
      <c r="Y7" s="79" t="s">
        <v>10</v>
      </c>
      <c r="Z7" s="4" t="s">
        <v>11</v>
      </c>
      <c r="AA7" s="4" t="s">
        <v>12</v>
      </c>
      <c r="AB7" s="4" t="s">
        <v>13</v>
      </c>
      <c r="AD7" s="112" t="s">
        <v>58</v>
      </c>
      <c r="AE7" s="114"/>
      <c r="AF7" s="68" t="s">
        <v>56</v>
      </c>
      <c r="AG7" s="29">
        <v>80</v>
      </c>
      <c r="AH7" s="28" t="s">
        <v>19</v>
      </c>
      <c r="AI7" s="29">
        <v>0.08</v>
      </c>
      <c r="AJ7" s="51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21"/>
      <c r="H8" s="89"/>
      <c r="I8" s="74"/>
      <c r="J8" s="8"/>
      <c r="K8" s="21"/>
      <c r="L8" s="89"/>
      <c r="M8" s="26"/>
      <c r="O8" s="33"/>
      <c r="P8" s="37"/>
      <c r="Q8" s="89"/>
      <c r="R8" s="80"/>
      <c r="S8" s="79"/>
      <c r="T8" s="89"/>
      <c r="U8" s="80"/>
      <c r="V8" s="79"/>
      <c r="W8" s="89"/>
      <c r="X8" s="40"/>
      <c r="Y8" s="11"/>
      <c r="Z8" s="39"/>
      <c r="AA8" s="39"/>
      <c r="AB8" s="39"/>
      <c r="AD8" s="113"/>
      <c r="AE8" s="114"/>
      <c r="AF8" s="62" t="s">
        <v>15</v>
      </c>
      <c r="AG8" s="29">
        <v>3</v>
      </c>
      <c r="AH8" s="28" t="s">
        <v>19</v>
      </c>
      <c r="AI8" s="28"/>
      <c r="AJ8" s="51"/>
    </row>
    <row r="9" spans="1:36" ht="14.4" customHeight="1" x14ac:dyDescent="0.3">
      <c r="A9" s="6">
        <v>2015</v>
      </c>
      <c r="B9" s="12">
        <f>'[1]Szenario 1'!$H9</f>
        <v>11958.76435148346</v>
      </c>
      <c r="C9" s="12">
        <f>'[1]Szenario 1'!$K9</f>
        <v>1238.2104609525973</v>
      </c>
      <c r="D9" s="13">
        <f>'[1]Szenario 2'!$H9</f>
        <v>11899.584311285807</v>
      </c>
      <c r="E9" s="13">
        <f>'[1]Szenario 2'!$K9</f>
        <v>1232.0829595905325</v>
      </c>
      <c r="F9" s="14">
        <f>'[1]Szenario 3'!$H9</f>
        <v>11843.319917818244</v>
      </c>
      <c r="G9" s="72">
        <f>'[1]Szenario 3'!$K9</f>
        <v>1226.2573442909008</v>
      </c>
      <c r="H9" s="89"/>
      <c r="I9" s="75">
        <f>'[2]Szenario 1'!$F9</f>
        <v>5.3714285714285713E-3</v>
      </c>
      <c r="J9" s="16">
        <f>'[2]Szenario 2'!$F9</f>
        <v>1.2514285714285714E-2</v>
      </c>
      <c r="K9" s="24">
        <f>'[2]Szenario 3'!$F9</f>
        <v>1.7142857142857144E-2</v>
      </c>
      <c r="L9" s="89"/>
      <c r="M9" s="82">
        <v>0.16900000000000001</v>
      </c>
      <c r="O9" s="34">
        <f>D9</f>
        <v>11899.584311285807</v>
      </c>
      <c r="P9" s="38">
        <f>E9+(E9*J9)</f>
        <v>1247.5015977705511</v>
      </c>
      <c r="Q9" s="89"/>
      <c r="R9" s="31">
        <f>IF(O9&lt;$AG$18,1,2)</f>
        <v>1</v>
      </c>
      <c r="S9" s="36">
        <f>IF(P9&lt;$AG$10,1,2)</f>
        <v>1</v>
      </c>
      <c r="T9" s="89"/>
      <c r="U9" s="42">
        <f>($AI$15/$AG$20)*(1+0.15*(O9/$AG$18)^4)+$AH$33</f>
        <v>0.33549599726201801</v>
      </c>
      <c r="V9" s="36">
        <f>($AI$7/$AG$12)*(1+0.15*(P9/$AG$10)^4)+$AH$32</f>
        <v>0.33866666671303591</v>
      </c>
      <c r="W9" s="89"/>
      <c r="X9" s="78">
        <f>($AG$7*$AG$8*S9+$AG$15*$AG$16*R9)*$AG$24</f>
        <v>4000</v>
      </c>
      <c r="Y9" s="44">
        <f>(O9*U9*$AG$30+P9*V9*$AG$29)*365</f>
        <v>86999127.868900642</v>
      </c>
      <c r="Z9" s="44">
        <f>(O9*$AI$15*$AG$37+P9*$AI$7*$AG$36)*365</f>
        <v>248691.56032091693</v>
      </c>
      <c r="AA9" s="44">
        <f>O9*$AI$15*($AG$41+$AG$40*(1-M9))*365</f>
        <v>15139.001008596557</v>
      </c>
      <c r="AB9" s="45">
        <f>365*((P9*$AI$7*($AG$53*$AG$54+$AG$49*$AG$50+$AG$45*$AG$46))+(O9*1.6*$AI$15*($AG$53*$AG$55+$AG$49*$AG$51+$AG$45*$AG$47)))</f>
        <v>34150.397472540542</v>
      </c>
      <c r="AD9" s="43">
        <f>SUM(X9:AB9)</f>
        <v>87301108.827702701</v>
      </c>
      <c r="AE9" s="114"/>
      <c r="AF9" s="143" t="s">
        <v>16</v>
      </c>
      <c r="AG9" s="18"/>
      <c r="AH9" s="146"/>
      <c r="AI9" s="28"/>
      <c r="AJ9" s="51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72">
        <f>'[1]Szenario 3'!$K10</f>
        <v>1244.86142</v>
      </c>
      <c r="H10" s="89"/>
      <c r="I10" s="76">
        <f>'[2]Szenario 1'!$F10</f>
        <v>5.3427304762987378E-3</v>
      </c>
      <c r="J10" s="17">
        <f>'[2]Szenario 2'!$F10</f>
        <v>1.2359613973700547E-2</v>
      </c>
      <c r="K10" s="25">
        <f>'[2]Szenario 3'!$F10</f>
        <v>1.6853932584269662E-2</v>
      </c>
      <c r="L10" s="89"/>
      <c r="M10" s="83">
        <v>0.23699999999999999</v>
      </c>
      <c r="O10" s="34">
        <f t="shared" ref="O10:O54" si="0">D10</f>
        <v>12023</v>
      </c>
      <c r="P10" s="38">
        <f t="shared" ref="P10:P54" si="1">E10+(E10*J10)</f>
        <v>1260.2474266019526</v>
      </c>
      <c r="Q10" s="89"/>
      <c r="R10" s="31">
        <f t="shared" ref="R10:R54" si="2">IF(O10&lt;$AG$18,1,2)</f>
        <v>1</v>
      </c>
      <c r="S10" s="36">
        <f t="shared" ref="S10:S54" si="3">IF(P10&lt;$AG$10,1,2)</f>
        <v>1</v>
      </c>
      <c r="T10" s="89"/>
      <c r="U10" s="42">
        <f t="shared" ref="U10:U54" si="4">($AI$15/$AG$20)*(1+0.15*(O10/$AG$18)^4)+$AH$33</f>
        <v>0.33549601840424526</v>
      </c>
      <c r="V10" s="36">
        <f t="shared" ref="V10:V54" si="5">($AI$7/$AG$12)*(1+0.15*(P10/$AG$10)^4)+$AH$32</f>
        <v>0.33866666671496021</v>
      </c>
      <c r="W10" s="89"/>
      <c r="X10" s="78">
        <f t="shared" ref="X10:X54" si="6">($AG$7*$AG$8*S10+$AG$15*$AG$16*R10)*$AG$24</f>
        <v>4000</v>
      </c>
      <c r="Y10" s="44">
        <f t="shared" ref="Y10:Y54" si="7">(O10*U10*$AG$30+P10*V10*$AG$29)*365</f>
        <v>87900605.266088769</v>
      </c>
      <c r="Z10" s="44">
        <f t="shared" ref="Z10:Z54" si="8">(O10*$AI$15*$AG$37+P10*$AI$7*$AG$36)*365</f>
        <v>251270.00372851655</v>
      </c>
      <c r="AA10" s="44">
        <f t="shared" ref="AA10:AA54" si="9">O10*$AI$15*($AG$41+$AG$40*(1-M10))*365</f>
        <v>14472.400102600001</v>
      </c>
      <c r="AB10" s="45">
        <f t="shared" ref="AB10:AB54" si="10">365*((P10*$AI$7*($AG$53*$AG$54+$AG$49*$AG$50+$AG$45*$AG$46))+(O10*1.6*$AI$15*($AG$53*$AG$55+$AG$49*$AG$51+$AG$45*$AG$47)))</f>
        <v>34503.815414954268</v>
      </c>
      <c r="AD10" s="43">
        <f t="shared" ref="AD10:AD46" si="11">SUM(X10:AB10)</f>
        <v>88204851.485334843</v>
      </c>
      <c r="AE10" s="114"/>
      <c r="AF10" s="144"/>
      <c r="AG10" s="19">
        <v>80400</v>
      </c>
      <c r="AH10" s="146"/>
      <c r="AI10" s="28"/>
      <c r="AJ10" s="51"/>
    </row>
    <row r="11" spans="1:36" x14ac:dyDescent="0.3">
      <c r="A11" s="6">
        <f t="shared" ref="A11:A54" si="12">A10+1</f>
        <v>2017</v>
      </c>
      <c r="B11" s="12">
        <f>'[1]Szenario 1'!$H11</f>
        <v>12087.23564851654</v>
      </c>
      <c r="C11" s="12">
        <f>'[1]Szenario 1'!$K11</f>
        <v>1251.5123790474024</v>
      </c>
      <c r="D11" s="13">
        <f>'[1]Szenario 2'!$H11</f>
        <v>12146.415688714193</v>
      </c>
      <c r="E11" s="13">
        <f>'[1]Szenario 2'!$K11</f>
        <v>1257.6398804094674</v>
      </c>
      <c r="F11" s="14">
        <f>'[1]Szenario 3'!$H11</f>
        <v>12202.680082181758</v>
      </c>
      <c r="G11" s="72">
        <f>'[1]Szenario 3'!$K11</f>
        <v>1263.4654957090991</v>
      </c>
      <c r="H11" s="89"/>
      <c r="I11" s="76">
        <f>'[2]Szenario 1'!$F11</f>
        <v>5.3143374038896428E-3</v>
      </c>
      <c r="J11" s="17">
        <f>'[2]Szenario 2'!$F11</f>
        <v>1.2208718920726948E-2</v>
      </c>
      <c r="K11" s="25">
        <f>'[2]Szenario 3'!$F11</f>
        <v>1.6574585635359115E-2</v>
      </c>
      <c r="L11" s="89"/>
      <c r="M11" s="82">
        <v>0.318</v>
      </c>
      <c r="O11" s="34">
        <f t="shared" si="0"/>
        <v>12146.415688714193</v>
      </c>
      <c r="P11" s="38">
        <f t="shared" si="1"/>
        <v>1272.9940522128832</v>
      </c>
      <c r="Q11" s="89"/>
      <c r="R11" s="31">
        <f t="shared" si="2"/>
        <v>1</v>
      </c>
      <c r="S11" s="36">
        <f t="shared" si="3"/>
        <v>1</v>
      </c>
      <c r="T11" s="89"/>
      <c r="U11" s="42">
        <f t="shared" si="4"/>
        <v>0.33549604020766788</v>
      </c>
      <c r="V11" s="36">
        <f t="shared" si="5"/>
        <v>0.3386666667169439</v>
      </c>
      <c r="W11" s="89"/>
      <c r="X11" s="78">
        <f t="shared" si="6"/>
        <v>4000</v>
      </c>
      <c r="Y11" s="44">
        <f t="shared" si="7"/>
        <v>88802086.381342843</v>
      </c>
      <c r="Z11" s="44">
        <f t="shared" si="8"/>
        <v>253848.45062601048</v>
      </c>
      <c r="AA11" s="44">
        <f t="shared" si="9"/>
        <v>13629.818568246654</v>
      </c>
      <c r="AB11" s="45">
        <f t="shared" si="10"/>
        <v>34857.236545670152</v>
      </c>
      <c r="AD11" s="43">
        <f t="shared" si="11"/>
        <v>89108421.88708277</v>
      </c>
      <c r="AE11" s="114"/>
      <c r="AF11" s="145"/>
      <c r="AG11" s="18"/>
      <c r="AH11" s="146"/>
      <c r="AI11" s="28"/>
      <c r="AJ11" s="51"/>
    </row>
    <row r="12" spans="1:36" ht="15" thickBot="1" x14ac:dyDescent="0.35">
      <c r="A12" s="6">
        <f t="shared" si="12"/>
        <v>2018</v>
      </c>
      <c r="B12" s="12">
        <f>'[1]Szenario 1'!$H12</f>
        <v>12151.471297033078</v>
      </c>
      <c r="C12" s="12">
        <f>'[1]Szenario 1'!$K12</f>
        <v>1258.1633380948049</v>
      </c>
      <c r="D12" s="13">
        <f>'[1]Szenario 2'!$H12</f>
        <v>12269.831377428385</v>
      </c>
      <c r="E12" s="13">
        <f>'[1]Szenario 2'!$K12</f>
        <v>1270.4183408189349</v>
      </c>
      <c r="F12" s="14">
        <f>'[1]Szenario 3'!$H12</f>
        <v>12382.360164363514</v>
      </c>
      <c r="G12" s="72">
        <f>'[1]Szenario 3'!$K12</f>
        <v>1282.0695714181982</v>
      </c>
      <c r="H12" s="89"/>
      <c r="I12" s="76">
        <f>'[2]Szenario 1'!$F12</f>
        <v>5.28624451692723E-3</v>
      </c>
      <c r="J12" s="17">
        <f>'[2]Szenario 2'!$F12</f>
        <v>1.2061463898221072E-2</v>
      </c>
      <c r="K12" s="25">
        <f>'[2]Szenario 3'!$F12</f>
        <v>1.6304347826086956E-2</v>
      </c>
      <c r="L12" s="89"/>
      <c r="M12" s="83">
        <v>0.41699999999999998</v>
      </c>
      <c r="O12" s="34">
        <f t="shared" si="0"/>
        <v>12269.831377428385</v>
      </c>
      <c r="P12" s="38">
        <f t="shared" si="1"/>
        <v>1285.7414457723603</v>
      </c>
      <c r="Q12" s="89"/>
      <c r="R12" s="31">
        <f t="shared" si="2"/>
        <v>1</v>
      </c>
      <c r="S12" s="36">
        <f t="shared" si="3"/>
        <v>1</v>
      </c>
      <c r="T12" s="89"/>
      <c r="U12" s="42">
        <f t="shared" si="4"/>
        <v>0.33549606268592963</v>
      </c>
      <c r="V12" s="36">
        <f t="shared" si="5"/>
        <v>0.33866666671898815</v>
      </c>
      <c r="W12" s="89"/>
      <c r="X12" s="78">
        <f t="shared" si="6"/>
        <v>4000</v>
      </c>
      <c r="Y12" s="44">
        <f t="shared" si="7"/>
        <v>89703571.098352209</v>
      </c>
      <c r="Z12" s="44">
        <f t="shared" si="8"/>
        <v>256426.90088711915</v>
      </c>
      <c r="AA12" s="44">
        <f t="shared" si="9"/>
        <v>12544.604435260793</v>
      </c>
      <c r="AB12" s="45">
        <f t="shared" si="10"/>
        <v>35210.660749321418</v>
      </c>
      <c r="AD12" s="43">
        <f t="shared" si="11"/>
        <v>90011753.264423907</v>
      </c>
      <c r="AE12" s="114"/>
      <c r="AF12" s="67" t="s">
        <v>33</v>
      </c>
      <c r="AG12" s="60">
        <v>15</v>
      </c>
      <c r="AH12" s="41" t="s">
        <v>34</v>
      </c>
      <c r="AI12" s="41"/>
      <c r="AJ12" s="56"/>
    </row>
    <row r="13" spans="1:36" ht="15" thickBot="1" x14ac:dyDescent="0.35">
      <c r="A13" s="6">
        <f t="shared" si="12"/>
        <v>2019</v>
      </c>
      <c r="B13" s="12">
        <f>'[1]Szenario 1'!$H13</f>
        <v>12215.706945549618</v>
      </c>
      <c r="C13" s="12">
        <f>'[1]Szenario 1'!$K13</f>
        <v>1264.8142971422074</v>
      </c>
      <c r="D13" s="13">
        <f>'[1]Szenario 2'!$H13</f>
        <v>12393.24706614258</v>
      </c>
      <c r="E13" s="13">
        <f>'[1]Szenario 2'!$K13</f>
        <v>1283.1968012284026</v>
      </c>
      <c r="F13" s="14">
        <f>'[1]Szenario 3'!$H13</f>
        <v>12562.04024654527</v>
      </c>
      <c r="G13" s="72">
        <f>'[1]Szenario 3'!$K13</f>
        <v>1300.673647127297</v>
      </c>
      <c r="H13" s="89"/>
      <c r="I13" s="76">
        <f>'[2]Szenario 1'!$F13</f>
        <v>5.2584470798836425E-3</v>
      </c>
      <c r="J13" s="17">
        <f>'[2]Szenario 2'!$F13</f>
        <v>1.1917718763604701E-2</v>
      </c>
      <c r="K13" s="25">
        <f>'[2]Szenario 3'!$F13</f>
        <v>1.6042780748663103E-2</v>
      </c>
      <c r="L13" s="89"/>
      <c r="M13" s="82">
        <v>0.621</v>
      </c>
      <c r="O13" s="34">
        <f t="shared" si="0"/>
        <v>12393.24706614258</v>
      </c>
      <c r="P13" s="38">
        <f t="shared" si="1"/>
        <v>1298.4895798237999</v>
      </c>
      <c r="Q13" s="89"/>
      <c r="R13" s="31">
        <f t="shared" si="2"/>
        <v>1</v>
      </c>
      <c r="S13" s="36">
        <f t="shared" si="3"/>
        <v>1</v>
      </c>
      <c r="T13" s="89"/>
      <c r="U13" s="42">
        <f t="shared" si="4"/>
        <v>0.3354960858528136</v>
      </c>
      <c r="V13" s="36">
        <f t="shared" si="5"/>
        <v>0.3386666667210943</v>
      </c>
      <c r="W13" s="89"/>
      <c r="X13" s="78">
        <f t="shared" si="6"/>
        <v>4000</v>
      </c>
      <c r="Y13" s="44">
        <f t="shared" si="7"/>
        <v>90605059.306925535</v>
      </c>
      <c r="Z13" s="44">
        <f t="shared" si="8"/>
        <v>259005.35439158254</v>
      </c>
      <c r="AA13" s="44">
        <f t="shared" si="9"/>
        <v>10123.852672327055</v>
      </c>
      <c r="AB13" s="45">
        <f t="shared" si="10"/>
        <v>35564.087916040931</v>
      </c>
      <c r="AD13" s="43">
        <f t="shared" si="11"/>
        <v>90913752.601905495</v>
      </c>
      <c r="AE13" s="114"/>
    </row>
    <row r="14" spans="1:36" ht="15" thickBot="1" x14ac:dyDescent="0.35">
      <c r="A14" s="20">
        <f t="shared" si="12"/>
        <v>2020</v>
      </c>
      <c r="B14" s="12">
        <f>'[1]Szenario 1'!$H14</f>
        <v>12279.942594066157</v>
      </c>
      <c r="C14" s="12">
        <f>'[1]Szenario 1'!$K14</f>
        <v>1271.4652561896098</v>
      </c>
      <c r="D14" s="13">
        <f>'[1]Szenario 2'!$H14</f>
        <v>12516.662754856772</v>
      </c>
      <c r="E14" s="13">
        <f>'[1]Szenario 2'!$K14</f>
        <v>1295.9752616378701</v>
      </c>
      <c r="F14" s="14">
        <f>'[1]Szenario 3'!$H14</f>
        <v>12741.720328727028</v>
      </c>
      <c r="G14" s="72">
        <f>'[1]Szenario 3'!$K14</f>
        <v>1319.2777228363964</v>
      </c>
      <c r="H14" s="89"/>
      <c r="I14" s="76">
        <f>'[2]Szenario 1'!$F14</f>
        <v>5.230940456316082E-3</v>
      </c>
      <c r="J14" s="17">
        <f>'[2]Szenario 2'!$F14</f>
        <v>1.1777359505243345E-2</v>
      </c>
      <c r="K14" s="25">
        <f>'[2]Szenario 3'!$F14</f>
        <v>1.5789473684210527E-2</v>
      </c>
      <c r="L14" s="89"/>
      <c r="M14" s="84">
        <f>M13+(($D$42-$D$11)/($B$42-$B$11))</f>
        <v>2.5422959091152588</v>
      </c>
      <c r="O14" s="34">
        <f t="shared" si="0"/>
        <v>12516.662754856772</v>
      </c>
      <c r="P14" s="38">
        <f t="shared" si="1"/>
        <v>1311.2384282040812</v>
      </c>
      <c r="Q14" s="89"/>
      <c r="R14" s="31">
        <f t="shared" si="2"/>
        <v>1</v>
      </c>
      <c r="S14" s="36">
        <f t="shared" si="3"/>
        <v>1</v>
      </c>
      <c r="T14" s="89"/>
      <c r="U14" s="42">
        <f t="shared" si="4"/>
        <v>0.3354961097222422</v>
      </c>
      <c r="V14" s="36">
        <f t="shared" si="5"/>
        <v>0.33866666672326351</v>
      </c>
      <c r="W14" s="89"/>
      <c r="X14" s="78">
        <f>($AG$7*$AG$8*S14+$AG$15*$AG$16*R14)*$AG$24+(AG26*AG7)</f>
        <v>72000</v>
      </c>
      <c r="Y14" s="44">
        <f t="shared" si="7"/>
        <v>91506550.90264228</v>
      </c>
      <c r="Z14" s="44">
        <f t="shared" si="8"/>
        <v>261583.81102480629</v>
      </c>
      <c r="AA14" s="44">
        <f t="shared" si="9"/>
        <v>-14001.500674651013</v>
      </c>
      <c r="AB14" s="45">
        <f t="shared" si="10"/>
        <v>35917.517941137325</v>
      </c>
      <c r="AD14" s="43">
        <f t="shared" si="11"/>
        <v>91862050.730933562</v>
      </c>
      <c r="AE14" s="114"/>
      <c r="AF14" s="65" t="s">
        <v>32</v>
      </c>
      <c r="AG14" s="48"/>
      <c r="AH14" s="48"/>
      <c r="AI14" s="48"/>
      <c r="AJ14" s="61"/>
    </row>
    <row r="15" spans="1:36" x14ac:dyDescent="0.3">
      <c r="A15" s="6">
        <f t="shared" si="12"/>
        <v>2021</v>
      </c>
      <c r="B15" s="12">
        <f>'[1]Szenario 1'!$H15</f>
        <v>12344.178242582695</v>
      </c>
      <c r="C15" s="12">
        <f>'[1]Szenario 1'!$K15</f>
        <v>1278.1162152370121</v>
      </c>
      <c r="D15" s="13">
        <f>'[1]Szenario 2'!$H15</f>
        <v>12640.078443570965</v>
      </c>
      <c r="E15" s="13">
        <f>'[1]Szenario 2'!$K15</f>
        <v>1308.7537220473375</v>
      </c>
      <c r="F15" s="14">
        <f>'[1]Szenario 3'!$H15</f>
        <v>12921.400410908785</v>
      </c>
      <c r="G15" s="72">
        <f>'[1]Szenario 3'!$K15</f>
        <v>1337.8817985454955</v>
      </c>
      <c r="H15" s="89"/>
      <c r="I15" s="76">
        <f>'[2]Szenario 1'!$F15</f>
        <v>5.2037201062887515E-3</v>
      </c>
      <c r="J15" s="17">
        <f>'[2]Szenario 2'!$F15</f>
        <v>1.1640267885617093E-2</v>
      </c>
      <c r="K15" s="25">
        <f>'[2]Szenario 3'!$F15</f>
        <v>1.5544041450777202E-2</v>
      </c>
      <c r="L15" s="89"/>
      <c r="M15" s="85">
        <f t="shared" ref="M15:M43" si="13">M14+(($D$42-$D$11)/($B$42-$B$11))</f>
        <v>4.4635918182305172</v>
      </c>
      <c r="O15" s="34">
        <f t="shared" si="0"/>
        <v>12640.078443570965</v>
      </c>
      <c r="P15" s="38">
        <f t="shared" si="1"/>
        <v>1323.987965968267</v>
      </c>
      <c r="Q15" s="89"/>
      <c r="R15" s="31">
        <f t="shared" si="2"/>
        <v>1</v>
      </c>
      <c r="S15" s="36">
        <f t="shared" si="3"/>
        <v>1</v>
      </c>
      <c r="T15" s="89"/>
      <c r="U15" s="42">
        <f t="shared" si="4"/>
        <v>0.33549613430827707</v>
      </c>
      <c r="V15" s="36">
        <f t="shared" si="5"/>
        <v>0.33866666672549706</v>
      </c>
      <c r="W15" s="89"/>
      <c r="X15" s="78">
        <f t="shared" si="6"/>
        <v>4000</v>
      </c>
      <c r="Y15" s="44">
        <f t="shared" si="7"/>
        <v>92408045.786528841</v>
      </c>
      <c r="Z15" s="44">
        <f t="shared" si="8"/>
        <v>264162.27067753155</v>
      </c>
      <c r="AA15" s="44">
        <f t="shared" si="9"/>
        <v>-38604.599484579659</v>
      </c>
      <c r="AB15" s="45">
        <f t="shared" si="10"/>
        <v>36270.950724793787</v>
      </c>
      <c r="AD15" s="43">
        <f t="shared" si="11"/>
        <v>92673874.408446595</v>
      </c>
      <c r="AE15" s="114"/>
      <c r="AF15" s="66" t="s">
        <v>55</v>
      </c>
      <c r="AG15" s="29">
        <v>80</v>
      </c>
      <c r="AH15" s="28" t="s">
        <v>19</v>
      </c>
      <c r="AI15" s="29">
        <v>0.08</v>
      </c>
      <c r="AJ15" s="51" t="s">
        <v>20</v>
      </c>
    </row>
    <row r="16" spans="1:36" x14ac:dyDescent="0.3">
      <c r="A16" s="6">
        <f t="shared" si="12"/>
        <v>2022</v>
      </c>
      <c r="B16" s="12">
        <f>'[1]Szenario 1'!$H16</f>
        <v>12408.413891099233</v>
      </c>
      <c r="C16" s="12">
        <f>'[1]Szenario 1'!$K16</f>
        <v>1284.7671742844145</v>
      </c>
      <c r="D16" s="13">
        <f>'[1]Szenario 2'!$H16</f>
        <v>12763.494132285157</v>
      </c>
      <c r="E16" s="13">
        <f>'[1]Szenario 2'!$K16</f>
        <v>1321.532182456805</v>
      </c>
      <c r="F16" s="14">
        <f>'[1]Szenario 3'!$H16</f>
        <v>13101.080493090543</v>
      </c>
      <c r="G16" s="72">
        <f>'[1]Szenario 3'!$K16</f>
        <v>1356.4858742545948</v>
      </c>
      <c r="H16" s="89"/>
      <c r="I16" s="76">
        <f>'[2]Szenario 1'!$F16</f>
        <v>5.1767815838748765E-3</v>
      </c>
      <c r="J16" s="17">
        <f>'[2]Szenario 2'!$F16</f>
        <v>1.1506331109126255E-2</v>
      </c>
      <c r="K16" s="25">
        <f>'[2]Szenario 3'!$F16</f>
        <v>1.5306122448979591E-2</v>
      </c>
      <c r="L16" s="89"/>
      <c r="M16" s="84">
        <f t="shared" si="13"/>
        <v>6.3848877273457756</v>
      </c>
      <c r="O16" s="34">
        <f t="shared" si="0"/>
        <v>12763.494132285157</v>
      </c>
      <c r="P16" s="38">
        <f t="shared" si="1"/>
        <v>1336.7381693195193</v>
      </c>
      <c r="Q16" s="89"/>
      <c r="R16" s="31">
        <f t="shared" si="2"/>
        <v>1</v>
      </c>
      <c r="S16" s="36">
        <f t="shared" si="3"/>
        <v>1</v>
      </c>
      <c r="T16" s="89"/>
      <c r="U16" s="42">
        <f t="shared" si="4"/>
        <v>0.33549615962511942</v>
      </c>
      <c r="V16" s="36">
        <f t="shared" si="5"/>
        <v>0.33866666672779622</v>
      </c>
      <c r="W16" s="89"/>
      <c r="X16" s="78">
        <f t="shared" si="6"/>
        <v>4000</v>
      </c>
      <c r="Y16" s="44">
        <f t="shared" si="7"/>
        <v>93309543.864757091</v>
      </c>
      <c r="Z16" s="44">
        <f t="shared" si="8"/>
        <v>266740.73324552807</v>
      </c>
      <c r="AA16" s="44">
        <f t="shared" si="9"/>
        <v>-63685.443757458896</v>
      </c>
      <c r="AB16" s="45">
        <f t="shared" si="10"/>
        <v>36624.386171787599</v>
      </c>
      <c r="AD16" s="43">
        <f t="shared" si="11"/>
        <v>93553223.540416941</v>
      </c>
      <c r="AE16" s="114"/>
      <c r="AF16" s="62" t="s">
        <v>18</v>
      </c>
      <c r="AG16" s="29">
        <v>7</v>
      </c>
      <c r="AH16" s="28" t="s">
        <v>19</v>
      </c>
      <c r="AI16" s="28"/>
      <c r="AJ16" s="51"/>
    </row>
    <row r="17" spans="1:36" x14ac:dyDescent="0.3">
      <c r="A17" s="6">
        <f t="shared" si="12"/>
        <v>2023</v>
      </c>
      <c r="B17" s="12">
        <f>'[1]Szenario 1'!$H17</f>
        <v>12472.649539615772</v>
      </c>
      <c r="C17" s="12">
        <f>'[1]Szenario 1'!$K17</f>
        <v>1291.418133331817</v>
      </c>
      <c r="D17" s="13">
        <f>'[1]Szenario 2'!$H17</f>
        <v>12886.909820999348</v>
      </c>
      <c r="E17" s="13">
        <f>'[1]Szenario 2'!$K17</f>
        <v>1334.3106428662725</v>
      </c>
      <c r="F17" s="14">
        <f>'[1]Szenario 3'!$H17</f>
        <v>13280.760575272299</v>
      </c>
      <c r="G17" s="72">
        <f>'[1]Szenario 3'!$K17</f>
        <v>1375.0899499636937</v>
      </c>
      <c r="H17" s="89"/>
      <c r="I17" s="76">
        <f>'[2]Szenario 1'!$F17</f>
        <v>5.150120534735919E-3</v>
      </c>
      <c r="J17" s="17">
        <f>'[2]Szenario 2'!$F17</f>
        <v>1.1375441512570122E-2</v>
      </c>
      <c r="K17" s="25">
        <f>'[2]Szenario 3'!$F17</f>
        <v>1.507537688442211E-2</v>
      </c>
      <c r="L17" s="89"/>
      <c r="M17" s="85">
        <f t="shared" si="13"/>
        <v>8.306183636461034</v>
      </c>
      <c r="O17" s="34">
        <f t="shared" si="0"/>
        <v>12886.909820999348</v>
      </c>
      <c r="P17" s="38">
        <f t="shared" si="1"/>
        <v>1349.4890155437977</v>
      </c>
      <c r="Q17" s="89"/>
      <c r="R17" s="31">
        <f t="shared" si="2"/>
        <v>1</v>
      </c>
      <c r="S17" s="36">
        <f t="shared" si="3"/>
        <v>1</v>
      </c>
      <c r="T17" s="89"/>
      <c r="U17" s="42">
        <f t="shared" si="4"/>
        <v>0.33549618568710959</v>
      </c>
      <c r="V17" s="36">
        <f t="shared" si="5"/>
        <v>0.33866666673016221</v>
      </c>
      <c r="W17" s="89"/>
      <c r="X17" s="78">
        <f t="shared" si="6"/>
        <v>4000</v>
      </c>
      <c r="Y17" s="44">
        <f t="shared" si="7"/>
        <v>94211045.048363551</v>
      </c>
      <c r="Z17" s="44">
        <f t="shared" si="8"/>
        <v>269319.19862930855</v>
      </c>
      <c r="AA17" s="44">
        <f t="shared" si="9"/>
        <v>-89244.033493288691</v>
      </c>
      <c r="AB17" s="45">
        <f t="shared" si="10"/>
        <v>36977.824191228836</v>
      </c>
      <c r="AD17" s="43">
        <f t="shared" si="11"/>
        <v>94432098.037690789</v>
      </c>
      <c r="AE17" s="114"/>
      <c r="AF17" s="143" t="s">
        <v>17</v>
      </c>
      <c r="AG17" s="18"/>
      <c r="AH17" s="146"/>
      <c r="AI17" s="28"/>
      <c r="AJ17" s="51"/>
    </row>
    <row r="18" spans="1:36" x14ac:dyDescent="0.3">
      <c r="A18" s="6">
        <f t="shared" si="12"/>
        <v>2024</v>
      </c>
      <c r="B18" s="12">
        <f>'[1]Szenario 1'!$H18</f>
        <v>12536.885188132312</v>
      </c>
      <c r="C18" s="12">
        <f>'[1]Szenario 1'!$K18</f>
        <v>1298.0690923792195</v>
      </c>
      <c r="D18" s="13">
        <f>'[1]Szenario 2'!$H18</f>
        <v>13010.325509713541</v>
      </c>
      <c r="E18" s="13">
        <f>'[1]Szenario 2'!$K18</f>
        <v>1347.0891032757399</v>
      </c>
      <c r="F18" s="14">
        <f>'[1]Szenario 3'!$H18</f>
        <v>13460.440657454055</v>
      </c>
      <c r="G18" s="72">
        <f>'[1]Szenario 3'!$K18</f>
        <v>1393.6940256727928</v>
      </c>
      <c r="H18" s="89"/>
      <c r="I18" s="76">
        <f>'[2]Szenario 1'!$F18</f>
        <v>5.1237326937752098E-3</v>
      </c>
      <c r="J18" s="17">
        <f>'[2]Szenario 2'!$F18</f>
        <v>1.124749627651379E-2</v>
      </c>
      <c r="K18" s="25">
        <f>'[2]Szenario 3'!$F18</f>
        <v>1.4851485148514851E-2</v>
      </c>
      <c r="L18" s="89"/>
      <c r="M18" s="84">
        <f t="shared" si="13"/>
        <v>10.227479545576292</v>
      </c>
      <c r="O18" s="34">
        <f t="shared" si="0"/>
        <v>13010.325509713541</v>
      </c>
      <c r="P18" s="38">
        <f t="shared" si="1"/>
        <v>1362.240482948966</v>
      </c>
      <c r="Q18" s="89"/>
      <c r="R18" s="31">
        <f t="shared" si="2"/>
        <v>1</v>
      </c>
      <c r="S18" s="36">
        <f t="shared" si="3"/>
        <v>1</v>
      </c>
      <c r="T18" s="89"/>
      <c r="U18" s="42">
        <f t="shared" si="4"/>
        <v>0.33549621250872735</v>
      </c>
      <c r="V18" s="36">
        <f t="shared" si="5"/>
        <v>0.33866666673259632</v>
      </c>
      <c r="W18" s="89"/>
      <c r="X18" s="78">
        <f t="shared" si="6"/>
        <v>4000</v>
      </c>
      <c r="Y18" s="44">
        <f t="shared" si="7"/>
        <v>95112549.252987772</v>
      </c>
      <c r="Z18" s="44">
        <f t="shared" si="8"/>
        <v>271897.66673386126</v>
      </c>
      <c r="AA18" s="44">
        <f t="shared" si="9"/>
        <v>-115280.36869206907</v>
      </c>
      <c r="AB18" s="45">
        <f t="shared" si="10"/>
        <v>37331.264696316735</v>
      </c>
      <c r="AD18" s="43">
        <f t="shared" si="11"/>
        <v>95310497.815725878</v>
      </c>
      <c r="AE18" s="114"/>
      <c r="AF18" s="144"/>
      <c r="AG18" s="19">
        <v>60000</v>
      </c>
      <c r="AH18" s="146"/>
      <c r="AI18" s="28"/>
      <c r="AJ18" s="51"/>
    </row>
    <row r="19" spans="1:36" x14ac:dyDescent="0.3">
      <c r="A19" s="6">
        <f t="shared" si="12"/>
        <v>2025</v>
      </c>
      <c r="B19" s="12">
        <f>'[1]Szenario 1'!$H19</f>
        <v>12601.120836648852</v>
      </c>
      <c r="C19" s="12">
        <f>'[1]Szenario 1'!$K19</f>
        <v>1304.7200514266219</v>
      </c>
      <c r="D19" s="13">
        <f>'[1]Szenario 2'!$H19</f>
        <v>13133.741198427733</v>
      </c>
      <c r="E19" s="13">
        <f>'[1]Szenario 2'!$K19</f>
        <v>1359.8675636852074</v>
      </c>
      <c r="F19" s="14">
        <f>'[1]Szenario 3'!$H19</f>
        <v>13640.120739635813</v>
      </c>
      <c r="G19" s="72">
        <f>'[1]Szenario 3'!$K19</f>
        <v>1412.2981013818919</v>
      </c>
      <c r="H19" s="89"/>
      <c r="I19" s="76">
        <f>'[2]Szenario 1'!$F19</f>
        <v>5.0976138828633406E-3</v>
      </c>
      <c r="J19" s="17">
        <f>'[2]Szenario 2'!$F19</f>
        <v>1.1122397155916709E-2</v>
      </c>
      <c r="K19" s="25">
        <f>'[2]Szenario 3'!$F19</f>
        <v>1.4634146341463415E-2</v>
      </c>
      <c r="L19" s="89"/>
      <c r="M19" s="85">
        <f t="shared" si="13"/>
        <v>12.148775454691551</v>
      </c>
      <c r="O19" s="34">
        <f t="shared" si="0"/>
        <v>13133.741198427733</v>
      </c>
      <c r="P19" s="38">
        <f t="shared" si="1"/>
        <v>1374.9925508079632</v>
      </c>
      <c r="Q19" s="89"/>
      <c r="R19" s="31">
        <f t="shared" si="2"/>
        <v>1</v>
      </c>
      <c r="S19" s="36">
        <f t="shared" si="3"/>
        <v>1</v>
      </c>
      <c r="T19" s="89"/>
      <c r="U19" s="42">
        <f t="shared" si="4"/>
        <v>0.33549624010459178</v>
      </c>
      <c r="V19" s="36">
        <f t="shared" si="5"/>
        <v>0.33866666673509987</v>
      </c>
      <c r="W19" s="89"/>
      <c r="X19" s="78">
        <f t="shared" si="6"/>
        <v>4000</v>
      </c>
      <c r="Y19" s="44">
        <f t="shared" si="7"/>
        <v>96014056.39862816</v>
      </c>
      <c r="Z19" s="44">
        <f t="shared" si="8"/>
        <v>274476.13746840175</v>
      </c>
      <c r="AA19" s="44">
        <f t="shared" si="9"/>
        <v>-141794.44935380001</v>
      </c>
      <c r="AB19" s="45">
        <f t="shared" si="10"/>
        <v>37684.707604112249</v>
      </c>
      <c r="AD19" s="43">
        <f t="shared" si="11"/>
        <v>96188422.794346869</v>
      </c>
      <c r="AE19" s="114"/>
      <c r="AF19" s="145"/>
      <c r="AG19" s="18"/>
      <c r="AH19" s="146"/>
      <c r="AI19" s="28"/>
      <c r="AJ19" s="51"/>
    </row>
    <row r="20" spans="1:36" ht="15" thickBot="1" x14ac:dyDescent="0.35">
      <c r="A20" s="6">
        <f t="shared" si="12"/>
        <v>2026</v>
      </c>
      <c r="B20" s="12">
        <f>'[1]Szenario 1'!$H20</f>
        <v>12665.356485165392</v>
      </c>
      <c r="C20" s="12">
        <f>'[1]Szenario 1'!$K20</f>
        <v>1311.3710104740246</v>
      </c>
      <c r="D20" s="13">
        <f>'[1]Szenario 2'!$H20</f>
        <v>13257.156887141928</v>
      </c>
      <c r="E20" s="13">
        <f>'[1]Szenario 2'!$K20</f>
        <v>1372.6460240946751</v>
      </c>
      <c r="F20" s="14">
        <f>'[1]Szenario 3'!$H20</f>
        <v>13819.800821817569</v>
      </c>
      <c r="G20" s="72">
        <f>'[1]Szenario 3'!$K20</f>
        <v>1430.902177090991</v>
      </c>
      <c r="H20" s="89"/>
      <c r="I20" s="76">
        <f>'[2]Szenario 1'!$F20</f>
        <v>5.0717600086327827E-3</v>
      </c>
      <c r="J20" s="17">
        <f>'[2]Szenario 2'!$F20</f>
        <v>1.1000050228539856E-2</v>
      </c>
      <c r="K20" s="25">
        <f>'[2]Szenario 3'!$F20</f>
        <v>1.4423076923076924E-2</v>
      </c>
      <c r="L20" s="89"/>
      <c r="M20" s="84">
        <f t="shared" si="13"/>
        <v>14.070071363806809</v>
      </c>
      <c r="O20" s="34">
        <f t="shared" si="0"/>
        <v>13257.156887141928</v>
      </c>
      <c r="P20" s="38">
        <f t="shared" si="1"/>
        <v>1387.7451993057221</v>
      </c>
      <c r="Q20" s="89"/>
      <c r="R20" s="31">
        <f t="shared" si="2"/>
        <v>1</v>
      </c>
      <c r="S20" s="36">
        <f t="shared" si="3"/>
        <v>1</v>
      </c>
      <c r="T20" s="89"/>
      <c r="U20" s="42">
        <f t="shared" si="4"/>
        <v>0.33549626848946129</v>
      </c>
      <c r="V20" s="36">
        <f t="shared" si="5"/>
        <v>0.3386666667376742</v>
      </c>
      <c r="W20" s="89"/>
      <c r="X20" s="78">
        <f t="shared" si="6"/>
        <v>4000</v>
      </c>
      <c r="Y20" s="44">
        <f t="shared" si="7"/>
        <v>96915566.409414142</v>
      </c>
      <c r="Z20" s="44">
        <f t="shared" si="8"/>
        <v>277054.61074614007</v>
      </c>
      <c r="AA20" s="44">
        <f t="shared" si="9"/>
        <v>-168786.27547848158</v>
      </c>
      <c r="AB20" s="45">
        <f t="shared" si="10"/>
        <v>38038.152835325658</v>
      </c>
      <c r="AD20" s="43">
        <f t="shared" si="11"/>
        <v>97065872.89751713</v>
      </c>
      <c r="AE20" s="114"/>
      <c r="AF20" s="67" t="s">
        <v>33</v>
      </c>
      <c r="AG20" s="60">
        <v>37</v>
      </c>
      <c r="AH20" s="41" t="s">
        <v>34</v>
      </c>
      <c r="AI20" s="41"/>
      <c r="AJ20" s="56"/>
    </row>
    <row r="21" spans="1:36" ht="15" thickBot="1" x14ac:dyDescent="0.35">
      <c r="A21" s="6">
        <f t="shared" si="12"/>
        <v>2027</v>
      </c>
      <c r="B21" s="12">
        <f>'[1]Szenario 1'!$H21</f>
        <v>12729.59213368193</v>
      </c>
      <c r="C21" s="12">
        <f>'[1]Szenario 1'!$K21</f>
        <v>1318.0219695214269</v>
      </c>
      <c r="D21" s="13">
        <f>'[1]Szenario 2'!$H21</f>
        <v>13380.57257585612</v>
      </c>
      <c r="E21" s="13">
        <f>'[1]Szenario 2'!$K21</f>
        <v>1385.4244845041426</v>
      </c>
      <c r="F21" s="14">
        <f>'[1]Szenario 3'!$H21</f>
        <v>13999.480903999325</v>
      </c>
      <c r="G21" s="72">
        <f>'[1]Szenario 3'!$K21</f>
        <v>1449.5062528000901</v>
      </c>
      <c r="H21" s="89"/>
      <c r="I21" s="76">
        <f>'[2]Szenario 1'!$F21</f>
        <v>5.0461670603392742E-3</v>
      </c>
      <c r="J21" s="17">
        <f>'[2]Szenario 2'!$F21</f>
        <v>1.0880365659777425E-2</v>
      </c>
      <c r="K21" s="25">
        <f>'[2]Szenario 3'!$F21</f>
        <v>1.4218009478672985E-2</v>
      </c>
      <c r="L21" s="89"/>
      <c r="M21" s="85">
        <f t="shared" si="13"/>
        <v>15.991367272922067</v>
      </c>
      <c r="O21" s="34">
        <f t="shared" si="0"/>
        <v>13380.57257585612</v>
      </c>
      <c r="P21" s="38">
        <f t="shared" si="1"/>
        <v>1400.4984094895563</v>
      </c>
      <c r="Q21" s="89"/>
      <c r="R21" s="31">
        <f t="shared" si="2"/>
        <v>1</v>
      </c>
      <c r="S21" s="36">
        <f t="shared" si="3"/>
        <v>1</v>
      </c>
      <c r="T21" s="89"/>
      <c r="U21" s="42">
        <f t="shared" si="4"/>
        <v>0.33549629767823363</v>
      </c>
      <c r="V21" s="36">
        <f t="shared" si="5"/>
        <v>0.33866666674032064</v>
      </c>
      <c r="W21" s="89"/>
      <c r="X21" s="78">
        <f t="shared" si="6"/>
        <v>4000</v>
      </c>
      <c r="Y21" s="44">
        <f t="shared" si="7"/>
        <v>97817079.213393152</v>
      </c>
      <c r="Z21" s="44">
        <f t="shared" si="8"/>
        <v>279633.08648406336</v>
      </c>
      <c r="AA21" s="44">
        <f t="shared" si="9"/>
        <v>-196255.84706611367</v>
      </c>
      <c r="AB21" s="45">
        <f t="shared" si="10"/>
        <v>38391.600314118055</v>
      </c>
      <c r="AD21" s="43">
        <f t="shared" si="11"/>
        <v>97942848.053125218</v>
      </c>
      <c r="AE21" s="114"/>
    </row>
    <row r="22" spans="1:36" ht="15" thickBot="1" x14ac:dyDescent="0.35">
      <c r="A22" s="6">
        <f t="shared" si="12"/>
        <v>2028</v>
      </c>
      <c r="B22" s="12">
        <f>'[1]Szenario 1'!$H22</f>
        <v>12793.827782198468</v>
      </c>
      <c r="C22" s="12">
        <f>'[1]Szenario 1'!$K22</f>
        <v>1324.6729285688293</v>
      </c>
      <c r="D22" s="13">
        <f>'[1]Szenario 2'!$H22</f>
        <v>13503.988264570315</v>
      </c>
      <c r="E22" s="13">
        <f>'[1]Szenario 2'!$K22</f>
        <v>1398.2029449136103</v>
      </c>
      <c r="F22" s="14">
        <f>'[1]Szenario 3'!$H22</f>
        <v>14179.160986181081</v>
      </c>
      <c r="G22" s="72">
        <f>'[1]Szenario 3'!$K22</f>
        <v>1468.110328509189</v>
      </c>
      <c r="H22" s="89"/>
      <c r="I22" s="76">
        <f>'[2]Szenario 1'!$F22</f>
        <v>5.0208311077876294E-3</v>
      </c>
      <c r="J22" s="17">
        <f>'[2]Szenario 2'!$F22</f>
        <v>1.0763257482675578E-2</v>
      </c>
      <c r="K22" s="25">
        <f>'[2]Szenario 3'!$F22</f>
        <v>1.4018691588785047E-2</v>
      </c>
      <c r="L22" s="89"/>
      <c r="M22" s="84">
        <f t="shared" si="13"/>
        <v>17.912663182037328</v>
      </c>
      <c r="O22" s="34">
        <f t="shared" si="0"/>
        <v>13503.988264570315</v>
      </c>
      <c r="P22" s="38">
        <f t="shared" si="1"/>
        <v>1413.2521632227508</v>
      </c>
      <c r="Q22" s="89"/>
      <c r="R22" s="31">
        <f t="shared" si="2"/>
        <v>1</v>
      </c>
      <c r="S22" s="36">
        <f t="shared" si="3"/>
        <v>1</v>
      </c>
      <c r="T22" s="89"/>
      <c r="U22" s="42">
        <f t="shared" si="4"/>
        <v>0.33549632768594601</v>
      </c>
      <c r="V22" s="36">
        <f t="shared" si="5"/>
        <v>0.33866666674304047</v>
      </c>
      <c r="W22" s="89"/>
      <c r="X22" s="78">
        <f t="shared" si="6"/>
        <v>4000</v>
      </c>
      <c r="Y22" s="44">
        <f t="shared" si="7"/>
        <v>98718594.742331773</v>
      </c>
      <c r="Z22" s="44">
        <f t="shared" si="8"/>
        <v>282211.56460273289</v>
      </c>
      <c r="AA22" s="44">
        <f t="shared" si="9"/>
        <v>-224203.16411669651</v>
      </c>
      <c r="AB22" s="45">
        <f t="shared" si="10"/>
        <v>38745.049967915627</v>
      </c>
      <c r="AD22" s="43">
        <f t="shared" si="11"/>
        <v>98819348.192785725</v>
      </c>
      <c r="AE22" s="114"/>
      <c r="AF22" s="57" t="s">
        <v>26</v>
      </c>
      <c r="AG22" s="48"/>
      <c r="AH22" s="61"/>
    </row>
    <row r="23" spans="1:36" ht="15" thickTop="1" x14ac:dyDescent="0.3">
      <c r="A23" s="6">
        <f t="shared" si="12"/>
        <v>2029</v>
      </c>
      <c r="B23" s="12">
        <f>'[1]Szenario 1'!$H23</f>
        <v>12858.063430715009</v>
      </c>
      <c r="C23" s="12">
        <f>'[1]Szenario 1'!$K23</f>
        <v>1331.3238876162318</v>
      </c>
      <c r="D23" s="13">
        <f>'[1]Szenario 2'!$H23</f>
        <v>13627.403953284507</v>
      </c>
      <c r="E23" s="13">
        <f>'[1]Szenario 2'!$K23</f>
        <v>1410.9814053230778</v>
      </c>
      <c r="F23" s="14">
        <f>'[1]Szenario 3'!$H23</f>
        <v>14358.841068362839</v>
      </c>
      <c r="G23" s="72">
        <f>'[1]Szenario 3'!$K23</f>
        <v>1486.7144042182883</v>
      </c>
      <c r="H23" s="89"/>
      <c r="I23" s="76">
        <f>'[2]Szenario 1'!$F23</f>
        <v>4.9957482993197282E-3</v>
      </c>
      <c r="J23" s="17">
        <f>'[2]Szenario 2'!$F23</f>
        <v>1.0648643392006224E-2</v>
      </c>
      <c r="K23" s="25">
        <f>'[2]Szenario 3'!$F23</f>
        <v>1.3824884792626729E-2</v>
      </c>
      <c r="L23" s="89"/>
      <c r="M23" s="85">
        <f t="shared" si="13"/>
        <v>19.833959091152586</v>
      </c>
      <c r="O23" s="34">
        <f t="shared" si="0"/>
        <v>13627.403953284507</v>
      </c>
      <c r="P23" s="38">
        <f t="shared" si="1"/>
        <v>1426.0064431411149</v>
      </c>
      <c r="Q23" s="89"/>
      <c r="R23" s="31">
        <f t="shared" si="2"/>
        <v>1</v>
      </c>
      <c r="S23" s="36">
        <f t="shared" si="3"/>
        <v>1</v>
      </c>
      <c r="T23" s="89"/>
      <c r="U23" s="42">
        <f t="shared" si="4"/>
        <v>0.33549635852777471</v>
      </c>
      <c r="V23" s="36">
        <f t="shared" si="5"/>
        <v>0.33866666674583501</v>
      </c>
      <c r="W23" s="89"/>
      <c r="X23" s="78">
        <f t="shared" si="6"/>
        <v>4000</v>
      </c>
      <c r="Y23" s="44">
        <f t="shared" si="7"/>
        <v>99620112.931529373</v>
      </c>
      <c r="Z23" s="44">
        <f t="shared" si="8"/>
        <v>284790.04502609343</v>
      </c>
      <c r="AA23" s="44">
        <f t="shared" si="9"/>
        <v>-252628.22663022974</v>
      </c>
      <c r="AB23" s="45">
        <f t="shared" si="10"/>
        <v>39098.501727235795</v>
      </c>
      <c r="AD23" s="43">
        <f t="shared" si="11"/>
        <v>99695373.251652479</v>
      </c>
      <c r="AE23" s="114"/>
      <c r="AF23" s="58" t="s">
        <v>35</v>
      </c>
      <c r="AG23" s="28"/>
      <c r="AH23" s="51"/>
    </row>
    <row r="24" spans="1:36" x14ac:dyDescent="0.3">
      <c r="A24" s="6">
        <f t="shared" si="12"/>
        <v>2030</v>
      </c>
      <c r="B24" s="12">
        <f>'[1]Szenario 1'!$H24</f>
        <v>12922.299079231549</v>
      </c>
      <c r="C24" s="12">
        <f>'[1]Szenario 1'!$K24</f>
        <v>1337.9748466636345</v>
      </c>
      <c r="D24" s="13">
        <f>'[1]Szenario 2'!$H24</f>
        <v>13750.819641998702</v>
      </c>
      <c r="E24" s="13">
        <f>'[1]Szenario 2'!$K24</f>
        <v>1423.7598657325454</v>
      </c>
      <c r="F24" s="14">
        <f>'[1]Szenario 3'!$H24</f>
        <v>14538.521150544595</v>
      </c>
      <c r="G24" s="72">
        <f>'[1]Szenario 3'!$K24</f>
        <v>1505.3184799273872</v>
      </c>
      <c r="H24" s="89"/>
      <c r="I24" s="76">
        <f>'[2]Szenario 1'!$F24</f>
        <v>4.9709148598625066E-3</v>
      </c>
      <c r="J24" s="17">
        <f>'[2]Szenario 2'!$F24</f>
        <v>1.0536444551359153E-2</v>
      </c>
      <c r="K24" s="25">
        <f>'[2]Szenario 3'!$F24</f>
        <v>1.3636363636363636E-2</v>
      </c>
      <c r="L24" s="89"/>
      <c r="M24" s="84">
        <f t="shared" si="13"/>
        <v>21.755255000267844</v>
      </c>
      <c r="O24" s="34">
        <f t="shared" si="0"/>
        <v>13750.819641998702</v>
      </c>
      <c r="P24" s="38">
        <f t="shared" si="1"/>
        <v>1438.7612326122869</v>
      </c>
      <c r="Q24" s="89"/>
      <c r="R24" s="31">
        <f t="shared" si="2"/>
        <v>1</v>
      </c>
      <c r="S24" s="36">
        <f t="shared" si="3"/>
        <v>1</v>
      </c>
      <c r="T24" s="89"/>
      <c r="U24" s="42">
        <f t="shared" si="4"/>
        <v>0.33549639021903566</v>
      </c>
      <c r="V24" s="36">
        <f t="shared" si="5"/>
        <v>0.33866666674870571</v>
      </c>
      <c r="W24" s="89"/>
      <c r="X24" s="78">
        <f t="shared" si="6"/>
        <v>4000</v>
      </c>
      <c r="Y24" s="44">
        <f t="shared" si="7"/>
        <v>100521633.71964389</v>
      </c>
      <c r="Z24" s="44">
        <f t="shared" si="8"/>
        <v>287368.52768129529</v>
      </c>
      <c r="AA24" s="44">
        <f t="shared" si="9"/>
        <v>-281531.03460671363</v>
      </c>
      <c r="AB24" s="45">
        <f t="shared" si="10"/>
        <v>39451.955525524412</v>
      </c>
      <c r="AD24" s="43">
        <f t="shared" si="11"/>
        <v>100570923.16824399</v>
      </c>
      <c r="AE24" s="114"/>
      <c r="AF24" s="50" t="s">
        <v>36</v>
      </c>
      <c r="AG24" s="29">
        <v>5</v>
      </c>
      <c r="AH24" s="51" t="s">
        <v>29</v>
      </c>
    </row>
    <row r="25" spans="1:36" x14ac:dyDescent="0.3">
      <c r="A25" s="6">
        <f t="shared" si="12"/>
        <v>2031</v>
      </c>
      <c r="B25" s="12">
        <f>'[1]Szenario 1'!$H25</f>
        <v>12986.534727748087</v>
      </c>
      <c r="C25" s="12">
        <f>'[1]Szenario 1'!$K25</f>
        <v>1344.6258057110367</v>
      </c>
      <c r="D25" s="13">
        <f>'[1]Szenario 2'!$H25</f>
        <v>13874.235330712894</v>
      </c>
      <c r="E25" s="13">
        <f>'[1]Szenario 2'!$K25</f>
        <v>1436.5383261420129</v>
      </c>
      <c r="F25" s="14">
        <f>'[1]Szenario 3'!$H25</f>
        <v>14718.201232726351</v>
      </c>
      <c r="G25" s="72">
        <f>'[1]Szenario 3'!$K25</f>
        <v>1523.9225556364863</v>
      </c>
      <c r="H25" s="89"/>
      <c r="I25" s="76">
        <f>'[2]Szenario 1'!$F25</f>
        <v>4.9463270890338874E-3</v>
      </c>
      <c r="J25" s="17">
        <f>'[2]Szenario 2'!$F25</f>
        <v>1.0426585412302418E-2</v>
      </c>
      <c r="K25" s="25">
        <f>'[2]Szenario 3'!$F25</f>
        <v>1.3452914798206279E-2</v>
      </c>
      <c r="L25" s="89"/>
      <c r="M25" s="85">
        <f t="shared" si="13"/>
        <v>23.676550909383103</v>
      </c>
      <c r="O25" s="34">
        <f t="shared" si="0"/>
        <v>13874.235330712894</v>
      </c>
      <c r="P25" s="38">
        <f t="shared" si="1"/>
        <v>1451.5165156975786</v>
      </c>
      <c r="Q25" s="89"/>
      <c r="R25" s="31">
        <f t="shared" si="2"/>
        <v>1</v>
      </c>
      <c r="S25" s="36">
        <f t="shared" si="3"/>
        <v>1</v>
      </c>
      <c r="T25" s="89"/>
      <c r="U25" s="42">
        <f t="shared" si="4"/>
        <v>0.33549642277518382</v>
      </c>
      <c r="V25" s="36">
        <f t="shared" si="5"/>
        <v>0.33866666675165391</v>
      </c>
      <c r="W25" s="89"/>
      <c r="X25" s="78">
        <f t="shared" si="6"/>
        <v>4000</v>
      </c>
      <c r="Y25" s="44">
        <f t="shared" si="7"/>
        <v>101423157.04852846</v>
      </c>
      <c r="Z25" s="44">
        <f t="shared" si="8"/>
        <v>289947.01249852695</v>
      </c>
      <c r="AA25" s="44">
        <f t="shared" si="9"/>
        <v>-310911.58804614807</v>
      </c>
      <c r="AB25" s="45">
        <f t="shared" si="10"/>
        <v>39805.411299003041</v>
      </c>
      <c r="AD25" s="43">
        <f t="shared" si="11"/>
        <v>101445997.88427985</v>
      </c>
      <c r="AE25" s="114"/>
      <c r="AF25" s="50" t="s">
        <v>37</v>
      </c>
      <c r="AG25" s="29" t="s">
        <v>38</v>
      </c>
      <c r="AH25" s="51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13050.770376264627</v>
      </c>
      <c r="C26" s="12">
        <f>'[1]Szenario 1'!$K26</f>
        <v>1351.2767647584394</v>
      </c>
      <c r="D26" s="13">
        <f>'[1]Szenario 2'!$H26</f>
        <v>13997.651019427089</v>
      </c>
      <c r="E26" s="13">
        <f>'[1]Szenario 2'!$K26</f>
        <v>1449.3167865514806</v>
      </c>
      <c r="F26" s="14">
        <f>'[1]Szenario 3'!$H26</f>
        <v>14897.881314908107</v>
      </c>
      <c r="G26" s="72">
        <f>'[1]Szenario 3'!$K26</f>
        <v>1542.5266313455852</v>
      </c>
      <c r="H26" s="89"/>
      <c r="I26" s="76">
        <f>'[2]Szenario 1'!$F26</f>
        <v>4.9219813593046396E-3</v>
      </c>
      <c r="J26" s="17">
        <f>'[2]Szenario 2'!$F26</f>
        <v>1.0318993544739198E-2</v>
      </c>
      <c r="K26" s="25">
        <f>'[2]Szenario 3'!$F26</f>
        <v>1.3274336283185841E-2</v>
      </c>
      <c r="L26" s="89"/>
      <c r="M26" s="84">
        <f t="shared" si="13"/>
        <v>25.597846818498361</v>
      </c>
      <c r="O26" s="34">
        <f t="shared" si="0"/>
        <v>13997.651019427089</v>
      </c>
      <c r="P26" s="38">
        <f t="shared" si="1"/>
        <v>1464.2722771161875</v>
      </c>
      <c r="Q26" s="89"/>
      <c r="R26" s="31">
        <f t="shared" si="2"/>
        <v>1</v>
      </c>
      <c r="S26" s="36">
        <f t="shared" si="3"/>
        <v>1</v>
      </c>
      <c r="T26" s="89"/>
      <c r="U26" s="42">
        <f t="shared" si="4"/>
        <v>0.33549645621181373</v>
      </c>
      <c r="V26" s="36">
        <f t="shared" si="5"/>
        <v>0.33866666675468093</v>
      </c>
      <c r="W26" s="89"/>
      <c r="X26" s="78">
        <f t="shared" si="6"/>
        <v>4000</v>
      </c>
      <c r="Y26" s="44">
        <f t="shared" si="7"/>
        <v>102324682.86307839</v>
      </c>
      <c r="Z26" s="44">
        <f t="shared" si="8"/>
        <v>292525.49941085861</v>
      </c>
      <c r="AA26" s="44">
        <f t="shared" si="9"/>
        <v>-340769.88694853318</v>
      </c>
      <c r="AB26" s="45">
        <f t="shared" si="10"/>
        <v>40158.868986525755</v>
      </c>
      <c r="AD26" s="43">
        <f t="shared" si="11"/>
        <v>102320597.34452724</v>
      </c>
      <c r="AE26" s="114"/>
      <c r="AF26" s="59" t="s">
        <v>28</v>
      </c>
      <c r="AG26" s="60">
        <v>850</v>
      </c>
      <c r="AH26" s="56" t="s">
        <v>82</v>
      </c>
    </row>
    <row r="27" spans="1:36" ht="15" thickBot="1" x14ac:dyDescent="0.35">
      <c r="A27" s="6">
        <f t="shared" si="12"/>
        <v>2033</v>
      </c>
      <c r="B27" s="12">
        <f>'[1]Szenario 1'!$H27</f>
        <v>13115.006024781167</v>
      </c>
      <c r="C27" s="12">
        <f>'[1]Szenario 1'!$K27</f>
        <v>1357.9277238058419</v>
      </c>
      <c r="D27" s="13">
        <f>'[1]Szenario 2'!$H27</f>
        <v>14121.066708141281</v>
      </c>
      <c r="E27" s="13">
        <f>'[1]Szenario 2'!$K27</f>
        <v>1462.0952469609481</v>
      </c>
      <c r="F27" s="14">
        <f>'[1]Szenario 3'!$H27</f>
        <v>15077.561397089865</v>
      </c>
      <c r="G27" s="72">
        <f>'[1]Szenario 3'!$K27</f>
        <v>1561.1307070546845</v>
      </c>
      <c r="H27" s="89"/>
      <c r="I27" s="76">
        <f>'[2]Szenario 1'!$F27</f>
        <v>4.8978741142142561E-3</v>
      </c>
      <c r="J27" s="17">
        <f>'[2]Szenario 2'!$F27</f>
        <v>1.0213599477660667E-2</v>
      </c>
      <c r="K27" s="25">
        <f>'[2]Szenario 3'!$F27</f>
        <v>1.3100436681222707E-2</v>
      </c>
      <c r="L27" s="89"/>
      <c r="M27" s="85">
        <f t="shared" si="13"/>
        <v>27.51914272761362</v>
      </c>
      <c r="O27" s="34">
        <f t="shared" si="0"/>
        <v>14121.066708141281</v>
      </c>
      <c r="P27" s="38">
        <f t="shared" si="1"/>
        <v>1477.0285022115986</v>
      </c>
      <c r="Q27" s="89"/>
      <c r="R27" s="31">
        <f t="shared" si="2"/>
        <v>1</v>
      </c>
      <c r="S27" s="36">
        <f t="shared" si="3"/>
        <v>1</v>
      </c>
      <c r="T27" s="89"/>
      <c r="U27" s="42">
        <f t="shared" si="4"/>
        <v>0.33549649054465919</v>
      </c>
      <c r="V27" s="36">
        <f t="shared" si="5"/>
        <v>0.33866666675778823</v>
      </c>
      <c r="W27" s="89"/>
      <c r="X27" s="78">
        <f t="shared" si="6"/>
        <v>4000</v>
      </c>
      <c r="Y27" s="44">
        <f t="shared" si="7"/>
        <v>103226211.1110874</v>
      </c>
      <c r="Z27" s="44">
        <f t="shared" si="8"/>
        <v>295103.98835409456</v>
      </c>
      <c r="AA27" s="44">
        <f t="shared" si="9"/>
        <v>-371105.93131386879</v>
      </c>
      <c r="AB27" s="45">
        <f t="shared" si="10"/>
        <v>40512.328529444712</v>
      </c>
      <c r="AD27" s="43">
        <f t="shared" si="11"/>
        <v>103194721.49665707</v>
      </c>
      <c r="AE27" s="114"/>
    </row>
    <row r="28" spans="1:36" ht="15" thickBot="1" x14ac:dyDescent="0.35">
      <c r="A28" s="6">
        <f t="shared" si="12"/>
        <v>2034</v>
      </c>
      <c r="B28" s="12">
        <f>'[1]Szenario 1'!$H28</f>
        <v>13179.241673297707</v>
      </c>
      <c r="C28" s="12">
        <f>'[1]Szenario 1'!$K28</f>
        <v>1364.5786828532446</v>
      </c>
      <c r="D28" s="13">
        <f>'[1]Szenario 2'!$H28</f>
        <v>14244.482396855472</v>
      </c>
      <c r="E28" s="13">
        <f>'[1]Szenario 2'!$K28</f>
        <v>1474.8737073704156</v>
      </c>
      <c r="F28" s="14">
        <f>'[1]Szenario 3'!$H28</f>
        <v>15257.241479271621</v>
      </c>
      <c r="G28" s="72">
        <f>'[1]Szenario 3'!$K28</f>
        <v>1579.7347827637834</v>
      </c>
      <c r="H28" s="89"/>
      <c r="I28" s="76">
        <f>'[2]Szenario 1'!$F28</f>
        <v>4.8740018666390125E-3</v>
      </c>
      <c r="J28" s="17">
        <f>'[2]Szenario 2'!$F28</f>
        <v>1.0110336549559116E-2</v>
      </c>
      <c r="K28" s="25">
        <f>'[2]Szenario 3'!$F28</f>
        <v>1.2931034482758621E-2</v>
      </c>
      <c r="L28" s="89"/>
      <c r="M28" s="84">
        <f t="shared" si="13"/>
        <v>29.440438636728878</v>
      </c>
      <c r="O28" s="34">
        <f t="shared" si="0"/>
        <v>14244.482396855472</v>
      </c>
      <c r="P28" s="38">
        <f t="shared" si="1"/>
        <v>1489.7851769200265</v>
      </c>
      <c r="Q28" s="89"/>
      <c r="R28" s="31">
        <f t="shared" si="2"/>
        <v>1</v>
      </c>
      <c r="S28" s="36">
        <f t="shared" si="3"/>
        <v>1</v>
      </c>
      <c r="T28" s="89"/>
      <c r="U28" s="42">
        <f t="shared" si="4"/>
        <v>0.33549652578959321</v>
      </c>
      <c r="V28" s="36">
        <f t="shared" si="5"/>
        <v>0.33866666676097723</v>
      </c>
      <c r="W28" s="89"/>
      <c r="X28" s="78">
        <f t="shared" si="6"/>
        <v>4000</v>
      </c>
      <c r="Y28" s="44">
        <f t="shared" si="7"/>
        <v>104127741.74311313</v>
      </c>
      <c r="Z28" s="44">
        <f t="shared" si="8"/>
        <v>297682.47926663555</v>
      </c>
      <c r="AA28" s="44">
        <f t="shared" si="9"/>
        <v>-401919.72114215489</v>
      </c>
      <c r="AB28" s="45">
        <f t="shared" si="10"/>
        <v>40865.789871483874</v>
      </c>
      <c r="AD28" s="43">
        <f t="shared" si="11"/>
        <v>104068370.29110909</v>
      </c>
      <c r="AE28" s="114"/>
      <c r="AF28" s="57" t="s">
        <v>27</v>
      </c>
      <c r="AG28" s="48"/>
      <c r="AH28" s="48"/>
      <c r="AI28" s="61"/>
    </row>
    <row r="29" spans="1:36" ht="15" thickTop="1" x14ac:dyDescent="0.3">
      <c r="A29" s="6">
        <f t="shared" si="12"/>
        <v>2035</v>
      </c>
      <c r="B29" s="12">
        <f>'[1]Szenario 1'!$H29</f>
        <v>13243.477321814247</v>
      </c>
      <c r="C29" s="12">
        <f>'[1]Szenario 1'!$K29</f>
        <v>1371.229641900647</v>
      </c>
      <c r="D29" s="13">
        <f>'[1]Szenario 2'!$H29</f>
        <v>14367.898085569666</v>
      </c>
      <c r="E29" s="13">
        <f>'[1]Szenario 2'!$K29</f>
        <v>1487.6521677798833</v>
      </c>
      <c r="F29" s="14">
        <f>'[1]Szenario 3'!$H29</f>
        <v>15436.921561453377</v>
      </c>
      <c r="G29" s="72">
        <f>'[1]Szenario 3'!$K29</f>
        <v>1598.3388584728825</v>
      </c>
      <c r="H29" s="89"/>
      <c r="I29" s="76">
        <f>'[2]Szenario 1'!$F29</f>
        <v>4.8503611971104227E-3</v>
      </c>
      <c r="J29" s="17">
        <f>'[2]Szenario 2'!$F29</f>
        <v>1.0009140767824496E-2</v>
      </c>
      <c r="K29" s="25">
        <f>'[2]Szenario 3'!$F29</f>
        <v>1.276595744680851E-2</v>
      </c>
      <c r="L29" s="89"/>
      <c r="M29" s="85">
        <f t="shared" si="13"/>
        <v>31.361734545844136</v>
      </c>
      <c r="O29" s="34">
        <f t="shared" si="0"/>
        <v>14367.898085569666</v>
      </c>
      <c r="P29" s="38">
        <f t="shared" si="1"/>
        <v>1502.5422877407514</v>
      </c>
      <c r="Q29" s="89"/>
      <c r="R29" s="31">
        <f t="shared" si="2"/>
        <v>1</v>
      </c>
      <c r="S29" s="36">
        <f t="shared" si="3"/>
        <v>1</v>
      </c>
      <c r="T29" s="89"/>
      <c r="U29" s="42">
        <f t="shared" si="4"/>
        <v>0.33549656196262839</v>
      </c>
      <c r="V29" s="36">
        <f t="shared" si="5"/>
        <v>0.33866666676424928</v>
      </c>
      <c r="W29" s="89"/>
      <c r="X29" s="78">
        <f t="shared" si="6"/>
        <v>4000</v>
      </c>
      <c r="Y29" s="44">
        <f t="shared" si="7"/>
        <v>105029274.71235034</v>
      </c>
      <c r="Z29" s="44">
        <f t="shared" si="8"/>
        <v>300260.97208934842</v>
      </c>
      <c r="AA29" s="44">
        <f t="shared" si="9"/>
        <v>-433211.25643339171</v>
      </c>
      <c r="AB29" s="45">
        <f t="shared" si="10"/>
        <v>41219.252958620316</v>
      </c>
      <c r="AD29" s="43">
        <f t="shared" si="11"/>
        <v>104941543.68096492</v>
      </c>
      <c r="AE29" s="114"/>
      <c r="AF29" s="58" t="s">
        <v>24</v>
      </c>
      <c r="AG29" s="29">
        <v>35</v>
      </c>
      <c r="AH29" s="28" t="s">
        <v>22</v>
      </c>
      <c r="AI29" s="51"/>
    </row>
    <row r="30" spans="1:36" x14ac:dyDescent="0.3">
      <c r="A30" s="6">
        <f t="shared" si="12"/>
        <v>2036</v>
      </c>
      <c r="B30" s="12">
        <f>'[1]Szenario 1'!$H30</f>
        <v>13307.712970330787</v>
      </c>
      <c r="C30" s="12">
        <f>'[1]Szenario 1'!$K30</f>
        <v>1377.8806009480497</v>
      </c>
      <c r="D30" s="13">
        <f>'[1]Szenario 2'!$H30</f>
        <v>14491.313774283859</v>
      </c>
      <c r="E30" s="13">
        <f>'[1]Szenario 2'!$K30</f>
        <v>1500.4306281893507</v>
      </c>
      <c r="F30" s="14">
        <f>'[1]Szenario 3'!$H30</f>
        <v>15616.601643635135</v>
      </c>
      <c r="G30" s="72">
        <f>'[1]Szenario 3'!$K30</f>
        <v>1616.9429341819816</v>
      </c>
      <c r="H30" s="89"/>
      <c r="I30" s="76">
        <f>'[2]Szenario 1'!$F30</f>
        <v>4.8269487521823973E-3</v>
      </c>
      <c r="J30" s="17">
        <f>'[2]Szenario 2'!$F30</f>
        <v>9.9099506765011995E-3</v>
      </c>
      <c r="K30" s="25">
        <f>'[2]Szenario 3'!$F30</f>
        <v>1.2605042016806723E-2</v>
      </c>
      <c r="L30" s="89"/>
      <c r="M30" s="84">
        <f t="shared" si="13"/>
        <v>33.283030454959395</v>
      </c>
      <c r="O30" s="34">
        <f t="shared" si="0"/>
        <v>14491.313774283859</v>
      </c>
      <c r="P30" s="38">
        <f t="shared" si="1"/>
        <v>1515.2998217082188</v>
      </c>
      <c r="Q30" s="89"/>
      <c r="R30" s="31">
        <f t="shared" si="2"/>
        <v>1</v>
      </c>
      <c r="S30" s="36">
        <f t="shared" si="3"/>
        <v>1</v>
      </c>
      <c r="T30" s="89"/>
      <c r="U30" s="42">
        <f t="shared" si="4"/>
        <v>0.33549659907991647</v>
      </c>
      <c r="V30" s="36">
        <f t="shared" si="5"/>
        <v>0.33866666676760593</v>
      </c>
      <c r="W30" s="89"/>
      <c r="X30" s="78">
        <f t="shared" si="6"/>
        <v>4000</v>
      </c>
      <c r="Y30" s="44">
        <f t="shared" si="7"/>
        <v>105930809.97451194</v>
      </c>
      <c r="Z30" s="44">
        <f t="shared" si="8"/>
        <v>302839.46676544403</v>
      </c>
      <c r="AA30" s="44">
        <f t="shared" si="9"/>
        <v>-464980.53718757915</v>
      </c>
      <c r="AB30" s="45">
        <f t="shared" si="10"/>
        <v>41572.717738972518</v>
      </c>
      <c r="AD30" s="43">
        <f t="shared" si="11"/>
        <v>105814241.62182878</v>
      </c>
      <c r="AE30" s="114"/>
      <c r="AF30" s="62" t="s">
        <v>25</v>
      </c>
      <c r="AG30" s="29">
        <v>56</v>
      </c>
      <c r="AH30" s="28" t="s">
        <v>22</v>
      </c>
      <c r="AI30" s="51"/>
    </row>
    <row r="31" spans="1:36" x14ac:dyDescent="0.3">
      <c r="A31" s="6">
        <f t="shared" si="12"/>
        <v>2037</v>
      </c>
      <c r="B31" s="12">
        <f>'[1]Szenario 1'!$H31</f>
        <v>13371.948618847327</v>
      </c>
      <c r="C31" s="12">
        <f>'[1]Szenario 1'!$K31</f>
        <v>1384.5315599954522</v>
      </c>
      <c r="D31" s="13">
        <f>'[1]Szenario 2'!$H31</f>
        <v>14614.729462998052</v>
      </c>
      <c r="E31" s="13">
        <f>'[1]Szenario 2'!$K31</f>
        <v>1513.2090885988182</v>
      </c>
      <c r="F31" s="14">
        <f>'[1]Szenario 3'!$H31</f>
        <v>15796.281725816891</v>
      </c>
      <c r="G31" s="72">
        <f>'[1]Szenario 3'!$K31</f>
        <v>1635.5470098910807</v>
      </c>
      <c r="H31" s="89"/>
      <c r="I31" s="76">
        <f>'[2]Szenario 1'!$F31</f>
        <v>4.8037612428454618E-3</v>
      </c>
      <c r="J31" s="17">
        <f>'[2]Szenario 2'!$F31</f>
        <v>9.8127072318308084E-3</v>
      </c>
      <c r="K31" s="25">
        <f>'[2]Szenario 3'!$F31</f>
        <v>1.2448132780082987E-2</v>
      </c>
      <c r="L31" s="89"/>
      <c r="M31" s="85">
        <f t="shared" si="13"/>
        <v>35.204326364074653</v>
      </c>
      <c r="O31" s="34">
        <f t="shared" si="0"/>
        <v>14614.729462998052</v>
      </c>
      <c r="P31" s="38">
        <f t="shared" si="1"/>
        <v>1528.0577663657839</v>
      </c>
      <c r="Q31" s="89"/>
      <c r="R31" s="31">
        <f t="shared" si="2"/>
        <v>1</v>
      </c>
      <c r="S31" s="36">
        <f t="shared" si="3"/>
        <v>1</v>
      </c>
      <c r="T31" s="89"/>
      <c r="U31" s="42">
        <f t="shared" si="4"/>
        <v>0.33549663715774858</v>
      </c>
      <c r="V31" s="36">
        <f t="shared" si="5"/>
        <v>0.33866666677104845</v>
      </c>
      <c r="W31" s="89"/>
      <c r="X31" s="78">
        <f t="shared" si="6"/>
        <v>4000</v>
      </c>
      <c r="Y31" s="44">
        <f t="shared" si="7"/>
        <v>106832347.4877173</v>
      </c>
      <c r="Z31" s="44">
        <f t="shared" si="8"/>
        <v>305417.9632403623</v>
      </c>
      <c r="AA31" s="44">
        <f t="shared" si="9"/>
        <v>-497227.56340471702</v>
      </c>
      <c r="AB31" s="45">
        <f t="shared" si="10"/>
        <v>41926.184162695426</v>
      </c>
      <c r="AD31" s="43">
        <f t="shared" si="11"/>
        <v>106686464.07171562</v>
      </c>
      <c r="AE31" s="114"/>
      <c r="AF31" s="63" t="s">
        <v>45</v>
      </c>
      <c r="AG31" s="29" t="s">
        <v>59</v>
      </c>
      <c r="AH31" s="28"/>
      <c r="AI31" s="51"/>
    </row>
    <row r="32" spans="1:36" x14ac:dyDescent="0.3">
      <c r="A32" s="6">
        <f t="shared" si="12"/>
        <v>2038</v>
      </c>
      <c r="B32" s="12">
        <f>'[1]Szenario 1'!$H32</f>
        <v>13436.184267363868</v>
      </c>
      <c r="C32" s="12">
        <f>'[1]Szenario 1'!$K32</f>
        <v>1391.1825190428547</v>
      </c>
      <c r="D32" s="13">
        <f>'[1]Szenario 2'!$H32</f>
        <v>14738.145151712242</v>
      </c>
      <c r="E32" s="13">
        <f>'[1]Szenario 2'!$K32</f>
        <v>1525.9875490082854</v>
      </c>
      <c r="F32" s="14">
        <f>'[1]Szenario 3'!$H32</f>
        <v>15975.961807998649</v>
      </c>
      <c r="G32" s="72">
        <f>'[1]Szenario 3'!$K32</f>
        <v>1654.1510856001801</v>
      </c>
      <c r="H32" s="89"/>
      <c r="I32" s="76">
        <f>'[2]Szenario 1'!$F32</f>
        <v>4.7807954429864713E-3</v>
      </c>
      <c r="J32" s="17">
        <f>'[2]Szenario 2'!$F32</f>
        <v>9.7173536850512499E-3</v>
      </c>
      <c r="K32" s="25">
        <f>'[2]Szenario 3'!$F32</f>
        <v>1.2295081967213115E-2</v>
      </c>
      <c r="L32" s="89"/>
      <c r="M32" s="84">
        <f t="shared" si="13"/>
        <v>37.125622273189911</v>
      </c>
      <c r="O32" s="34">
        <f t="shared" si="0"/>
        <v>14738.145151712242</v>
      </c>
      <c r="P32" s="38">
        <f t="shared" si="1"/>
        <v>1540.8161097409834</v>
      </c>
      <c r="Q32" s="89"/>
      <c r="R32" s="31">
        <f t="shared" si="2"/>
        <v>1</v>
      </c>
      <c r="S32" s="36">
        <f t="shared" si="3"/>
        <v>1</v>
      </c>
      <c r="T32" s="89"/>
      <c r="U32" s="42">
        <f t="shared" si="4"/>
        <v>0.33549667621255519</v>
      </c>
      <c r="V32" s="36">
        <f t="shared" si="5"/>
        <v>0.33866666677457846</v>
      </c>
      <c r="W32" s="89"/>
      <c r="X32" s="78">
        <f t="shared" si="6"/>
        <v>4000</v>
      </c>
      <c r="Y32" s="44">
        <f t="shared" si="7"/>
        <v>107733887.21238691</v>
      </c>
      <c r="Z32" s="44">
        <f t="shared" si="8"/>
        <v>307996.46146166371</v>
      </c>
      <c r="AA32" s="44">
        <f t="shared" si="9"/>
        <v>-529952.33508480561</v>
      </c>
      <c r="AB32" s="45">
        <f t="shared" si="10"/>
        <v>42279.652181881364</v>
      </c>
      <c r="AD32" s="43">
        <f t="shared" si="11"/>
        <v>107558210.99094564</v>
      </c>
      <c r="AE32" s="114"/>
      <c r="AF32" s="50" t="s">
        <v>24</v>
      </c>
      <c r="AG32" s="28"/>
      <c r="AH32" s="29">
        <f>20/60</f>
        <v>0.33333333333333331</v>
      </c>
      <c r="AI32" s="51" t="s">
        <v>60</v>
      </c>
    </row>
    <row r="33" spans="1:35" ht="15" thickBot="1" x14ac:dyDescent="0.35">
      <c r="A33" s="6">
        <f t="shared" si="12"/>
        <v>2039</v>
      </c>
      <c r="B33" s="12">
        <f>'[1]Szenario 1'!$H33</f>
        <v>13500.419915880406</v>
      </c>
      <c r="C33" s="12">
        <f>'[1]Szenario 1'!$K33</f>
        <v>1397.8334780902571</v>
      </c>
      <c r="D33" s="13">
        <f>'[1]Szenario 2'!$H33</f>
        <v>14861.560840426435</v>
      </c>
      <c r="E33" s="13">
        <f>'[1]Szenario 2'!$K33</f>
        <v>1538.7660094177529</v>
      </c>
      <c r="F33" s="14">
        <f>'[1]Szenario 3'!$H33</f>
        <v>16155.641890180405</v>
      </c>
      <c r="G33" s="72">
        <f>'[1]Szenario 3'!$K33</f>
        <v>1672.7551613092789</v>
      </c>
      <c r="H33" s="89"/>
      <c r="I33" s="76">
        <f>'[2]Szenario 1'!$F33</f>
        <v>4.7580481878922859E-3</v>
      </c>
      <c r="J33" s="17">
        <f>'[2]Szenario 2'!$F33</f>
        <v>9.6238354719634378E-3</v>
      </c>
      <c r="K33" s="25">
        <f>'[2]Szenario 3'!$F33</f>
        <v>1.2145748987854251E-2</v>
      </c>
      <c r="L33" s="89"/>
      <c r="M33" s="85">
        <f t="shared" si="13"/>
        <v>39.04691818230517</v>
      </c>
      <c r="O33" s="34">
        <f t="shared" si="0"/>
        <v>14861.560840426435</v>
      </c>
      <c r="P33" s="38">
        <f t="shared" si="1"/>
        <v>1553.5748403222392</v>
      </c>
      <c r="Q33" s="89"/>
      <c r="R33" s="31">
        <f t="shared" si="2"/>
        <v>1</v>
      </c>
      <c r="S33" s="36">
        <f t="shared" si="3"/>
        <v>1</v>
      </c>
      <c r="T33" s="89"/>
      <c r="U33" s="42">
        <f t="shared" si="4"/>
        <v>0.33549671626090616</v>
      </c>
      <c r="V33" s="36">
        <f t="shared" si="5"/>
        <v>0.33866666677819734</v>
      </c>
      <c r="W33" s="89"/>
      <c r="X33" s="78">
        <f t="shared" si="6"/>
        <v>4000</v>
      </c>
      <c r="Y33" s="44">
        <f t="shared" si="7"/>
        <v>108635429.11114343</v>
      </c>
      <c r="Z33" s="44">
        <f t="shared" si="8"/>
        <v>310574.96137892775</v>
      </c>
      <c r="AA33" s="44">
        <f t="shared" si="9"/>
        <v>-563154.85222784465</v>
      </c>
      <c r="AB33" s="45">
        <f t="shared" si="10"/>
        <v>42633.12175046694</v>
      </c>
      <c r="AD33" s="43">
        <f t="shared" si="11"/>
        <v>108429482.34204498</v>
      </c>
      <c r="AE33" s="114"/>
      <c r="AF33" s="81" t="s">
        <v>25</v>
      </c>
      <c r="AG33" s="41"/>
      <c r="AH33" s="60">
        <f>20/60</f>
        <v>0.33333333333333331</v>
      </c>
      <c r="AI33" s="56" t="s">
        <v>60</v>
      </c>
    </row>
    <row r="34" spans="1:35" ht="15" thickBot="1" x14ac:dyDescent="0.35">
      <c r="A34" s="6">
        <f t="shared" si="12"/>
        <v>2040</v>
      </c>
      <c r="B34" s="12">
        <f>'[1]Szenario 1'!$H34</f>
        <v>13564.655564396946</v>
      </c>
      <c r="C34" s="12">
        <f>'[1]Szenario 1'!$K34</f>
        <v>1404.4844371376596</v>
      </c>
      <c r="D34" s="13">
        <f>'[1]Szenario 2'!$H34</f>
        <v>14984.976529140627</v>
      </c>
      <c r="E34" s="13">
        <f>'[1]Szenario 2'!$K34</f>
        <v>1551.5444698272204</v>
      </c>
      <c r="F34" s="14">
        <f>'[1]Szenario 3'!$H34</f>
        <v>16335.321972362161</v>
      </c>
      <c r="G34" s="72">
        <f>'[1]Szenario 3'!$K34</f>
        <v>1691.3592370183781</v>
      </c>
      <c r="H34" s="89"/>
      <c r="I34" s="76">
        <f>'[2]Szenario 1'!$F34</f>
        <v>4.7355163727959698E-3</v>
      </c>
      <c r="J34" s="17">
        <f>'[2]Szenario 2'!$F34</f>
        <v>9.5321001088139283E-3</v>
      </c>
      <c r="K34" s="25">
        <f>'[2]Szenario 3'!$F34</f>
        <v>1.2E-2</v>
      </c>
      <c r="L34" s="89"/>
      <c r="M34" s="84">
        <f t="shared" si="13"/>
        <v>40.968214091420428</v>
      </c>
      <c r="O34" s="34">
        <f t="shared" si="0"/>
        <v>14984.976529140627</v>
      </c>
      <c r="P34" s="38">
        <f t="shared" si="1"/>
        <v>1566.3339470368901</v>
      </c>
      <c r="Q34" s="89"/>
      <c r="R34" s="31">
        <f t="shared" si="2"/>
        <v>1</v>
      </c>
      <c r="S34" s="36">
        <f t="shared" si="3"/>
        <v>1</v>
      </c>
      <c r="T34" s="89"/>
      <c r="U34" s="42">
        <f t="shared" si="4"/>
        <v>0.33549675731951051</v>
      </c>
      <c r="V34" s="36">
        <f t="shared" si="5"/>
        <v>0.33866666678190666</v>
      </c>
      <c r="W34" s="89"/>
      <c r="X34" s="78">
        <f t="shared" si="6"/>
        <v>4000</v>
      </c>
      <c r="Y34" s="44">
        <f t="shared" si="7"/>
        <v>109536973.14871824</v>
      </c>
      <c r="Z34" s="44">
        <f t="shared" si="8"/>
        <v>313153.46294365596</v>
      </c>
      <c r="AA34" s="44">
        <f t="shared" si="9"/>
        <v>-596835.11483383423</v>
      </c>
      <c r="AB34" s="45">
        <f t="shared" si="10"/>
        <v>42986.592824145046</v>
      </c>
      <c r="AD34" s="43">
        <f t="shared" si="11"/>
        <v>109300278.08965221</v>
      </c>
      <c r="AE34" s="114"/>
    </row>
    <row r="35" spans="1:35" ht="15" thickBot="1" x14ac:dyDescent="0.35">
      <c r="A35" s="6">
        <f t="shared" si="12"/>
        <v>2041</v>
      </c>
      <c r="B35" s="12">
        <f>'[1]Szenario 1'!$H35</f>
        <v>13628.891212913486</v>
      </c>
      <c r="C35" s="12">
        <f>'[1]Szenario 1'!$K35</f>
        <v>1411.1353961850623</v>
      </c>
      <c r="D35" s="13">
        <f>'[1]Szenario 2'!$H35</f>
        <v>15108.392217854818</v>
      </c>
      <c r="E35" s="13">
        <f>'[1]Szenario 2'!$K35</f>
        <v>1564.3229302366879</v>
      </c>
      <c r="F35" s="14">
        <f>'[1]Szenario 3'!$H35</f>
        <v>16515.002054543915</v>
      </c>
      <c r="G35" s="72">
        <f>'[1]Szenario 3'!$K35</f>
        <v>1709.9633127274767</v>
      </c>
      <c r="H35" s="89"/>
      <c r="I35" s="76">
        <f>'[2]Szenario 1'!$F35</f>
        <v>4.7131969514640996E-3</v>
      </c>
      <c r="J35" s="17">
        <f>'[2]Szenario 2'!$F35</f>
        <v>9.4420970940760542E-3</v>
      </c>
      <c r="K35" s="25">
        <f>'[2]Szenario 3'!$F35</f>
        <v>1.1857707509881422E-2</v>
      </c>
      <c r="L35" s="89"/>
      <c r="M35" s="85">
        <f t="shared" si="13"/>
        <v>42.889510000535687</v>
      </c>
      <c r="O35" s="34">
        <f t="shared" si="0"/>
        <v>15108.392217854818</v>
      </c>
      <c r="P35" s="38">
        <f t="shared" si="1"/>
        <v>1579.0934192304721</v>
      </c>
      <c r="Q35" s="89"/>
      <c r="R35" s="31">
        <f t="shared" si="2"/>
        <v>1</v>
      </c>
      <c r="S35" s="36">
        <f t="shared" si="3"/>
        <v>1</v>
      </c>
      <c r="T35" s="89"/>
      <c r="U35" s="42">
        <f t="shared" si="4"/>
        <v>0.33549679940521687</v>
      </c>
      <c r="V35" s="36">
        <f t="shared" si="5"/>
        <v>0.33866666678570778</v>
      </c>
      <c r="W35" s="89"/>
      <c r="X35" s="78">
        <f t="shared" si="6"/>
        <v>4000</v>
      </c>
      <c r="Y35" s="44">
        <f t="shared" si="7"/>
        <v>110438519.29186384</v>
      </c>
      <c r="Z35" s="44">
        <f t="shared" si="8"/>
        <v>315731.96610918193</v>
      </c>
      <c r="AA35" s="44">
        <f t="shared" si="9"/>
        <v>-630993.12290277448</v>
      </c>
      <c r="AB35" s="45">
        <f t="shared" si="10"/>
        <v>43340.065360281973</v>
      </c>
      <c r="AD35" s="43">
        <f t="shared" si="11"/>
        <v>110170598.20043053</v>
      </c>
      <c r="AE35" s="114"/>
      <c r="AF35" s="57" t="s">
        <v>39</v>
      </c>
      <c r="AG35" s="48"/>
      <c r="AH35" s="61"/>
    </row>
    <row r="36" spans="1:35" ht="15" thickTop="1" x14ac:dyDescent="0.3">
      <c r="A36" s="6">
        <f t="shared" si="12"/>
        <v>2042</v>
      </c>
      <c r="B36" s="12">
        <f>'[1]Szenario 1'!$H36</f>
        <v>13693.126861430024</v>
      </c>
      <c r="C36" s="12">
        <f>'[1]Szenario 1'!$K36</f>
        <v>1417.7863552324645</v>
      </c>
      <c r="D36" s="13">
        <f>'[1]Szenario 2'!$H36</f>
        <v>15231.807906569011</v>
      </c>
      <c r="E36" s="13">
        <f>'[1]Szenario 2'!$K36</f>
        <v>1577.1013906461553</v>
      </c>
      <c r="F36" s="14">
        <f>'[1]Szenario 3'!$H36</f>
        <v>16694.682136725674</v>
      </c>
      <c r="G36" s="72">
        <f>'[1]Szenario 3'!$K36</f>
        <v>1728.5673884365763</v>
      </c>
      <c r="H36" s="89"/>
      <c r="I36" s="76">
        <f>'[2]Szenario 1'!$F36</f>
        <v>4.6910869348238344E-3</v>
      </c>
      <c r="J36" s="17">
        <f>'[2]Szenario 2'!$F36</f>
        <v>9.3537778157433901E-3</v>
      </c>
      <c r="K36" s="25">
        <f>'[2]Szenario 3'!$F36</f>
        <v>1.171875E-2</v>
      </c>
      <c r="L36" s="89"/>
      <c r="M36" s="84">
        <f t="shared" si="13"/>
        <v>44.810805909650945</v>
      </c>
      <c r="O36" s="34">
        <f t="shared" si="0"/>
        <v>15231.807906569011</v>
      </c>
      <c r="P36" s="38">
        <f t="shared" si="1"/>
        <v>1591.8532466471593</v>
      </c>
      <c r="Q36" s="89"/>
      <c r="R36" s="31">
        <f t="shared" si="2"/>
        <v>1</v>
      </c>
      <c r="S36" s="36">
        <f t="shared" si="3"/>
        <v>1</v>
      </c>
      <c r="T36" s="89"/>
      <c r="U36" s="42">
        <f t="shared" si="4"/>
        <v>0.335496842535013</v>
      </c>
      <c r="V36" s="36">
        <f t="shared" si="5"/>
        <v>0.33866666678960233</v>
      </c>
      <c r="W36" s="89"/>
      <c r="X36" s="78">
        <f t="shared" si="6"/>
        <v>4000</v>
      </c>
      <c r="Y36" s="44">
        <f t="shared" si="7"/>
        <v>111340067.50927068</v>
      </c>
      <c r="Z36" s="44">
        <f t="shared" si="8"/>
        <v>318310.47083058517</v>
      </c>
      <c r="AA36" s="44">
        <f t="shared" si="9"/>
        <v>-665628.87643466517</v>
      </c>
      <c r="AB36" s="45">
        <f t="shared" si="10"/>
        <v>43693.539317839211</v>
      </c>
      <c r="AD36" s="43">
        <f t="shared" si="11"/>
        <v>111040442.64298445</v>
      </c>
      <c r="AE36" s="114"/>
      <c r="AF36" s="58" t="s">
        <v>24</v>
      </c>
      <c r="AG36" s="29">
        <v>0.15</v>
      </c>
      <c r="AH36" s="51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13757.362509946563</v>
      </c>
      <c r="C37" s="12">
        <f>'[1]Szenario 1'!$K37</f>
        <v>1424.437314279867</v>
      </c>
      <c r="D37" s="13">
        <f>'[1]Szenario 2'!$H37</f>
        <v>15355.223595283205</v>
      </c>
      <c r="E37" s="13">
        <f>'[1]Szenario 2'!$K37</f>
        <v>1589.879851055623</v>
      </c>
      <c r="F37" s="14">
        <f>'[1]Szenario 3'!$H37</f>
        <v>16874.36221890743</v>
      </c>
      <c r="G37" s="72">
        <f>'[1]Szenario 3'!$K37</f>
        <v>1747.1714641456751</v>
      </c>
      <c r="H37" s="89"/>
      <c r="I37" s="76">
        <f>'[2]Szenario 1'!$F37</f>
        <v>4.6691833896284523E-3</v>
      </c>
      <c r="J37" s="17">
        <f>'[2]Szenario 2'!$F37</f>
        <v>9.2670954637779288E-3</v>
      </c>
      <c r="K37" s="25">
        <f>'[2]Szenario 3'!$F37</f>
        <v>1.1583011583011582E-2</v>
      </c>
      <c r="L37" s="89"/>
      <c r="M37" s="85">
        <f t="shared" si="13"/>
        <v>46.732101818766203</v>
      </c>
      <c r="O37" s="34">
        <f t="shared" si="0"/>
        <v>15355.223595283205</v>
      </c>
      <c r="P37" s="38">
        <f t="shared" si="1"/>
        <v>1604.6134194112926</v>
      </c>
      <c r="Q37" s="89"/>
      <c r="R37" s="31">
        <f t="shared" si="2"/>
        <v>1</v>
      </c>
      <c r="S37" s="36">
        <f t="shared" si="3"/>
        <v>1</v>
      </c>
      <c r="T37" s="89"/>
      <c r="U37" s="42">
        <f t="shared" si="4"/>
        <v>0.33549688672602601</v>
      </c>
      <c r="V37" s="36">
        <f t="shared" si="5"/>
        <v>0.33866666679359175</v>
      </c>
      <c r="W37" s="89"/>
      <c r="X37" s="78">
        <f t="shared" si="6"/>
        <v>4000</v>
      </c>
      <c r="Y37" s="44">
        <f t="shared" si="7"/>
        <v>112241617.77148923</v>
      </c>
      <c r="Z37" s="44">
        <f t="shared" si="8"/>
        <v>320888.97706461023</v>
      </c>
      <c r="AA37" s="44">
        <f t="shared" si="9"/>
        <v>-700742.37542950676</v>
      </c>
      <c r="AB37" s="45">
        <f t="shared" si="10"/>
        <v>44047.014657299427</v>
      </c>
      <c r="AD37" s="43">
        <f t="shared" si="11"/>
        <v>111909811.38778163</v>
      </c>
      <c r="AE37" s="114"/>
      <c r="AF37" s="59" t="s">
        <v>25</v>
      </c>
      <c r="AG37" s="60">
        <v>0.7</v>
      </c>
      <c r="AH37" s="56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13821.598158463101</v>
      </c>
      <c r="C38" s="12">
        <f>'[1]Szenario 1'!$K38</f>
        <v>1431.0882733272695</v>
      </c>
      <c r="D38" s="13">
        <f>'[1]Szenario 2'!$H38</f>
        <v>15478.639283997396</v>
      </c>
      <c r="E38" s="13">
        <f>'[1]Szenario 2'!$K38</f>
        <v>1602.6583114650903</v>
      </c>
      <c r="F38" s="14">
        <f>'[1]Szenario 3'!$H38</f>
        <v>17054.042301089186</v>
      </c>
      <c r="G38" s="72">
        <f>'[1]Szenario 3'!$K38</f>
        <v>1765.7755398547743</v>
      </c>
      <c r="H38" s="89"/>
      <c r="I38" s="76">
        <f>'[2]Szenario 1'!$F38</f>
        <v>4.6474834371600911E-3</v>
      </c>
      <c r="J38" s="17">
        <f>'[2]Szenario 2'!$F38</f>
        <v>9.1820049473816615E-3</v>
      </c>
      <c r="K38" s="25">
        <f>'[2]Szenario 3'!$F38</f>
        <v>1.1450381679389313E-2</v>
      </c>
      <c r="L38" s="89"/>
      <c r="M38" s="84">
        <f t="shared" si="13"/>
        <v>48.653397727881462</v>
      </c>
      <c r="O38" s="34">
        <f t="shared" si="0"/>
        <v>15478.639283997396</v>
      </c>
      <c r="P38" s="38">
        <f t="shared" si="1"/>
        <v>1617.3739280099251</v>
      </c>
      <c r="Q38" s="89"/>
      <c r="R38" s="31">
        <f t="shared" si="2"/>
        <v>1</v>
      </c>
      <c r="S38" s="36">
        <f t="shared" si="3"/>
        <v>1</v>
      </c>
      <c r="T38" s="89"/>
      <c r="U38" s="42">
        <f t="shared" si="4"/>
        <v>0.3354969319955225</v>
      </c>
      <c r="V38" s="36">
        <f t="shared" si="5"/>
        <v>0.3386666667976776</v>
      </c>
      <c r="W38" s="89"/>
      <c r="X38" s="78">
        <f t="shared" si="6"/>
        <v>4000</v>
      </c>
      <c r="Y38" s="44">
        <f t="shared" si="7"/>
        <v>113143170.05085602</v>
      </c>
      <c r="Z38" s="44">
        <f t="shared" si="8"/>
        <v>323467.48476959026</v>
      </c>
      <c r="AA38" s="44">
        <f t="shared" si="9"/>
        <v>-736333.61988729856</v>
      </c>
      <c r="AB38" s="45">
        <f t="shared" si="10"/>
        <v>44400.491340596702</v>
      </c>
      <c r="AD38" s="43">
        <f t="shared" si="11"/>
        <v>112778704.40707892</v>
      </c>
      <c r="AE38" s="114"/>
    </row>
    <row r="39" spans="1:35" ht="15" thickBot="1" x14ac:dyDescent="0.35">
      <c r="A39" s="6">
        <f t="shared" si="12"/>
        <v>2045</v>
      </c>
      <c r="B39" s="12">
        <f>'[1]Szenario 1'!$H39</f>
        <v>13885.833806979641</v>
      </c>
      <c r="C39" s="12">
        <f>'[1]Szenario 1'!$K39</f>
        <v>1437.7392323746719</v>
      </c>
      <c r="D39" s="13">
        <f>'[1]Szenario 2'!$H39</f>
        <v>15602.054972711589</v>
      </c>
      <c r="E39" s="13">
        <f>'[1]Szenario 2'!$K39</f>
        <v>1615.4367718745577</v>
      </c>
      <c r="F39" s="14">
        <f>'[1]Szenario 3'!$H39</f>
        <v>17233.722383270942</v>
      </c>
      <c r="G39" s="72">
        <f>'[1]Szenario 3'!$K39</f>
        <v>1784.3796155638734</v>
      </c>
      <c r="H39" s="89"/>
      <c r="I39" s="76">
        <f>'[2]Szenario 1'!$F39</f>
        <v>4.6259842519685039E-3</v>
      </c>
      <c r="J39" s="17">
        <f>'[2]Szenario 2'!$F39</f>
        <v>9.0984628167843796E-3</v>
      </c>
      <c r="K39" s="25">
        <f>'[2]Szenario 3'!$F39</f>
        <v>1.1320754716981131E-2</v>
      </c>
      <c r="L39" s="89"/>
      <c r="M39" s="85">
        <f t="shared" si="13"/>
        <v>50.57469363699672</v>
      </c>
      <c r="O39" s="34">
        <f t="shared" si="0"/>
        <v>15602.054972711589</v>
      </c>
      <c r="P39" s="38">
        <f t="shared" si="1"/>
        <v>1630.1347632763245</v>
      </c>
      <c r="Q39" s="89"/>
      <c r="R39" s="31">
        <f t="shared" si="2"/>
        <v>1</v>
      </c>
      <c r="S39" s="36">
        <f t="shared" si="3"/>
        <v>1</v>
      </c>
      <c r="T39" s="89"/>
      <c r="U39" s="42">
        <f t="shared" si="4"/>
        <v>0.33549697836090819</v>
      </c>
      <c r="V39" s="36">
        <f t="shared" si="5"/>
        <v>0.33866666680186142</v>
      </c>
      <c r="W39" s="89"/>
      <c r="X39" s="78">
        <f t="shared" si="6"/>
        <v>4000</v>
      </c>
      <c r="Y39" s="44">
        <f t="shared" si="7"/>
        <v>114044724.32142422</v>
      </c>
      <c r="Z39" s="44">
        <f t="shared" si="8"/>
        <v>326045.99390537513</v>
      </c>
      <c r="AA39" s="44">
        <f t="shared" si="9"/>
        <v>-772402.60980804113</v>
      </c>
      <c r="AB39" s="45">
        <f t="shared" si="10"/>
        <v>44753.969331050481</v>
      </c>
      <c r="AD39" s="43">
        <f t="shared" si="11"/>
        <v>113647121.67485261</v>
      </c>
      <c r="AE39" s="114"/>
      <c r="AF39" s="57" t="s">
        <v>26</v>
      </c>
      <c r="AG39" s="48"/>
      <c r="AH39" s="49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13950.069455496181</v>
      </c>
      <c r="C40" s="12">
        <f>'[1]Szenario 1'!$K40</f>
        <v>1444.3901914220744</v>
      </c>
      <c r="D40" s="13">
        <f>'[1]Szenario 2'!$H40</f>
        <v>15725.470661425783</v>
      </c>
      <c r="E40" s="13">
        <f>'[1]Szenario 2'!$K40</f>
        <v>1628.2152322840254</v>
      </c>
      <c r="F40" s="14">
        <f>'[1]Szenario 3'!$H40</f>
        <v>17413.402465452702</v>
      </c>
      <c r="G40" s="72">
        <f>'[1]Szenario 3'!$K40</f>
        <v>1802.9836912729727</v>
      </c>
      <c r="H40" s="89"/>
      <c r="I40" s="76">
        <f>'[2]Szenario 1'!$F40</f>
        <v>4.604683060644656E-3</v>
      </c>
      <c r="J40" s="17">
        <f>'[2]Szenario 2'!$F40</f>
        <v>9.0164271892626286E-3</v>
      </c>
      <c r="K40" s="25">
        <f>'[2]Szenario 3'!$F40</f>
        <v>1.1194029850746268E-2</v>
      </c>
      <c r="L40" s="89"/>
      <c r="M40" s="84">
        <f t="shared" si="13"/>
        <v>52.495989546111979</v>
      </c>
      <c r="O40" s="34">
        <f t="shared" si="0"/>
        <v>15725.470661425783</v>
      </c>
      <c r="P40" s="38">
        <f t="shared" si="1"/>
        <v>1642.8959163743627</v>
      </c>
      <c r="Q40" s="89"/>
      <c r="R40" s="31">
        <f t="shared" si="2"/>
        <v>1</v>
      </c>
      <c r="S40" s="36">
        <f t="shared" si="3"/>
        <v>1</v>
      </c>
      <c r="T40" s="89"/>
      <c r="U40" s="42">
        <f t="shared" si="4"/>
        <v>0.33549702583972835</v>
      </c>
      <c r="V40" s="36">
        <f t="shared" si="5"/>
        <v>0.33866666680614471</v>
      </c>
      <c r="W40" s="89"/>
      <c r="X40" s="78">
        <f t="shared" si="6"/>
        <v>4000</v>
      </c>
      <c r="Y40" s="44">
        <f t="shared" si="7"/>
        <v>114946280.55889778</v>
      </c>
      <c r="Z40" s="44">
        <f t="shared" si="8"/>
        <v>328624.50443326274</v>
      </c>
      <c r="AA40" s="44">
        <f t="shared" si="9"/>
        <v>-808949.34519173438</v>
      </c>
      <c r="AB40" s="45">
        <f t="shared" si="10"/>
        <v>45107.448593303132</v>
      </c>
      <c r="AD40" s="43">
        <f t="shared" si="11"/>
        <v>114515063.16673261</v>
      </c>
      <c r="AE40" s="114"/>
      <c r="AF40" s="58" t="s">
        <v>41</v>
      </c>
      <c r="AG40" s="29">
        <v>3.4500000000000003E-2</v>
      </c>
      <c r="AH40" s="51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14014.305104012723</v>
      </c>
      <c r="C41" s="12">
        <f>'[1]Szenario 1'!$K41</f>
        <v>1451.0411504694773</v>
      </c>
      <c r="D41" s="13">
        <f>'[1]Szenario 2'!$H41</f>
        <v>15848.886350139976</v>
      </c>
      <c r="E41" s="13">
        <f>'[1]Szenario 2'!$K41</f>
        <v>1640.9936926934929</v>
      </c>
      <c r="F41" s="14">
        <f>'[1]Szenario 3'!$H41</f>
        <v>17593.082547634458</v>
      </c>
      <c r="G41" s="72">
        <f>'[1]Szenario 3'!$K41</f>
        <v>1821.5877669820716</v>
      </c>
      <c r="H41" s="89"/>
      <c r="I41" s="76">
        <f>'[2]Szenario 1'!$F41</f>
        <v>4.5835771406280475E-3</v>
      </c>
      <c r="J41" s="17">
        <f>'[2]Szenario 2'!$F41</f>
        <v>8.9358576791251833E-3</v>
      </c>
      <c r="K41" s="25">
        <f>'[2]Szenario 3'!$F41</f>
        <v>1.107011070110701E-2</v>
      </c>
      <c r="L41" s="89"/>
      <c r="M41" s="85">
        <f t="shared" si="13"/>
        <v>54.417285455227237</v>
      </c>
      <c r="O41" s="34">
        <f t="shared" si="0"/>
        <v>15848.886350139976</v>
      </c>
      <c r="P41" s="38">
        <f t="shared" si="1"/>
        <v>1655.657378783744</v>
      </c>
      <c r="Q41" s="89"/>
      <c r="R41" s="31">
        <f t="shared" si="2"/>
        <v>1</v>
      </c>
      <c r="S41" s="36">
        <f t="shared" si="3"/>
        <v>1</v>
      </c>
      <c r="T41" s="89"/>
      <c r="U41" s="42">
        <f t="shared" si="4"/>
        <v>0.33549707444966742</v>
      </c>
      <c r="V41" s="36">
        <f t="shared" si="5"/>
        <v>0.33866666681052915</v>
      </c>
      <c r="W41" s="89"/>
      <c r="X41" s="78">
        <f t="shared" si="6"/>
        <v>4000</v>
      </c>
      <c r="Y41" s="44">
        <f t="shared" si="7"/>
        <v>115847838.74056917</v>
      </c>
      <c r="Z41" s="44">
        <f t="shared" si="8"/>
        <v>331203.0163159339</v>
      </c>
      <c r="AA41" s="44">
        <f t="shared" si="9"/>
        <v>-845973.82603837817</v>
      </c>
      <c r="AB41" s="45">
        <f t="shared" si="10"/>
        <v>45460.929093260784</v>
      </c>
      <c r="AD41" s="43">
        <f t="shared" si="11"/>
        <v>115382528.85993999</v>
      </c>
      <c r="AE41" s="114"/>
      <c r="AF41" s="59" t="s">
        <v>42</v>
      </c>
      <c r="AG41" s="60">
        <v>1.49E-2</v>
      </c>
      <c r="AH41" s="56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14078.540752529261</v>
      </c>
      <c r="C42" s="12">
        <f>'[1]Szenario 1'!$K42</f>
        <v>1457.6921095168796</v>
      </c>
      <c r="D42" s="13">
        <f>'[1]Szenario 2'!$H42</f>
        <v>15972.302038854168</v>
      </c>
      <c r="E42" s="13">
        <f>'[1]Szenario 2'!$K42</f>
        <v>1653.7721531029604</v>
      </c>
      <c r="F42" s="14">
        <f>'[1]Szenario 3'!$H42</f>
        <v>17772.762629816214</v>
      </c>
      <c r="G42" s="72">
        <f>'[1]Szenario 3'!$K42</f>
        <v>1840.1918426911707</v>
      </c>
      <c r="H42" s="89"/>
      <c r="I42" s="76">
        <f>'[2]Szenario 1'!$F42</f>
        <v>4.5626638190466948E-3</v>
      </c>
      <c r="J42" s="17">
        <f>'[2]Szenario 2'!$F42</f>
        <v>8.8567153314190964E-3</v>
      </c>
      <c r="K42" s="25">
        <f>'[2]Szenario 3'!$F42</f>
        <v>1.0948905109489052E-2</v>
      </c>
      <c r="L42" s="89"/>
      <c r="M42" s="84">
        <f t="shared" si="13"/>
        <v>56.338581364342495</v>
      </c>
      <c r="O42" s="34">
        <f t="shared" si="0"/>
        <v>15972.302038854168</v>
      </c>
      <c r="P42" s="38">
        <f t="shared" si="1"/>
        <v>1668.4191422860213</v>
      </c>
      <c r="Q42" s="89"/>
      <c r="R42" s="31">
        <f t="shared" si="2"/>
        <v>1</v>
      </c>
      <c r="S42" s="36">
        <f t="shared" si="3"/>
        <v>1</v>
      </c>
      <c r="T42" s="89"/>
      <c r="U42" s="42">
        <f t="shared" si="4"/>
        <v>0.33549712420854927</v>
      </c>
      <c r="V42" s="36">
        <f t="shared" si="5"/>
        <v>0.33866666681501628</v>
      </c>
      <c r="W42" s="89"/>
      <c r="X42" s="78">
        <f t="shared" si="6"/>
        <v>4000</v>
      </c>
      <c r="Y42" s="44">
        <f t="shared" si="7"/>
        <v>116749398.84526084</v>
      </c>
      <c r="Z42" s="44">
        <f t="shared" si="8"/>
        <v>333781.52951739199</v>
      </c>
      <c r="AA42" s="44">
        <f t="shared" si="9"/>
        <v>-883476.05234797252</v>
      </c>
      <c r="AB42" s="45">
        <f t="shared" si="10"/>
        <v>45814.410798037468</v>
      </c>
      <c r="AD42" s="43">
        <f t="shared" si="11"/>
        <v>116249518.73322831</v>
      </c>
      <c r="AE42" s="114"/>
    </row>
    <row r="43" spans="1:35" x14ac:dyDescent="0.3">
      <c r="A43" s="6">
        <f t="shared" si="12"/>
        <v>2049</v>
      </c>
      <c r="B43" s="12">
        <f>'[1]Szenario 1'!$H43</f>
        <v>14142.776401045803</v>
      </c>
      <c r="C43" s="12">
        <f>'[1]Szenario 1'!$K43</f>
        <v>1464.3430685642822</v>
      </c>
      <c r="D43" s="13">
        <f>'[1]Szenario 2'!$H43</f>
        <v>16095.717727568361</v>
      </c>
      <c r="E43" s="13">
        <f>'[1]Szenario 2'!$K43</f>
        <v>1666.5506135124281</v>
      </c>
      <c r="F43" s="14">
        <f>'[1]Szenario 3'!$H43</f>
        <v>17952.44271199797</v>
      </c>
      <c r="G43" s="72">
        <f>'[1]Szenario 3'!$K43</f>
        <v>1858.7959184002698</v>
      </c>
      <c r="H43" s="89"/>
      <c r="I43" s="76">
        <f>'[2]Szenario 1'!$F43</f>
        <v>4.5419404715887129E-3</v>
      </c>
      <c r="J43" s="17">
        <f>'[2]Szenario 2'!$F43</f>
        <v>8.7789625591277159E-3</v>
      </c>
      <c r="K43" s="25">
        <f>'[2]Szenario 3'!$F43</f>
        <v>1.0830324909747292E-2</v>
      </c>
      <c r="L43" s="89"/>
      <c r="M43" s="85">
        <f t="shared" si="13"/>
        <v>58.259877273457754</v>
      </c>
      <c r="O43" s="34">
        <f t="shared" si="0"/>
        <v>16095.717727568361</v>
      </c>
      <c r="P43" s="38">
        <f t="shared" si="1"/>
        <v>1681.1811989513451</v>
      </c>
      <c r="Q43" s="89"/>
      <c r="R43" s="31">
        <f t="shared" si="2"/>
        <v>1</v>
      </c>
      <c r="S43" s="36">
        <f t="shared" si="3"/>
        <v>1</v>
      </c>
      <c r="T43" s="89"/>
      <c r="U43" s="42">
        <f t="shared" si="4"/>
        <v>0.33549717513433708</v>
      </c>
      <c r="V43" s="36">
        <f t="shared" si="5"/>
        <v>0.33866666681960761</v>
      </c>
      <c r="W43" s="89"/>
      <c r="X43" s="78">
        <f t="shared" si="6"/>
        <v>4000</v>
      </c>
      <c r="Y43" s="44">
        <f t="shared" si="7"/>
        <v>117650960.85326944</v>
      </c>
      <c r="Z43" s="44">
        <f t="shared" si="8"/>
        <v>336360.04400290415</v>
      </c>
      <c r="AA43" s="44">
        <f t="shared" si="9"/>
        <v>-921456.02412051742</v>
      </c>
      <c r="AB43" s="45">
        <f t="shared" si="10"/>
        <v>46167.893675902</v>
      </c>
      <c r="AD43" s="43">
        <f t="shared" si="11"/>
        <v>117116032.76682773</v>
      </c>
      <c r="AE43" s="114"/>
      <c r="AF43" s="47" t="s">
        <v>44</v>
      </c>
      <c r="AG43" s="48"/>
      <c r="AH43" s="49"/>
    </row>
    <row r="44" spans="1:35" x14ac:dyDescent="0.3">
      <c r="A44" s="6">
        <f t="shared" si="12"/>
        <v>2050</v>
      </c>
      <c r="B44" s="12">
        <f>'[1]Szenario 1'!$H44</f>
        <v>14207.012049562343</v>
      </c>
      <c r="C44" s="12">
        <f>'[1]Szenario 1'!$K44</f>
        <v>1470.9940276116849</v>
      </c>
      <c r="D44" s="13">
        <f>'[1]Szenario 2'!$H44</f>
        <v>16219.133416282555</v>
      </c>
      <c r="E44" s="13">
        <f>'[1]Szenario 2'!$K44</f>
        <v>1679.3290739218955</v>
      </c>
      <c r="F44" s="14">
        <f>'[1]Szenario 3'!$H44</f>
        <v>18132.12279417973</v>
      </c>
      <c r="G44" s="72">
        <f>'[1]Szenario 3'!$K44</f>
        <v>1877.3999941093691</v>
      </c>
      <c r="H44" s="89"/>
      <c r="I44" s="76">
        <f>'[2]Szenario 1'!$F44</f>
        <v>4.5214045214045217E-3</v>
      </c>
      <c r="J44" s="17">
        <f>'[2]Szenario 2'!$F44</f>
        <v>8.7025630836479236E-3</v>
      </c>
      <c r="K44" s="25">
        <f>'[2]Szenario 3'!$F44</f>
        <v>1.0714285714285714E-2</v>
      </c>
      <c r="L44" s="89"/>
      <c r="M44" s="86">
        <v>50</v>
      </c>
      <c r="O44" s="34">
        <f t="shared" si="0"/>
        <v>16219.133416282555</v>
      </c>
      <c r="P44" s="38">
        <f t="shared" si="1"/>
        <v>1693.9435411259049</v>
      </c>
      <c r="Q44" s="89"/>
      <c r="R44" s="31">
        <f t="shared" si="2"/>
        <v>1</v>
      </c>
      <c r="S44" s="36">
        <f t="shared" si="3"/>
        <v>1</v>
      </c>
      <c r="T44" s="89"/>
      <c r="U44" s="42">
        <f t="shared" si="4"/>
        <v>0.33549722724513337</v>
      </c>
      <c r="V44" s="36">
        <f t="shared" si="5"/>
        <v>0.33866666682430485</v>
      </c>
      <c r="W44" s="89"/>
      <c r="X44" s="78">
        <f t="shared" si="6"/>
        <v>4000</v>
      </c>
      <c r="Y44" s="44">
        <f t="shared" si="7"/>
        <v>118552524.74631347</v>
      </c>
      <c r="Z44" s="44">
        <f t="shared" si="8"/>
        <v>338938.5597389469</v>
      </c>
      <c r="AA44" s="44">
        <f t="shared" si="9"/>
        <v>-793561.97460783308</v>
      </c>
      <c r="AB44" s="45">
        <f t="shared" si="10"/>
        <v>46521.377696227733</v>
      </c>
      <c r="AD44" s="43">
        <f t="shared" si="11"/>
        <v>118148422.70914081</v>
      </c>
      <c r="AE44" s="114"/>
      <c r="AF44" s="136" t="s">
        <v>46</v>
      </c>
      <c r="AG44" s="137"/>
      <c r="AH44" s="138"/>
    </row>
    <row r="45" spans="1:35" x14ac:dyDescent="0.3">
      <c r="A45" s="6">
        <f t="shared" si="12"/>
        <v>2051</v>
      </c>
      <c r="B45" s="12">
        <f>'[1]Szenario 1'!$H45</f>
        <v>14271.247698078883</v>
      </c>
      <c r="C45" s="12">
        <f>'[1]Szenario 1'!$K45</f>
        <v>1477.6449866590874</v>
      </c>
      <c r="D45" s="13">
        <f>'[1]Szenario 2'!$H45</f>
        <v>16342.54910499675</v>
      </c>
      <c r="E45" s="13">
        <f>'[1]Szenario 2'!$K45</f>
        <v>1692.1075343313632</v>
      </c>
      <c r="F45" s="14">
        <f>'[1]Szenario 3'!$H45</f>
        <v>18311.802876361486</v>
      </c>
      <c r="G45" s="72">
        <f>'[1]Szenario 3'!$K45</f>
        <v>1896.004069818468</v>
      </c>
      <c r="H45" s="89"/>
      <c r="I45" s="76">
        <f>'[2]Szenario 1'!$F45</f>
        <v>4.50105343803869E-3</v>
      </c>
      <c r="J45" s="17">
        <f>'[2]Szenario 2'!$F45</f>
        <v>8.6274818783485668E-3</v>
      </c>
      <c r="K45" s="25">
        <f>'[2]Szenario 3'!$F45</f>
        <v>1.0600706713780919E-2</v>
      </c>
      <c r="L45" s="89"/>
      <c r="M45" s="85">
        <f>M44+(($D$42-$D$11)/($B$42-$B$11))</f>
        <v>51.921295909115258</v>
      </c>
      <c r="O45" s="34">
        <f t="shared" si="0"/>
        <v>16342.54910499675</v>
      </c>
      <c r="P45" s="38">
        <f t="shared" si="1"/>
        <v>1706.706161420024</v>
      </c>
      <c r="Q45" s="89"/>
      <c r="R45" s="31">
        <f t="shared" si="2"/>
        <v>1</v>
      </c>
      <c r="S45" s="36">
        <f t="shared" si="3"/>
        <v>1</v>
      </c>
      <c r="T45" s="89"/>
      <c r="U45" s="42">
        <f t="shared" si="4"/>
        <v>0.33549728055917999</v>
      </c>
      <c r="V45" s="36">
        <f t="shared" si="5"/>
        <v>0.33866666682910956</v>
      </c>
      <c r="W45" s="89"/>
      <c r="X45" s="78">
        <f t="shared" si="6"/>
        <v>4000</v>
      </c>
      <c r="Y45" s="44">
        <f t="shared" si="7"/>
        <v>119454090.50748329</v>
      </c>
      <c r="Z45" s="44">
        <f t="shared" si="8"/>
        <v>341517.07669315324</v>
      </c>
      <c r="AA45" s="44">
        <f t="shared" si="9"/>
        <v>-831231.62258393166</v>
      </c>
      <c r="AB45" s="45">
        <f t="shared" si="10"/>
        <v>46874.862829445017</v>
      </c>
      <c r="AD45" s="43">
        <f t="shared" si="11"/>
        <v>119015250.82442196</v>
      </c>
      <c r="AE45" s="114"/>
      <c r="AF45" s="50" t="s">
        <v>50</v>
      </c>
      <c r="AG45" s="29">
        <v>15000</v>
      </c>
      <c r="AH45" s="51" t="s">
        <v>49</v>
      </c>
    </row>
    <row r="46" spans="1:35" x14ac:dyDescent="0.3">
      <c r="A46" s="6">
        <f t="shared" si="12"/>
        <v>2052</v>
      </c>
      <c r="B46" s="12">
        <f>'[1]Szenario 1'!$H46</f>
        <v>14335.483346595423</v>
      </c>
      <c r="C46" s="12">
        <f>'[1]Szenario 1'!$K46</f>
        <v>1484.2959457064901</v>
      </c>
      <c r="D46" s="13">
        <f>'[1]Szenario 2'!$H46</f>
        <v>16465.964793710944</v>
      </c>
      <c r="E46" s="13">
        <f>'[1]Szenario 2'!$K46</f>
        <v>1704.8859947408309</v>
      </c>
      <c r="F46" s="14">
        <f>'[1]Szenario 3'!$H46</f>
        <v>18491.482958543242</v>
      </c>
      <c r="G46" s="72">
        <f>'[1]Szenario 3'!$K46</f>
        <v>1914.6081455275671</v>
      </c>
      <c r="H46" s="89"/>
      <c r="I46" s="76">
        <f>'[2]Szenario 1'!$F46</f>
        <v>4.4808847363905042E-3</v>
      </c>
      <c r="J46" s="17">
        <f>'[2]Szenario 2'!$F46</f>
        <v>8.5536851150255829E-3</v>
      </c>
      <c r="K46" s="25">
        <f>'[2]Szenario 3'!$F46</f>
        <v>1.048951048951049E-2</v>
      </c>
      <c r="L46" s="89"/>
      <c r="M46" s="84">
        <f t="shared" ref="M46:M54" si="14">M45+(($D$42-$D$11)/($B$42-$B$11))</f>
        <v>53.842591818230517</v>
      </c>
      <c r="O46" s="34">
        <f t="shared" si="0"/>
        <v>16465.964793710944</v>
      </c>
      <c r="P46" s="38">
        <f t="shared" si="1"/>
        <v>1719.4690526968611</v>
      </c>
      <c r="Q46" s="89"/>
      <c r="R46" s="31">
        <f t="shared" si="2"/>
        <v>1</v>
      </c>
      <c r="S46" s="36">
        <f t="shared" si="3"/>
        <v>1</v>
      </c>
      <c r="T46" s="89"/>
      <c r="U46" s="42">
        <f t="shared" si="4"/>
        <v>0.33549733509485818</v>
      </c>
      <c r="V46" s="36">
        <f t="shared" si="5"/>
        <v>0.33866666683402341</v>
      </c>
      <c r="W46" s="89"/>
      <c r="X46" s="78">
        <f t="shared" si="6"/>
        <v>4000</v>
      </c>
      <c r="Y46" s="44">
        <f t="shared" si="7"/>
        <v>120355658.12119418</v>
      </c>
      <c r="Z46" s="44">
        <f t="shared" si="8"/>
        <v>344095.5948342639</v>
      </c>
      <c r="AA46" s="44">
        <f t="shared" si="9"/>
        <v>-869379.01602298091</v>
      </c>
      <c r="AB46" s="45">
        <f t="shared" si="10"/>
        <v>47228.349046995849</v>
      </c>
      <c r="AD46" s="43">
        <f t="shared" si="11"/>
        <v>119881603.04905246</v>
      </c>
      <c r="AE46" s="114"/>
      <c r="AF46" s="52"/>
      <c r="AG46" s="53">
        <f>'[3]Risikoschätzung '!$P$22</f>
        <v>3.8183974898599521E-6</v>
      </c>
      <c r="AH46" s="51" t="s">
        <v>53</v>
      </c>
    </row>
    <row r="47" spans="1:35" x14ac:dyDescent="0.3">
      <c r="A47" s="6">
        <f t="shared" si="12"/>
        <v>2053</v>
      </c>
      <c r="B47" s="12">
        <f>'[1]Szenario 1'!$H47</f>
        <v>14399.718995111962</v>
      </c>
      <c r="C47" s="12">
        <f>'[1]Szenario 1'!$K47</f>
        <v>1490.9469047538923</v>
      </c>
      <c r="D47" s="13">
        <f>'[1]Szenario 2'!$H47</f>
        <v>16589.380482425138</v>
      </c>
      <c r="E47" s="13">
        <f>'[1]Szenario 2'!$K47</f>
        <v>1717.6644551502986</v>
      </c>
      <c r="F47" s="14">
        <f>'[1]Szenario 3'!$H47</f>
        <v>18671.163040724998</v>
      </c>
      <c r="G47" s="72">
        <f>'[1]Szenario 3'!$K47</f>
        <v>1933.2122212366662</v>
      </c>
      <c r="H47" s="89"/>
      <c r="I47" s="76">
        <f>'[2]Szenario 1'!$F47</f>
        <v>4.4608959757023534E-3</v>
      </c>
      <c r="J47" s="17">
        <f>'[2]Szenario 2'!$F47</f>
        <v>8.4811401130818684E-3</v>
      </c>
      <c r="K47" s="25">
        <f>'[2]Szenario 3'!$F47</f>
        <v>1.0380622837370242E-2</v>
      </c>
      <c r="L47" s="89"/>
      <c r="M47" s="85">
        <f t="shared" si="14"/>
        <v>55.763887727345775</v>
      </c>
      <c r="O47" s="34">
        <f t="shared" si="0"/>
        <v>16589.380482425138</v>
      </c>
      <c r="P47" s="38">
        <f t="shared" si="1"/>
        <v>1732.2322080616887</v>
      </c>
      <c r="Q47" s="89"/>
      <c r="R47" s="31">
        <f t="shared" si="2"/>
        <v>1</v>
      </c>
      <c r="S47" s="36">
        <f t="shared" si="3"/>
        <v>1</v>
      </c>
      <c r="T47" s="89"/>
      <c r="U47" s="42">
        <f t="shared" si="4"/>
        <v>0.33549739087068842</v>
      </c>
      <c r="V47" s="36">
        <f t="shared" si="5"/>
        <v>0.338666666839048</v>
      </c>
      <c r="W47" s="89"/>
      <c r="X47" s="78">
        <f t="shared" si="6"/>
        <v>4000</v>
      </c>
      <c r="Y47" s="44">
        <f t="shared" si="7"/>
        <v>121257227.57314157</v>
      </c>
      <c r="Z47" s="44">
        <f t="shared" si="8"/>
        <v>346674.11413208005</v>
      </c>
      <c r="AA47" s="44">
        <f t="shared" si="9"/>
        <v>-908004.15492498083</v>
      </c>
      <c r="AB47" s="45">
        <f t="shared" si="10"/>
        <v>47581.836321291099</v>
      </c>
      <c r="AD47" s="43">
        <f t="shared" ref="AD47:AD54" si="15">SUM(X47:AB47)</f>
        <v>120747479.36866997</v>
      </c>
      <c r="AE47" s="114"/>
      <c r="AF47" s="52"/>
      <c r="AG47" s="53">
        <f>'[3]Risikoschätzung '!$P$26</f>
        <v>1.4614157752901537E-6</v>
      </c>
      <c r="AH47" s="51" t="s">
        <v>53</v>
      </c>
    </row>
    <row r="48" spans="1:35" x14ac:dyDescent="0.3">
      <c r="A48" s="6">
        <f t="shared" si="12"/>
        <v>2054</v>
      </c>
      <c r="B48" s="12">
        <f>'[1]Szenario 1'!$H48</f>
        <v>14463.954643628502</v>
      </c>
      <c r="C48" s="12">
        <f>'[1]Szenario 1'!$K48</f>
        <v>1497.597863801295</v>
      </c>
      <c r="D48" s="13">
        <f>'[1]Szenario 2'!$H48</f>
        <v>16712.796171139333</v>
      </c>
      <c r="E48" s="13">
        <f>'[1]Szenario 2'!$K48</f>
        <v>1730.4429155597663</v>
      </c>
      <c r="F48" s="14">
        <f>'[1]Szenario 3'!$H48</f>
        <v>18850.843122906754</v>
      </c>
      <c r="G48" s="72">
        <f>'[1]Szenario 3'!$K48</f>
        <v>1951.8162969457651</v>
      </c>
      <c r="H48" s="89"/>
      <c r="I48" s="76">
        <f>'[2]Szenario 1'!$F48</f>
        <v>4.4410847585750731E-3</v>
      </c>
      <c r="J48" s="17">
        <f>'[2]Szenario 2'!$F48</f>
        <v>8.4098152912714559E-3</v>
      </c>
      <c r="K48" s="25">
        <f>'[2]Szenario 3'!$F48</f>
        <v>1.0273972602739725E-2</v>
      </c>
      <c r="L48" s="89"/>
      <c r="M48" s="84">
        <f t="shared" si="14"/>
        <v>57.685183636461034</v>
      </c>
      <c r="O48" s="34">
        <f t="shared" si="0"/>
        <v>16712.796171139333</v>
      </c>
      <c r="P48" s="38">
        <f t="shared" si="1"/>
        <v>1744.9956208517133</v>
      </c>
      <c r="Q48" s="89"/>
      <c r="R48" s="31">
        <f t="shared" si="2"/>
        <v>1</v>
      </c>
      <c r="S48" s="36">
        <f t="shared" si="3"/>
        <v>1</v>
      </c>
      <c r="T48" s="89"/>
      <c r="U48" s="42">
        <f t="shared" si="4"/>
        <v>0.33549744790533059</v>
      </c>
      <c r="V48" s="36">
        <f t="shared" si="5"/>
        <v>0.33866666684418495</v>
      </c>
      <c r="W48" s="89"/>
      <c r="X48" s="78">
        <f t="shared" si="6"/>
        <v>4000</v>
      </c>
      <c r="Y48" s="44">
        <f t="shared" si="7"/>
        <v>122158798.85025893</v>
      </c>
      <c r="Z48" s="44">
        <f t="shared" si="8"/>
        <v>349252.63455741847</v>
      </c>
      <c r="AA48" s="44">
        <f t="shared" si="9"/>
        <v>-947107.03928993118</v>
      </c>
      <c r="AB48" s="45">
        <f t="shared" si="10"/>
        <v>47935.324625669666</v>
      </c>
      <c r="AD48" s="43">
        <f t="shared" si="15"/>
        <v>121612879.77015208</v>
      </c>
      <c r="AE48" s="114"/>
      <c r="AF48" s="136" t="s">
        <v>47</v>
      </c>
      <c r="AG48" s="137"/>
      <c r="AH48" s="138"/>
    </row>
    <row r="49" spans="1:34" x14ac:dyDescent="0.3">
      <c r="A49" s="6">
        <f t="shared" si="12"/>
        <v>2055</v>
      </c>
      <c r="B49" s="12">
        <f>'[1]Szenario 1'!$H49</f>
        <v>14528.19029214504</v>
      </c>
      <c r="C49" s="12">
        <f>'[1]Szenario 1'!$K49</f>
        <v>1504.2488228486973</v>
      </c>
      <c r="D49" s="13">
        <f>'[1]Szenario 2'!$H49</f>
        <v>16836.211859853523</v>
      </c>
      <c r="E49" s="13">
        <f>'[1]Szenario 2'!$K49</f>
        <v>1743.2213759692338</v>
      </c>
      <c r="F49" s="14">
        <f>'[1]Szenario 3'!$H49</f>
        <v>19030.52320508851</v>
      </c>
      <c r="G49" s="72">
        <f>'[1]Szenario 3'!$K49</f>
        <v>1970.4203726548642</v>
      </c>
      <c r="H49" s="89"/>
      <c r="I49" s="76">
        <f>'[2]Szenario 1'!$F49</f>
        <v>4.4214487300094077E-3</v>
      </c>
      <c r="J49" s="17">
        <f>'[2]Szenario 2'!$F49</f>
        <v>8.3396801218583397E-3</v>
      </c>
      <c r="K49" s="25">
        <f>'[2]Szenario 3'!$F49</f>
        <v>1.0169491525423728E-2</v>
      </c>
      <c r="L49" s="89"/>
      <c r="M49" s="85">
        <f t="shared" si="14"/>
        <v>59.606479545576292</v>
      </c>
      <c r="O49" s="34">
        <f t="shared" si="0"/>
        <v>16836.211859853523</v>
      </c>
      <c r="P49" s="38">
        <f t="shared" si="1"/>
        <v>1757.7592846264029</v>
      </c>
      <c r="Q49" s="89"/>
      <c r="R49" s="31">
        <f t="shared" si="2"/>
        <v>1</v>
      </c>
      <c r="S49" s="36">
        <f t="shared" si="3"/>
        <v>1</v>
      </c>
      <c r="T49" s="89"/>
      <c r="U49" s="42">
        <f t="shared" si="4"/>
        <v>0.3354975062175839</v>
      </c>
      <c r="V49" s="36">
        <f t="shared" si="5"/>
        <v>0.33866666684943603</v>
      </c>
      <c r="W49" s="89"/>
      <c r="X49" s="78">
        <f t="shared" si="6"/>
        <v>4000</v>
      </c>
      <c r="Y49" s="44">
        <f t="shared" si="7"/>
        <v>123060371.94067745</v>
      </c>
      <c r="Z49" s="44">
        <f t="shared" si="8"/>
        <v>351831.15608206968</v>
      </c>
      <c r="AA49" s="44">
        <f t="shared" si="9"/>
        <v>-986687.66911783186</v>
      </c>
      <c r="AB49" s="45">
        <f t="shared" si="10"/>
        <v>48288.813934359852</v>
      </c>
      <c r="AD49" s="43">
        <f t="shared" si="15"/>
        <v>122477804.24157603</v>
      </c>
      <c r="AE49" s="114"/>
      <c r="AF49" s="50" t="s">
        <v>51</v>
      </c>
      <c r="AG49" s="29">
        <v>110000</v>
      </c>
      <c r="AH49" s="51" t="s">
        <v>49</v>
      </c>
    </row>
    <row r="50" spans="1:34" x14ac:dyDescent="0.3">
      <c r="A50" s="6">
        <f t="shared" si="12"/>
        <v>2056</v>
      </c>
      <c r="B50" s="12">
        <f>'[1]Szenario 1'!$H50</f>
        <v>14592.42594066158</v>
      </c>
      <c r="C50" s="12">
        <f>'[1]Szenario 1'!$K50</f>
        <v>1510.8997818961</v>
      </c>
      <c r="D50" s="13">
        <f>'[1]Szenario 2'!$H50</f>
        <v>16959.627548567718</v>
      </c>
      <c r="E50" s="13">
        <f>'[1]Szenario 2'!$K50</f>
        <v>1755.9998363787015</v>
      </c>
      <c r="F50" s="14">
        <f>'[1]Szenario 3'!$H50</f>
        <v>19210.203287270266</v>
      </c>
      <c r="G50" s="72">
        <f>'[1]Szenario 3'!$K50</f>
        <v>1989.0244483639631</v>
      </c>
      <c r="H50" s="89"/>
      <c r="I50" s="76">
        <f>'[2]Szenario 1'!$F50</f>
        <v>4.401985576472792E-3</v>
      </c>
      <c r="J50" s="17">
        <f>'[2]Szenario 2'!$F50</f>
        <v>8.2707050870501151E-3</v>
      </c>
      <c r="K50" s="25">
        <f>'[2]Szenario 3'!$F50</f>
        <v>1.0067114093959731E-2</v>
      </c>
      <c r="L50" s="89"/>
      <c r="M50" s="84">
        <f t="shared" si="14"/>
        <v>61.52777545469155</v>
      </c>
      <c r="O50" s="34">
        <f t="shared" si="0"/>
        <v>16959.627548567718</v>
      </c>
      <c r="P50" s="38">
        <f t="shared" si="1"/>
        <v>1770.523193158298</v>
      </c>
      <c r="Q50" s="89"/>
      <c r="R50" s="31">
        <f t="shared" si="2"/>
        <v>1</v>
      </c>
      <c r="S50" s="36">
        <f t="shared" si="3"/>
        <v>1</v>
      </c>
      <c r="T50" s="89"/>
      <c r="U50" s="42">
        <f t="shared" si="4"/>
        <v>0.33549756582638685</v>
      </c>
      <c r="V50" s="36">
        <f t="shared" si="5"/>
        <v>0.33866666685480279</v>
      </c>
      <c r="W50" s="89"/>
      <c r="X50" s="78">
        <f t="shared" si="6"/>
        <v>4000</v>
      </c>
      <c r="Y50" s="44">
        <f t="shared" si="7"/>
        <v>123961946.83368829</v>
      </c>
      <c r="Z50" s="44">
        <f t="shared" si="8"/>
        <v>354409.67867875751</v>
      </c>
      <c r="AA50" s="44">
        <f t="shared" si="9"/>
        <v>-1026746.0444086834</v>
      </c>
      <c r="AB50" s="45">
        <f t="shared" si="10"/>
        <v>48642.30422244261</v>
      </c>
      <c r="AD50" s="43">
        <f t="shared" si="15"/>
        <v>123342252.77218081</v>
      </c>
      <c r="AE50" s="114"/>
      <c r="AF50" s="52"/>
      <c r="AG50" s="53">
        <f>'[3]Risikoschätzung '!$P$21</f>
        <v>2.6432999158184737E-7</v>
      </c>
      <c r="AH50" s="51" t="s">
        <v>54</v>
      </c>
    </row>
    <row r="51" spans="1:34" x14ac:dyDescent="0.3">
      <c r="A51" s="6">
        <f t="shared" si="12"/>
        <v>2057</v>
      </c>
      <c r="B51" s="12">
        <f>'[1]Szenario 1'!$H51</f>
        <v>14656.661589178118</v>
      </c>
      <c r="C51" s="12">
        <f>'[1]Szenario 1'!$K51</f>
        <v>1517.5507409435022</v>
      </c>
      <c r="D51" s="13">
        <f>'[1]Szenario 2'!$H51</f>
        <v>17083.043237281912</v>
      </c>
      <c r="E51" s="13">
        <f>'[1]Szenario 2'!$K51</f>
        <v>1768.778296788169</v>
      </c>
      <c r="F51" s="14">
        <f>'[1]Szenario 3'!$H51</f>
        <v>19389.883369452022</v>
      </c>
      <c r="G51" s="72">
        <f>'[1]Szenario 3'!$K51</f>
        <v>2007.6285240730622</v>
      </c>
      <c r="H51" s="89"/>
      <c r="I51" s="76">
        <f>'[2]Szenario 1'!$F51</f>
        <v>4.3826930249906753E-3</v>
      </c>
      <c r="J51" s="17">
        <f>'[2]Szenario 2'!$F51</f>
        <v>8.2028616375758485E-3</v>
      </c>
      <c r="K51" s="25">
        <f>'[2]Szenario 3'!$F51</f>
        <v>9.9667774086378731E-3</v>
      </c>
      <c r="L51" s="89"/>
      <c r="M51" s="85">
        <f t="shared" si="14"/>
        <v>63.449071363806809</v>
      </c>
      <c r="O51" s="34">
        <f t="shared" si="0"/>
        <v>17083.043237281912</v>
      </c>
      <c r="P51" s="38">
        <f t="shared" si="1"/>
        <v>1783.2873404242694</v>
      </c>
      <c r="Q51" s="89"/>
      <c r="R51" s="31">
        <f t="shared" si="2"/>
        <v>1</v>
      </c>
      <c r="S51" s="36">
        <f t="shared" si="3"/>
        <v>1</v>
      </c>
      <c r="T51" s="89"/>
      <c r="U51" s="42">
        <f t="shared" si="4"/>
        <v>0.3354976267508174</v>
      </c>
      <c r="V51" s="36">
        <f t="shared" si="5"/>
        <v>0.33866666686028701</v>
      </c>
      <c r="W51" s="89"/>
      <c r="X51" s="78">
        <f t="shared" si="6"/>
        <v>4000</v>
      </c>
      <c r="Y51" s="44">
        <f t="shared" si="7"/>
        <v>124863523.51970631</v>
      </c>
      <c r="Z51" s="44">
        <f t="shared" si="8"/>
        <v>356988.20232110057</v>
      </c>
      <c r="AA51" s="44">
        <f t="shared" si="9"/>
        <v>-1067282.1651624853</v>
      </c>
      <c r="AB51" s="45">
        <f t="shared" si="10"/>
        <v>48995.795465816416</v>
      </c>
      <c r="AD51" s="43">
        <f t="shared" si="15"/>
        <v>124206225.35233073</v>
      </c>
      <c r="AE51" s="114"/>
      <c r="AF51" s="52"/>
      <c r="AG51" s="53">
        <f>'[3]Risikoschätzung '!$P$25</f>
        <v>1.0116705256743542E-7</v>
      </c>
      <c r="AH51" s="51" t="s">
        <v>54</v>
      </c>
    </row>
    <row r="52" spans="1:34" x14ac:dyDescent="0.3">
      <c r="A52" s="6">
        <f t="shared" si="12"/>
        <v>2058</v>
      </c>
      <c r="B52" s="12">
        <f>'[1]Szenario 1'!$H52</f>
        <v>14720.897237694657</v>
      </c>
      <c r="C52" s="12">
        <f>'[1]Szenario 1'!$K52</f>
        <v>1524.2016999909047</v>
      </c>
      <c r="D52" s="13">
        <f>'[1]Szenario 2'!$H52</f>
        <v>17206.458925996103</v>
      </c>
      <c r="E52" s="13">
        <f>'[1]Szenario 2'!$K52</f>
        <v>1781.5567571976364</v>
      </c>
      <c r="F52" s="14">
        <f>'[1]Szenario 3'!$H52</f>
        <v>19569.563451633778</v>
      </c>
      <c r="G52" s="72">
        <f>'[1]Szenario 3'!$K52</f>
        <v>2026.2325997821613</v>
      </c>
      <c r="H52" s="89"/>
      <c r="I52" s="76">
        <f>'[2]Szenario 1'!$F52</f>
        <v>4.3635688422616285E-3</v>
      </c>
      <c r="J52" s="17">
        <f>'[2]Szenario 2'!$F52</f>
        <v>8.1361221532860271E-3</v>
      </c>
      <c r="K52" s="25">
        <f>'[2]Szenario 3'!$F52</f>
        <v>9.8684210526315784E-3</v>
      </c>
      <c r="L52" s="89"/>
      <c r="M52" s="84">
        <f t="shared" si="14"/>
        <v>65.370367272922067</v>
      </c>
      <c r="O52" s="34">
        <f t="shared" si="0"/>
        <v>17206.458925996103</v>
      </c>
      <c r="P52" s="38">
        <f t="shared" si="1"/>
        <v>1796.0517205972085</v>
      </c>
      <c r="Q52" s="89"/>
      <c r="R52" s="31">
        <f t="shared" si="2"/>
        <v>1</v>
      </c>
      <c r="S52" s="36">
        <f t="shared" si="3"/>
        <v>1</v>
      </c>
      <c r="T52" s="89"/>
      <c r="U52" s="42">
        <f t="shared" si="4"/>
        <v>0.33549768901009269</v>
      </c>
      <c r="V52" s="36">
        <f t="shared" si="5"/>
        <v>0.33866666686589042</v>
      </c>
      <c r="W52" s="89"/>
      <c r="X52" s="78">
        <f t="shared" si="6"/>
        <v>4000</v>
      </c>
      <c r="Y52" s="44">
        <f t="shared" si="7"/>
        <v>125765101.99023598</v>
      </c>
      <c r="Z52" s="44">
        <f t="shared" si="8"/>
        <v>359566.72698357608</v>
      </c>
      <c r="AA52" s="44">
        <f t="shared" si="9"/>
        <v>-1108296.031379238</v>
      </c>
      <c r="AB52" s="45">
        <f t="shared" si="10"/>
        <v>49349.287641164199</v>
      </c>
      <c r="AD52" s="43">
        <f t="shared" si="15"/>
        <v>125069721.97348149</v>
      </c>
      <c r="AE52" s="114"/>
      <c r="AF52" s="136" t="s">
        <v>48</v>
      </c>
      <c r="AG52" s="137"/>
      <c r="AH52" s="138"/>
    </row>
    <row r="53" spans="1:34" x14ac:dyDescent="0.3">
      <c r="A53" s="6">
        <f t="shared" si="12"/>
        <v>2059</v>
      </c>
      <c r="B53" s="12">
        <f>'[1]Szenario 1'!$H53</f>
        <v>14785.132886211197</v>
      </c>
      <c r="C53" s="12">
        <f>'[1]Szenario 1'!$K53</f>
        <v>1530.8526590383071</v>
      </c>
      <c r="D53" s="13">
        <f>'[1]Szenario 2'!$H53</f>
        <v>17329.874614710297</v>
      </c>
      <c r="E53" s="13">
        <f>'[1]Szenario 2'!$K53</f>
        <v>1794.3352176071041</v>
      </c>
      <c r="F53" s="14">
        <f>'[1]Szenario 3'!$H53</f>
        <v>19749.243533815534</v>
      </c>
      <c r="G53" s="72">
        <f>'[1]Szenario 3'!$K53</f>
        <v>2044.8366754912602</v>
      </c>
      <c r="H53" s="89"/>
      <c r="I53" s="76">
        <f>'[2]Szenario 1'!$F53</f>
        <v>4.3446108337955262E-3</v>
      </c>
      <c r="J53" s="17">
        <f>'[2]Szenario 2'!$F53</f>
        <v>8.0704599056603769E-3</v>
      </c>
      <c r="K53" s="25">
        <f>'[2]Szenario 3'!$F53</f>
        <v>9.7719869706840382E-3</v>
      </c>
      <c r="L53" s="89"/>
      <c r="M53" s="85">
        <f t="shared" si="14"/>
        <v>67.291663182037325</v>
      </c>
      <c r="O53" s="34">
        <f t="shared" si="0"/>
        <v>17329.874614710297</v>
      </c>
      <c r="P53" s="38">
        <f t="shared" si="1"/>
        <v>1808.8163280381166</v>
      </c>
      <c r="Q53" s="89"/>
      <c r="R53" s="31">
        <f t="shared" si="2"/>
        <v>1</v>
      </c>
      <c r="S53" s="36">
        <f t="shared" si="3"/>
        <v>1</v>
      </c>
      <c r="T53" s="89"/>
      <c r="U53" s="42">
        <f t="shared" si="4"/>
        <v>0.33549775262356935</v>
      </c>
      <c r="V53" s="36">
        <f t="shared" si="5"/>
        <v>0.33866666687161462</v>
      </c>
      <c r="W53" s="89"/>
      <c r="X53" s="78">
        <f t="shared" si="6"/>
        <v>4000</v>
      </c>
      <c r="Y53" s="44">
        <f t="shared" si="7"/>
        <v>126666682.23783892</v>
      </c>
      <c r="Z53" s="44">
        <f t="shared" si="8"/>
        <v>362145.25264148542</v>
      </c>
      <c r="AA53" s="44">
        <f t="shared" si="9"/>
        <v>-1149787.6430589412</v>
      </c>
      <c r="AB53" s="45">
        <f t="shared" si="10"/>
        <v>49702.780725921606</v>
      </c>
      <c r="AD53" s="43">
        <f t="shared" si="15"/>
        <v>125932742.62814739</v>
      </c>
      <c r="AE53" s="114"/>
      <c r="AF53" s="50" t="s">
        <v>52</v>
      </c>
      <c r="AG53" s="29">
        <v>3700000</v>
      </c>
      <c r="AH53" s="51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14849.368534727735</v>
      </c>
      <c r="C54" s="12">
        <f>'[1]Szenario 1'!$K54</f>
        <v>1537.5036180857096</v>
      </c>
      <c r="D54" s="13">
        <f>'[1]Szenario 2'!$H54</f>
        <v>17453.290303424488</v>
      </c>
      <c r="E54" s="13">
        <f>'[1]Szenario 2'!$K54</f>
        <v>1807.1136780165714</v>
      </c>
      <c r="F54" s="14">
        <f>'[1]Szenario 3'!$H54</f>
        <v>19928.923615997293</v>
      </c>
      <c r="G54" s="72">
        <f>'[1]Szenario 3'!$K54</f>
        <v>2063.4407512003595</v>
      </c>
      <c r="H54" s="89"/>
      <c r="I54" s="76">
        <f>'[2]Szenario 1'!$F54</f>
        <v>4.3258168430740911E-3</v>
      </c>
      <c r="J54" s="17">
        <f>'[2]Szenario 2'!$F54</f>
        <v>8.0058490221166147E-3</v>
      </c>
      <c r="K54" s="25">
        <f>'[2]Szenario 3'!$F54</f>
        <v>9.6774193548387101E-3</v>
      </c>
      <c r="L54" s="89"/>
      <c r="M54" s="87">
        <f t="shared" si="14"/>
        <v>69.212959091152584</v>
      </c>
      <c r="O54" s="34">
        <f t="shared" si="0"/>
        <v>17453.290303424488</v>
      </c>
      <c r="P54" s="38">
        <f t="shared" si="1"/>
        <v>1821.5811572885739</v>
      </c>
      <c r="Q54" s="90"/>
      <c r="R54" s="31">
        <f t="shared" si="2"/>
        <v>1</v>
      </c>
      <c r="S54" s="36">
        <f t="shared" si="3"/>
        <v>1</v>
      </c>
      <c r="T54" s="90"/>
      <c r="U54" s="42">
        <f t="shared" si="4"/>
        <v>0.33549781761074321</v>
      </c>
      <c r="V54" s="36">
        <f t="shared" si="5"/>
        <v>0.33866666687746144</v>
      </c>
      <c r="W54" s="90"/>
      <c r="X54" s="78">
        <f t="shared" si="6"/>
        <v>4000</v>
      </c>
      <c r="Y54" s="44">
        <f t="shared" si="7"/>
        <v>127568264.25610298</v>
      </c>
      <c r="Z54" s="44">
        <f t="shared" si="8"/>
        <v>364723.7792709205</v>
      </c>
      <c r="AA54" s="44">
        <f t="shared" si="9"/>
        <v>-1191757.000201595</v>
      </c>
      <c r="AB54" s="45">
        <f t="shared" si="10"/>
        <v>50056.274698246809</v>
      </c>
      <c r="AD54" s="43">
        <f t="shared" si="15"/>
        <v>126795287.30987054</v>
      </c>
      <c r="AE54" s="114"/>
      <c r="AF54" s="52"/>
      <c r="AG54" s="53">
        <f>'[3]Risikoschätzung '!$P$20</f>
        <v>1.3698630136986301E-8</v>
      </c>
      <c r="AH54" s="51" t="s">
        <v>54</v>
      </c>
    </row>
    <row r="55" spans="1:34" ht="15" thickBot="1" x14ac:dyDescent="0.35">
      <c r="AD55" s="43">
        <f>SUM(AD9:AD54)</f>
        <v>4927453820.6099405</v>
      </c>
      <c r="AE55" s="114"/>
      <c r="AF55" s="54"/>
      <c r="AG55" s="55">
        <f>'[3]Risikoschätzung '!$P$24</f>
        <v>5.2428785204316568E-9</v>
      </c>
      <c r="AH55" s="56" t="s">
        <v>54</v>
      </c>
    </row>
    <row r="56" spans="1:34" ht="15" thickBot="1" x14ac:dyDescent="0.35">
      <c r="U56" s="121" t="s">
        <v>23</v>
      </c>
      <c r="V56" s="122"/>
      <c r="X56" s="10">
        <f>SUM(X9:X54)</f>
        <v>252000</v>
      </c>
      <c r="Y56" s="69">
        <f>SUM(Y9:Y54)</f>
        <v>4935032511.1240091</v>
      </c>
      <c r="Z56" s="70">
        <f>SUM(Z9:Z54)</f>
        <v>14108538.952566033</v>
      </c>
      <c r="AA56" s="70">
        <f>SUM(AA9:AA54)</f>
        <v>-23875970.266109243</v>
      </c>
      <c r="AB56" s="77">
        <f>SUM(AB9:AB54)</f>
        <v>1936740.7994764147</v>
      </c>
      <c r="AD56" s="71">
        <f>X56+Y56+Z56+AA56+AB56</f>
        <v>4927453820.6099424</v>
      </c>
      <c r="AF56" s="139"/>
      <c r="AG56" s="140"/>
    </row>
    <row r="57" spans="1:34" ht="15" thickBot="1" x14ac:dyDescent="0.35">
      <c r="AF57" s="141"/>
      <c r="AG57" s="142"/>
    </row>
    <row r="58" spans="1:34" x14ac:dyDescent="0.3">
      <c r="AE58" s="28"/>
      <c r="AF58" s="139"/>
      <c r="AG58" s="140"/>
      <c r="AH58" s="46"/>
    </row>
    <row r="59" spans="1:34" ht="15" thickBot="1" x14ac:dyDescent="0.35">
      <c r="AF59" s="141"/>
      <c r="AG59" s="142"/>
    </row>
    <row r="60" spans="1:34" x14ac:dyDescent="0.3">
      <c r="AG60" s="45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U27" workbookViewId="0">
      <selection activeCell="AB9" sqref="AB9:AB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2" customWidth="1"/>
    <col min="9" max="9" width="15.33203125" customWidth="1"/>
    <col min="10" max="10" width="14.6640625" customWidth="1"/>
    <col min="11" max="11" width="14.88671875" customWidth="1"/>
    <col min="12" max="12" width="3" style="22" customWidth="1"/>
    <col min="13" max="13" width="20.77734375" customWidth="1"/>
    <col min="14" max="14" width="3.21875" style="89" customWidth="1"/>
    <col min="15" max="15" width="20.33203125" style="29" customWidth="1"/>
    <col min="16" max="16" width="16.44140625" style="29" customWidth="1"/>
    <col min="17" max="17" width="3.109375" style="32" customWidth="1"/>
    <col min="18" max="18" width="14.109375" customWidth="1"/>
    <col min="19" max="19" width="13.44140625" customWidth="1"/>
    <col min="20" max="20" width="3.109375" style="32" customWidth="1"/>
    <col min="21" max="21" width="15.6640625" style="32" customWidth="1"/>
    <col min="22" max="22" width="18.44140625" style="32" customWidth="1"/>
    <col min="23" max="23" width="5.6640625" style="32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88"/>
      <c r="L1" s="88"/>
      <c r="N1" s="88"/>
      <c r="Q1" s="88"/>
      <c r="R1" s="78"/>
      <c r="S1" s="78"/>
      <c r="T1" s="88"/>
      <c r="U1" s="78"/>
      <c r="V1" s="78"/>
      <c r="W1" s="88"/>
      <c r="AE1" s="114"/>
    </row>
    <row r="2" spans="1:36" ht="14.4" customHeight="1" thickBot="1" x14ac:dyDescent="0.35">
      <c r="B2" s="115" t="s">
        <v>0</v>
      </c>
      <c r="C2" s="116"/>
      <c r="D2" s="117"/>
      <c r="F2" s="114"/>
      <c r="G2" s="114"/>
      <c r="H2" s="89"/>
      <c r="K2" s="2"/>
      <c r="L2" s="89"/>
      <c r="O2" s="121" t="s">
        <v>57</v>
      </c>
      <c r="P2" s="122"/>
      <c r="Q2" s="89"/>
      <c r="R2" s="78"/>
      <c r="S2" s="78"/>
      <c r="T2" s="89"/>
      <c r="U2" s="78"/>
      <c r="V2" s="78"/>
      <c r="W2" s="89"/>
      <c r="Y2" s="147" t="s">
        <v>75</v>
      </c>
      <c r="Z2" s="148"/>
      <c r="AA2" s="149"/>
      <c r="AB2" s="9"/>
      <c r="AC2" s="9"/>
      <c r="AE2" s="114"/>
    </row>
    <row r="3" spans="1:36" ht="14.4" customHeight="1" thickBot="1" x14ac:dyDescent="0.35">
      <c r="B3" s="118"/>
      <c r="C3" s="119"/>
      <c r="D3" s="120"/>
      <c r="F3" s="114"/>
      <c r="G3" s="114"/>
      <c r="H3" s="89"/>
      <c r="K3" s="2"/>
      <c r="L3" s="89"/>
      <c r="O3" s="156" t="s">
        <v>74</v>
      </c>
      <c r="P3" s="157"/>
      <c r="Q3" s="89"/>
      <c r="R3" s="78"/>
      <c r="S3" s="78"/>
      <c r="T3" s="89"/>
      <c r="U3" s="78"/>
      <c r="V3" s="78"/>
      <c r="W3" s="89"/>
      <c r="Y3" s="150"/>
      <c r="Z3" s="151"/>
      <c r="AA3" s="152"/>
      <c r="AB3" s="9"/>
      <c r="AC3" s="9"/>
      <c r="AE3" s="114"/>
      <c r="AF3" s="92" t="s">
        <v>14</v>
      </c>
      <c r="AG3" s="93"/>
      <c r="AH3" s="94"/>
    </row>
    <row r="4" spans="1:36" ht="14.4" customHeight="1" thickBot="1" x14ac:dyDescent="0.35">
      <c r="H4" s="89"/>
      <c r="K4" s="2"/>
      <c r="L4" s="89"/>
      <c r="O4" s="158"/>
      <c r="P4" s="159"/>
      <c r="Q4" s="89"/>
      <c r="R4" s="78"/>
      <c r="S4" s="78"/>
      <c r="T4" s="89"/>
      <c r="U4" s="78"/>
      <c r="V4" s="78"/>
      <c r="W4" s="89"/>
      <c r="Y4" s="153"/>
      <c r="Z4" s="154"/>
      <c r="AA4" s="155"/>
      <c r="AB4" s="9"/>
      <c r="AC4" s="9"/>
      <c r="AE4" s="114"/>
      <c r="AF4" s="95"/>
      <c r="AG4" s="96"/>
      <c r="AH4" s="97"/>
    </row>
    <row r="5" spans="1:36" ht="14.4" customHeight="1" thickBot="1" x14ac:dyDescent="0.35">
      <c r="D5" s="98" t="s">
        <v>2</v>
      </c>
      <c r="E5" s="99"/>
      <c r="H5" s="89"/>
      <c r="I5" s="98" t="s">
        <v>7</v>
      </c>
      <c r="J5" s="102"/>
      <c r="K5" s="99"/>
      <c r="L5" s="89"/>
      <c r="M5" s="102" t="s">
        <v>3</v>
      </c>
      <c r="O5" s="104"/>
      <c r="P5" s="105"/>
      <c r="Q5" s="89"/>
      <c r="R5" s="102" t="s">
        <v>21</v>
      </c>
      <c r="S5" s="99"/>
      <c r="T5" s="89"/>
      <c r="U5" s="98" t="s">
        <v>30</v>
      </c>
      <c r="V5" s="99"/>
      <c r="W5" s="89"/>
      <c r="AE5" s="114"/>
    </row>
    <row r="6" spans="1:36" ht="14.4" customHeight="1" thickBot="1" x14ac:dyDescent="0.35">
      <c r="D6" s="100"/>
      <c r="E6" s="101"/>
      <c r="H6" s="89"/>
      <c r="I6" s="100"/>
      <c r="J6" s="103"/>
      <c r="K6" s="101"/>
      <c r="L6" s="89"/>
      <c r="M6" s="103"/>
      <c r="O6" s="106"/>
      <c r="P6" s="107"/>
      <c r="Q6" s="89"/>
      <c r="R6" s="103"/>
      <c r="S6" s="101"/>
      <c r="T6" s="89"/>
      <c r="U6" s="100"/>
      <c r="V6" s="101"/>
      <c r="W6" s="89"/>
      <c r="AE6" s="114"/>
      <c r="AF6" s="65" t="s">
        <v>31</v>
      </c>
      <c r="AG6" s="48"/>
      <c r="AH6" s="48"/>
      <c r="AI6" s="48"/>
      <c r="AJ6" s="61"/>
    </row>
    <row r="7" spans="1:36" ht="15" customHeight="1" thickBot="1" x14ac:dyDescent="0.35">
      <c r="B7" s="91" t="s">
        <v>5</v>
      </c>
      <c r="C7" s="91"/>
      <c r="D7" s="110" t="s">
        <v>4</v>
      </c>
      <c r="E7" s="110"/>
      <c r="F7" s="111" t="s">
        <v>6</v>
      </c>
      <c r="G7" s="111"/>
      <c r="H7" s="89"/>
      <c r="I7" s="73" t="s">
        <v>61</v>
      </c>
      <c r="J7" s="15" t="s">
        <v>62</v>
      </c>
      <c r="K7" s="23" t="s">
        <v>63</v>
      </c>
      <c r="L7" s="89"/>
      <c r="M7" s="1" t="s">
        <v>8</v>
      </c>
      <c r="O7" s="108"/>
      <c r="P7" s="109"/>
      <c r="Q7" s="89"/>
      <c r="R7" s="78"/>
      <c r="S7" s="78"/>
      <c r="T7" s="89"/>
      <c r="U7" s="78"/>
      <c r="V7" s="78"/>
      <c r="W7" s="89"/>
      <c r="X7" s="4" t="s">
        <v>9</v>
      </c>
      <c r="Y7" s="79" t="s">
        <v>10</v>
      </c>
      <c r="Z7" s="4" t="s">
        <v>11</v>
      </c>
      <c r="AA7" s="4" t="s">
        <v>12</v>
      </c>
      <c r="AB7" s="4" t="s">
        <v>13</v>
      </c>
      <c r="AD7" s="112" t="s">
        <v>58</v>
      </c>
      <c r="AE7" s="114"/>
      <c r="AF7" s="68" t="s">
        <v>56</v>
      </c>
      <c r="AG7" s="29">
        <v>80</v>
      </c>
      <c r="AH7" s="28" t="s">
        <v>19</v>
      </c>
      <c r="AI7" s="29">
        <v>0.08</v>
      </c>
      <c r="AJ7" s="51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21"/>
      <c r="H8" s="89"/>
      <c r="I8" s="74"/>
      <c r="J8" s="8"/>
      <c r="K8" s="21"/>
      <c r="L8" s="89"/>
      <c r="M8" s="26"/>
      <c r="O8" s="33"/>
      <c r="P8" s="37"/>
      <c r="Q8" s="89"/>
      <c r="R8" s="80"/>
      <c r="S8" s="79"/>
      <c r="T8" s="89"/>
      <c r="U8" s="80"/>
      <c r="V8" s="79"/>
      <c r="W8" s="89"/>
      <c r="X8" s="40"/>
      <c r="Y8" s="11"/>
      <c r="Z8" s="39"/>
      <c r="AA8" s="39"/>
      <c r="AB8" s="39"/>
      <c r="AD8" s="113"/>
      <c r="AE8" s="114"/>
      <c r="AF8" s="62" t="s">
        <v>15</v>
      </c>
      <c r="AG8" s="29">
        <v>3</v>
      </c>
      <c r="AH8" s="28" t="s">
        <v>19</v>
      </c>
      <c r="AI8" s="28"/>
      <c r="AJ8" s="51"/>
    </row>
    <row r="9" spans="1:36" ht="14.4" customHeight="1" x14ac:dyDescent="0.3">
      <c r="A9" s="6">
        <v>2015</v>
      </c>
      <c r="B9" s="12">
        <f>'[1]Szenario 1'!$H9</f>
        <v>11958.76435148346</v>
      </c>
      <c r="C9" s="12">
        <f>'[1]Szenario 1'!$K9</f>
        <v>1238.2104609525973</v>
      </c>
      <c r="D9" s="13">
        <f>'[1]Szenario 2'!$H9</f>
        <v>11899.584311285807</v>
      </c>
      <c r="E9" s="13">
        <f>'[1]Szenario 2'!$K9</f>
        <v>1232.0829595905325</v>
      </c>
      <c r="F9" s="14">
        <f>'[1]Szenario 3'!$H9</f>
        <v>11843.319917818244</v>
      </c>
      <c r="G9" s="72">
        <f>'[1]Szenario 3'!$K9</f>
        <v>1226.2573442909008</v>
      </c>
      <c r="H9" s="89"/>
      <c r="I9" s="75">
        <f>'[2]Szenario 1'!$F9</f>
        <v>5.3714285714285713E-3</v>
      </c>
      <c r="J9" s="16">
        <f>'[2]Szenario 2'!$F9</f>
        <v>1.2514285714285714E-2</v>
      </c>
      <c r="K9" s="24">
        <f>'[2]Szenario 3'!$F9</f>
        <v>1.7142857142857144E-2</v>
      </c>
      <c r="L9" s="89"/>
      <c r="M9" s="82">
        <v>0.16900000000000001</v>
      </c>
      <c r="O9" s="34">
        <f>D9</f>
        <v>11899.584311285807</v>
      </c>
      <c r="P9" s="38">
        <f>E9+(E9*K9)</f>
        <v>1253.2043817549416</v>
      </c>
      <c r="Q9" s="89"/>
      <c r="R9" s="31">
        <f>IF(O9&lt;$AG$18,1,2)</f>
        <v>1</v>
      </c>
      <c r="S9" s="36">
        <f>IF(P9&lt;$AG$10,1,2)</f>
        <v>1</v>
      </c>
      <c r="T9" s="89"/>
      <c r="U9" s="42">
        <f>($AI$15/$AG$20)*(1+0.15*(O9/$AG$18)^4)+$AH$33</f>
        <v>0.33549599726201801</v>
      </c>
      <c r="V9" s="36">
        <f>($AI$7/$AG$12)*(1+0.15*(P9/$AG$10)^4)+$AH$32</f>
        <v>0.33866666671388962</v>
      </c>
      <c r="W9" s="89"/>
      <c r="X9" s="78">
        <f>($AG$7*$AG$8*S9+$AG$15*$AG$16*R9)*$AG$24</f>
        <v>4000</v>
      </c>
      <c r="Y9" s="44">
        <f>(O9*U9*$AG$30+P9*V9*$AG$29)*365</f>
        <v>87023800.773733348</v>
      </c>
      <c r="Z9" s="44">
        <f>(O9*$AI$15*$AG$37+P9*$AI$7*$AG$36)*365</f>
        <v>248716.53851476856</v>
      </c>
      <c r="AA9" s="44">
        <f>O9*$AI$15*($AG$41+$AG$40*(1-M9))*365</f>
        <v>15139.001008596557</v>
      </c>
      <c r="AB9" s="45">
        <f>365*((P9*$AI$7*($AG$53*$AG$54+$AG$49*$AG$50+$AG$45*$AG$46))+(O9*1.6*$AI$15*($AG$53*$AG$55+$AG$49*$AG$51+$AG$45*$AG$47)))</f>
        <v>34173.217083006261</v>
      </c>
      <c r="AD9" s="43">
        <f>SUM(X9:AB9)</f>
        <v>87325829.530339718</v>
      </c>
      <c r="AE9" s="114"/>
      <c r="AF9" s="143" t="s">
        <v>16</v>
      </c>
      <c r="AG9" s="18"/>
      <c r="AH9" s="146"/>
      <c r="AI9" s="28"/>
      <c r="AJ9" s="51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72">
        <f>'[1]Szenario 3'!$K10</f>
        <v>1244.86142</v>
      </c>
      <c r="H10" s="89"/>
      <c r="I10" s="76">
        <f>'[2]Szenario 1'!$F10</f>
        <v>5.3427304762987378E-3</v>
      </c>
      <c r="J10" s="17">
        <f>'[2]Szenario 2'!$F10</f>
        <v>1.2359613973700547E-2</v>
      </c>
      <c r="K10" s="25">
        <f>'[2]Szenario 3'!$F10</f>
        <v>1.6853932584269662E-2</v>
      </c>
      <c r="L10" s="89"/>
      <c r="M10" s="83">
        <v>0.23699999999999999</v>
      </c>
      <c r="O10" s="34">
        <f t="shared" ref="O10:O54" si="0">D10</f>
        <v>12023</v>
      </c>
      <c r="P10" s="38">
        <f t="shared" ref="P10:P54" si="1">E10+(E10*K10)</f>
        <v>1265.8422304494381</v>
      </c>
      <c r="Q10" s="89"/>
      <c r="R10" s="31">
        <f t="shared" ref="R10:R54" si="2">IF(O10&lt;$AG$18,1,2)</f>
        <v>1</v>
      </c>
      <c r="S10" s="36">
        <f t="shared" ref="S10:S54" si="3">IF(P10&lt;$AG$10,1,2)</f>
        <v>1</v>
      </c>
      <c r="T10" s="89"/>
      <c r="U10" s="42">
        <f t="shared" ref="U10:U54" si="4">($AI$15/$AG$20)*(1+0.15*(O10/$AG$18)^4)+$AH$33</f>
        <v>0.33549601840424526</v>
      </c>
      <c r="V10" s="36">
        <f t="shared" ref="V10:V54" si="5">($AI$7/$AG$12)*(1+0.15*(P10/$AG$10)^4)+$AH$32</f>
        <v>0.33866666671582352</v>
      </c>
      <c r="W10" s="89"/>
      <c r="X10" s="78">
        <f t="shared" ref="X10:X54" si="6">($AG$7*$AG$8*S10+$AG$15*$AG$16*R10)*$AG$24</f>
        <v>4000</v>
      </c>
      <c r="Y10" s="44">
        <f t="shared" ref="Y10:Y54" si="7">(O10*U10*$AG$30+P10*V10*$AG$29)*365</f>
        <v>87924810.998458877</v>
      </c>
      <c r="Z10" s="44">
        <f t="shared" ref="Z10:Z54" si="8">(O10*$AI$15*$AG$37+P10*$AI$7*$AG$36)*365</f>
        <v>251294.50896936853</v>
      </c>
      <c r="AA10" s="44">
        <f t="shared" ref="AA10:AA54" si="9">O10*$AI$15*($AG$41+$AG$40*(1-M10))*365</f>
        <v>14472.400102600001</v>
      </c>
      <c r="AB10" s="45">
        <f t="shared" ref="AB10:AB54" si="10">365*((P10*$AI$7*($AG$53*$AG$54+$AG$49*$AG$50+$AG$45*$AG$46))+(O10*1.6*$AI$15*($AG$53*$AG$55+$AG$49*$AG$51+$AG$45*$AG$47)))</f>
        <v>34526.202944410259</v>
      </c>
      <c r="AD10" s="43">
        <f t="shared" ref="AD10:AD46" si="11">SUM(X10:AB10)</f>
        <v>88229104.110475257</v>
      </c>
      <c r="AE10" s="114"/>
      <c r="AF10" s="144"/>
      <c r="AG10" s="19">
        <v>80400</v>
      </c>
      <c r="AH10" s="146"/>
      <c r="AI10" s="28"/>
      <c r="AJ10" s="51"/>
    </row>
    <row r="11" spans="1:36" x14ac:dyDescent="0.3">
      <c r="A11" s="6">
        <f t="shared" ref="A11:A54" si="12">A10+1</f>
        <v>2017</v>
      </c>
      <c r="B11" s="12">
        <f>'[1]Szenario 1'!$H11</f>
        <v>12087.23564851654</v>
      </c>
      <c r="C11" s="12">
        <f>'[1]Szenario 1'!$K11</f>
        <v>1251.5123790474024</v>
      </c>
      <c r="D11" s="13">
        <f>'[1]Szenario 2'!$H11</f>
        <v>12146.415688714193</v>
      </c>
      <c r="E11" s="13">
        <f>'[1]Szenario 2'!$K11</f>
        <v>1257.6398804094674</v>
      </c>
      <c r="F11" s="14">
        <f>'[1]Szenario 3'!$H11</f>
        <v>12202.680082181758</v>
      </c>
      <c r="G11" s="72">
        <f>'[1]Szenario 3'!$K11</f>
        <v>1263.4654957090991</v>
      </c>
      <c r="H11" s="89"/>
      <c r="I11" s="76">
        <f>'[2]Szenario 1'!$F11</f>
        <v>5.3143374038896428E-3</v>
      </c>
      <c r="J11" s="17">
        <f>'[2]Szenario 2'!$F11</f>
        <v>1.2208718920726948E-2</v>
      </c>
      <c r="K11" s="25">
        <f>'[2]Szenario 3'!$F11</f>
        <v>1.6574585635359115E-2</v>
      </c>
      <c r="L11" s="89"/>
      <c r="M11" s="82">
        <v>0.318</v>
      </c>
      <c r="O11" s="34">
        <f t="shared" si="0"/>
        <v>12146.415688714193</v>
      </c>
      <c r="P11" s="38">
        <f t="shared" si="1"/>
        <v>1278.484740305757</v>
      </c>
      <c r="Q11" s="89"/>
      <c r="R11" s="31">
        <f t="shared" si="2"/>
        <v>1</v>
      </c>
      <c r="S11" s="36">
        <f t="shared" si="3"/>
        <v>1</v>
      </c>
      <c r="T11" s="89"/>
      <c r="U11" s="42">
        <f t="shared" si="4"/>
        <v>0.33549604020766788</v>
      </c>
      <c r="V11" s="36">
        <f t="shared" si="5"/>
        <v>0.33866666671781692</v>
      </c>
      <c r="W11" s="89"/>
      <c r="X11" s="78">
        <f t="shared" si="6"/>
        <v>4000</v>
      </c>
      <c r="Y11" s="44">
        <f t="shared" si="7"/>
        <v>88825841.660371512</v>
      </c>
      <c r="Z11" s="44">
        <f t="shared" si="8"/>
        <v>253872.49983985731</v>
      </c>
      <c r="AA11" s="44">
        <f t="shared" si="9"/>
        <v>13629.818568246654</v>
      </c>
      <c r="AB11" s="45">
        <f t="shared" si="10"/>
        <v>34879.207457388198</v>
      </c>
      <c r="AD11" s="43">
        <f t="shared" si="11"/>
        <v>89132223.186237007</v>
      </c>
      <c r="AE11" s="114"/>
      <c r="AF11" s="145"/>
      <c r="AG11" s="18"/>
      <c r="AH11" s="146"/>
      <c r="AI11" s="28"/>
      <c r="AJ11" s="51"/>
    </row>
    <row r="12" spans="1:36" ht="15" thickBot="1" x14ac:dyDescent="0.35">
      <c r="A12" s="6">
        <f t="shared" si="12"/>
        <v>2018</v>
      </c>
      <c r="B12" s="12">
        <f>'[1]Szenario 1'!$H12</f>
        <v>12151.471297033078</v>
      </c>
      <c r="C12" s="12">
        <f>'[1]Szenario 1'!$K12</f>
        <v>1258.1633380948049</v>
      </c>
      <c r="D12" s="13">
        <f>'[1]Szenario 2'!$H12</f>
        <v>12269.831377428385</v>
      </c>
      <c r="E12" s="13">
        <f>'[1]Szenario 2'!$K12</f>
        <v>1270.4183408189349</v>
      </c>
      <c r="F12" s="14">
        <f>'[1]Szenario 3'!$H12</f>
        <v>12382.360164363514</v>
      </c>
      <c r="G12" s="72">
        <f>'[1]Szenario 3'!$K12</f>
        <v>1282.0695714181982</v>
      </c>
      <c r="H12" s="89"/>
      <c r="I12" s="76">
        <f>'[2]Szenario 1'!$F12</f>
        <v>5.28624451692723E-3</v>
      </c>
      <c r="J12" s="17">
        <f>'[2]Szenario 2'!$F12</f>
        <v>1.2061463898221072E-2</v>
      </c>
      <c r="K12" s="25">
        <f>'[2]Szenario 3'!$F12</f>
        <v>1.6304347826086956E-2</v>
      </c>
      <c r="L12" s="89"/>
      <c r="M12" s="83">
        <v>0.41699999999999998</v>
      </c>
      <c r="O12" s="34">
        <f t="shared" si="0"/>
        <v>12269.831377428385</v>
      </c>
      <c r="P12" s="38">
        <f t="shared" si="1"/>
        <v>1291.1316833322871</v>
      </c>
      <c r="Q12" s="89"/>
      <c r="R12" s="31">
        <f t="shared" si="2"/>
        <v>1</v>
      </c>
      <c r="S12" s="36">
        <f t="shared" si="3"/>
        <v>1</v>
      </c>
      <c r="T12" s="89"/>
      <c r="U12" s="42">
        <f t="shared" si="4"/>
        <v>0.33549606268592963</v>
      </c>
      <c r="V12" s="36">
        <f t="shared" si="5"/>
        <v>0.33866666671987111</v>
      </c>
      <c r="W12" s="89"/>
      <c r="X12" s="78">
        <f t="shared" si="6"/>
        <v>4000</v>
      </c>
      <c r="Y12" s="44">
        <f t="shared" si="7"/>
        <v>89726891.78149882</v>
      </c>
      <c r="Z12" s="44">
        <f t="shared" si="8"/>
        <v>256450.51012763163</v>
      </c>
      <c r="AA12" s="44">
        <f t="shared" si="9"/>
        <v>12544.604435260793</v>
      </c>
      <c r="AB12" s="45">
        <f t="shared" si="10"/>
        <v>35232.229709634819</v>
      </c>
      <c r="AD12" s="43">
        <f t="shared" si="11"/>
        <v>90035119.125771359</v>
      </c>
      <c r="AE12" s="114"/>
      <c r="AF12" s="67" t="s">
        <v>33</v>
      </c>
      <c r="AG12" s="60">
        <v>15</v>
      </c>
      <c r="AH12" s="41" t="s">
        <v>34</v>
      </c>
      <c r="AI12" s="41"/>
      <c r="AJ12" s="56"/>
    </row>
    <row r="13" spans="1:36" ht="15" thickBot="1" x14ac:dyDescent="0.35">
      <c r="A13" s="6">
        <f t="shared" si="12"/>
        <v>2019</v>
      </c>
      <c r="B13" s="12">
        <f>'[1]Szenario 1'!$H13</f>
        <v>12215.706945549618</v>
      </c>
      <c r="C13" s="12">
        <f>'[1]Szenario 1'!$K13</f>
        <v>1264.8142971422074</v>
      </c>
      <c r="D13" s="13">
        <f>'[1]Szenario 2'!$H13</f>
        <v>12393.24706614258</v>
      </c>
      <c r="E13" s="13">
        <f>'[1]Szenario 2'!$K13</f>
        <v>1283.1968012284026</v>
      </c>
      <c r="F13" s="14">
        <f>'[1]Szenario 3'!$H13</f>
        <v>12562.04024654527</v>
      </c>
      <c r="G13" s="72">
        <f>'[1]Szenario 3'!$K13</f>
        <v>1300.673647127297</v>
      </c>
      <c r="H13" s="89"/>
      <c r="I13" s="76">
        <f>'[2]Szenario 1'!$F13</f>
        <v>5.2584470798836425E-3</v>
      </c>
      <c r="J13" s="17">
        <f>'[2]Szenario 2'!$F13</f>
        <v>1.1917718763604701E-2</v>
      </c>
      <c r="K13" s="25">
        <f>'[2]Szenario 3'!$F13</f>
        <v>1.6042780748663103E-2</v>
      </c>
      <c r="L13" s="89"/>
      <c r="M13" s="82">
        <v>0.621</v>
      </c>
      <c r="O13" s="34">
        <f t="shared" si="0"/>
        <v>12393.24706614258</v>
      </c>
      <c r="P13" s="38">
        <f t="shared" si="1"/>
        <v>1303.7828461678957</v>
      </c>
      <c r="Q13" s="89"/>
      <c r="R13" s="31">
        <f t="shared" si="2"/>
        <v>1</v>
      </c>
      <c r="S13" s="36">
        <f t="shared" si="3"/>
        <v>1</v>
      </c>
      <c r="T13" s="89"/>
      <c r="U13" s="42">
        <f t="shared" si="4"/>
        <v>0.3354960858528136</v>
      </c>
      <c r="V13" s="36">
        <f t="shared" si="5"/>
        <v>0.33866666672198725</v>
      </c>
      <c r="W13" s="89"/>
      <c r="X13" s="78">
        <f t="shared" si="6"/>
        <v>4000</v>
      </c>
      <c r="Y13" s="44">
        <f t="shared" si="7"/>
        <v>90627960.447339609</v>
      </c>
      <c r="Z13" s="44">
        <f t="shared" si="8"/>
        <v>259028.53889816967</v>
      </c>
      <c r="AA13" s="44">
        <f t="shared" si="9"/>
        <v>10123.852672327055</v>
      </c>
      <c r="AB13" s="45">
        <f t="shared" si="10"/>
        <v>35585.268847388528</v>
      </c>
      <c r="AD13" s="43">
        <f t="shared" si="11"/>
        <v>90936698.107757494</v>
      </c>
      <c r="AE13" s="114"/>
    </row>
    <row r="14" spans="1:36" ht="15" thickBot="1" x14ac:dyDescent="0.35">
      <c r="A14" s="20">
        <f t="shared" si="12"/>
        <v>2020</v>
      </c>
      <c r="B14" s="12">
        <f>'[1]Szenario 1'!$H14</f>
        <v>12279.942594066157</v>
      </c>
      <c r="C14" s="12">
        <f>'[1]Szenario 1'!$K14</f>
        <v>1271.4652561896098</v>
      </c>
      <c r="D14" s="13">
        <f>'[1]Szenario 2'!$H14</f>
        <v>12516.662754856772</v>
      </c>
      <c r="E14" s="13">
        <f>'[1]Szenario 2'!$K14</f>
        <v>1295.9752616378701</v>
      </c>
      <c r="F14" s="14">
        <f>'[1]Szenario 3'!$H14</f>
        <v>12741.720328727028</v>
      </c>
      <c r="G14" s="72">
        <f>'[1]Szenario 3'!$K14</f>
        <v>1319.2777228363964</v>
      </c>
      <c r="H14" s="89"/>
      <c r="I14" s="76">
        <f>'[2]Szenario 1'!$F14</f>
        <v>5.230940456316082E-3</v>
      </c>
      <c r="J14" s="17">
        <f>'[2]Szenario 2'!$F14</f>
        <v>1.1777359505243345E-2</v>
      </c>
      <c r="K14" s="25">
        <f>'[2]Szenario 3'!$F14</f>
        <v>1.5789473684210527E-2</v>
      </c>
      <c r="L14" s="89"/>
      <c r="M14" s="84">
        <f>M13+(($D$42-$D$11)/($B$42-$B$11))</f>
        <v>2.5422959091152588</v>
      </c>
      <c r="O14" s="34">
        <f t="shared" si="0"/>
        <v>12516.662754856772</v>
      </c>
      <c r="P14" s="38">
        <f t="shared" si="1"/>
        <v>1316.438028926889</v>
      </c>
      <c r="Q14" s="89"/>
      <c r="R14" s="31">
        <f t="shared" si="2"/>
        <v>1</v>
      </c>
      <c r="S14" s="36">
        <f t="shared" si="3"/>
        <v>1</v>
      </c>
      <c r="T14" s="89"/>
      <c r="U14" s="42">
        <f t="shared" si="4"/>
        <v>0.3354961097222422</v>
      </c>
      <c r="V14" s="36">
        <f t="shared" si="5"/>
        <v>0.33866666672416662</v>
      </c>
      <c r="W14" s="89"/>
      <c r="X14" s="78">
        <f>($AG$7*$AG$8*S14+$AG$15*$AG$16*R14)*$AG$24+(AG26*AG7)</f>
        <v>72000</v>
      </c>
      <c r="Y14" s="44">
        <f t="shared" si="7"/>
        <v>91529046.801868424</v>
      </c>
      <c r="Z14" s="44">
        <f t="shared" si="8"/>
        <v>261606.5852759722</v>
      </c>
      <c r="AA14" s="44">
        <f t="shared" si="9"/>
        <v>-14001.500674651013</v>
      </c>
      <c r="AB14" s="45">
        <f t="shared" si="10"/>
        <v>35938.324070809518</v>
      </c>
      <c r="AD14" s="43">
        <f t="shared" si="11"/>
        <v>91884590.210540563</v>
      </c>
      <c r="AE14" s="114"/>
      <c r="AF14" s="65" t="s">
        <v>32</v>
      </c>
      <c r="AG14" s="48"/>
      <c r="AH14" s="48"/>
      <c r="AI14" s="48"/>
      <c r="AJ14" s="61"/>
    </row>
    <row r="15" spans="1:36" x14ac:dyDescent="0.3">
      <c r="A15" s="6">
        <f t="shared" si="12"/>
        <v>2021</v>
      </c>
      <c r="B15" s="12">
        <f>'[1]Szenario 1'!$H15</f>
        <v>12344.178242582695</v>
      </c>
      <c r="C15" s="12">
        <f>'[1]Szenario 1'!$K15</f>
        <v>1278.1162152370121</v>
      </c>
      <c r="D15" s="13">
        <f>'[1]Szenario 2'!$H15</f>
        <v>12640.078443570965</v>
      </c>
      <c r="E15" s="13">
        <f>'[1]Szenario 2'!$K15</f>
        <v>1308.7537220473375</v>
      </c>
      <c r="F15" s="14">
        <f>'[1]Szenario 3'!$H15</f>
        <v>12921.400410908785</v>
      </c>
      <c r="G15" s="72">
        <f>'[1]Szenario 3'!$K15</f>
        <v>1337.8817985454955</v>
      </c>
      <c r="H15" s="89"/>
      <c r="I15" s="76">
        <f>'[2]Szenario 1'!$F15</f>
        <v>5.2037201062887515E-3</v>
      </c>
      <c r="J15" s="17">
        <f>'[2]Szenario 2'!$F15</f>
        <v>1.1640267885617093E-2</v>
      </c>
      <c r="K15" s="25">
        <f>'[2]Szenario 3'!$F15</f>
        <v>1.5544041450777202E-2</v>
      </c>
      <c r="L15" s="89"/>
      <c r="M15" s="85">
        <f t="shared" ref="M15:M43" si="13">M14+(($D$42-$D$11)/($B$42-$B$11))</f>
        <v>4.4635918182305172</v>
      </c>
      <c r="O15" s="34">
        <f t="shared" si="0"/>
        <v>12640.078443570965</v>
      </c>
      <c r="P15" s="38">
        <f t="shared" si="1"/>
        <v>1329.0970441517004</v>
      </c>
      <c r="Q15" s="89"/>
      <c r="R15" s="31">
        <f t="shared" si="2"/>
        <v>1</v>
      </c>
      <c r="S15" s="36">
        <f t="shared" si="3"/>
        <v>1</v>
      </c>
      <c r="T15" s="89"/>
      <c r="U15" s="42">
        <f t="shared" si="4"/>
        <v>0.33549613430827707</v>
      </c>
      <c r="V15" s="36">
        <f t="shared" si="5"/>
        <v>0.33866666672641044</v>
      </c>
      <c r="W15" s="89"/>
      <c r="X15" s="78">
        <f t="shared" si="6"/>
        <v>4000</v>
      </c>
      <c r="Y15" s="44">
        <f t="shared" si="7"/>
        <v>92430150.043006212</v>
      </c>
      <c r="Z15" s="44">
        <f t="shared" si="8"/>
        <v>264184.64843997499</v>
      </c>
      <c r="AA15" s="44">
        <f t="shared" si="9"/>
        <v>-38604.599484579659</v>
      </c>
      <c r="AB15" s="45">
        <f t="shared" si="10"/>
        <v>36291.394629788956</v>
      </c>
      <c r="AD15" s="43">
        <f t="shared" si="11"/>
        <v>92696021.486591399</v>
      </c>
      <c r="AE15" s="114"/>
      <c r="AF15" s="66" t="s">
        <v>55</v>
      </c>
      <c r="AG15" s="29">
        <v>80</v>
      </c>
      <c r="AH15" s="28" t="s">
        <v>19</v>
      </c>
      <c r="AI15" s="29">
        <v>0.08</v>
      </c>
      <c r="AJ15" s="51" t="s">
        <v>20</v>
      </c>
    </row>
    <row r="16" spans="1:36" x14ac:dyDescent="0.3">
      <c r="A16" s="6">
        <f t="shared" si="12"/>
        <v>2022</v>
      </c>
      <c r="B16" s="12">
        <f>'[1]Szenario 1'!$H16</f>
        <v>12408.413891099233</v>
      </c>
      <c r="C16" s="12">
        <f>'[1]Szenario 1'!$K16</f>
        <v>1284.7671742844145</v>
      </c>
      <c r="D16" s="13">
        <f>'[1]Szenario 2'!$H16</f>
        <v>12763.494132285157</v>
      </c>
      <c r="E16" s="13">
        <f>'[1]Szenario 2'!$K16</f>
        <v>1321.532182456805</v>
      </c>
      <c r="F16" s="14">
        <f>'[1]Szenario 3'!$H16</f>
        <v>13101.080493090543</v>
      </c>
      <c r="G16" s="72">
        <f>'[1]Szenario 3'!$K16</f>
        <v>1356.4858742545948</v>
      </c>
      <c r="H16" s="89"/>
      <c r="I16" s="76">
        <f>'[2]Szenario 1'!$F16</f>
        <v>5.1767815838748765E-3</v>
      </c>
      <c r="J16" s="17">
        <f>'[2]Szenario 2'!$F16</f>
        <v>1.1506331109126255E-2</v>
      </c>
      <c r="K16" s="25">
        <f>'[2]Szenario 3'!$F16</f>
        <v>1.5306122448979591E-2</v>
      </c>
      <c r="L16" s="89"/>
      <c r="M16" s="84">
        <f t="shared" si="13"/>
        <v>6.3848877273457756</v>
      </c>
      <c r="O16" s="34">
        <f t="shared" si="0"/>
        <v>12763.494132285157</v>
      </c>
      <c r="P16" s="38">
        <f t="shared" si="1"/>
        <v>1341.7597158617561</v>
      </c>
      <c r="Q16" s="89"/>
      <c r="R16" s="31">
        <f t="shared" si="2"/>
        <v>1</v>
      </c>
      <c r="S16" s="36">
        <f t="shared" si="3"/>
        <v>1</v>
      </c>
      <c r="T16" s="89"/>
      <c r="U16" s="42">
        <f t="shared" si="4"/>
        <v>0.33549615962511942</v>
      </c>
      <c r="V16" s="36">
        <f t="shared" si="5"/>
        <v>0.33866666672871992</v>
      </c>
      <c r="W16" s="89"/>
      <c r="X16" s="78">
        <f t="shared" si="6"/>
        <v>4000</v>
      </c>
      <c r="Y16" s="44">
        <f t="shared" si="7"/>
        <v>93331269.41850695</v>
      </c>
      <c r="Z16" s="44">
        <f t="shared" si="8"/>
        <v>266762.72761938308</v>
      </c>
      <c r="AA16" s="44">
        <f t="shared" si="9"/>
        <v>-63685.443757458896</v>
      </c>
      <c r="AB16" s="45">
        <f t="shared" si="10"/>
        <v>36644.479820143031</v>
      </c>
      <c r="AD16" s="43">
        <f t="shared" si="11"/>
        <v>93574991.182189018</v>
      </c>
      <c r="AE16" s="114"/>
      <c r="AF16" s="62" t="s">
        <v>18</v>
      </c>
      <c r="AG16" s="29">
        <v>7</v>
      </c>
      <c r="AH16" s="28" t="s">
        <v>19</v>
      </c>
      <c r="AI16" s="28"/>
      <c r="AJ16" s="51"/>
    </row>
    <row r="17" spans="1:36" x14ac:dyDescent="0.3">
      <c r="A17" s="6">
        <f t="shared" si="12"/>
        <v>2023</v>
      </c>
      <c r="B17" s="12">
        <f>'[1]Szenario 1'!$H17</f>
        <v>12472.649539615772</v>
      </c>
      <c r="C17" s="12">
        <f>'[1]Szenario 1'!$K17</f>
        <v>1291.418133331817</v>
      </c>
      <c r="D17" s="13">
        <f>'[1]Szenario 2'!$H17</f>
        <v>12886.909820999348</v>
      </c>
      <c r="E17" s="13">
        <f>'[1]Szenario 2'!$K17</f>
        <v>1334.3106428662725</v>
      </c>
      <c r="F17" s="14">
        <f>'[1]Szenario 3'!$H17</f>
        <v>13280.760575272299</v>
      </c>
      <c r="G17" s="72">
        <f>'[1]Szenario 3'!$K17</f>
        <v>1375.0899499636937</v>
      </c>
      <c r="H17" s="89"/>
      <c r="I17" s="76">
        <f>'[2]Szenario 1'!$F17</f>
        <v>5.150120534735919E-3</v>
      </c>
      <c r="J17" s="17">
        <f>'[2]Szenario 2'!$F17</f>
        <v>1.1375441512570122E-2</v>
      </c>
      <c r="K17" s="25">
        <f>'[2]Szenario 3'!$F17</f>
        <v>1.507537688442211E-2</v>
      </c>
      <c r="L17" s="89"/>
      <c r="M17" s="85">
        <f t="shared" si="13"/>
        <v>8.306183636461034</v>
      </c>
      <c r="O17" s="34">
        <f t="shared" si="0"/>
        <v>12886.909820999348</v>
      </c>
      <c r="P17" s="38">
        <f t="shared" si="1"/>
        <v>1354.425878688377</v>
      </c>
      <c r="Q17" s="89"/>
      <c r="R17" s="31">
        <f t="shared" si="2"/>
        <v>1</v>
      </c>
      <c r="S17" s="36">
        <f t="shared" si="3"/>
        <v>1</v>
      </c>
      <c r="T17" s="89"/>
      <c r="U17" s="42">
        <f t="shared" si="4"/>
        <v>0.33549618568710959</v>
      </c>
      <c r="V17" s="36">
        <f t="shared" si="5"/>
        <v>0.33866666673109647</v>
      </c>
      <c r="W17" s="89"/>
      <c r="X17" s="78">
        <f t="shared" si="6"/>
        <v>4000</v>
      </c>
      <c r="Y17" s="44">
        <f t="shared" si="7"/>
        <v>94232404.222216636</v>
      </c>
      <c r="Z17" s="44">
        <f t="shared" si="8"/>
        <v>269340.82208988181</v>
      </c>
      <c r="AA17" s="44">
        <f t="shared" si="9"/>
        <v>-89244.033493288691</v>
      </c>
      <c r="AB17" s="45">
        <f t="shared" si="10"/>
        <v>36997.578980151273</v>
      </c>
      <c r="AD17" s="43">
        <f t="shared" si="11"/>
        <v>94453498.589793369</v>
      </c>
      <c r="AE17" s="114"/>
      <c r="AF17" s="143" t="s">
        <v>17</v>
      </c>
      <c r="AG17" s="18"/>
      <c r="AH17" s="146"/>
      <c r="AI17" s="28"/>
      <c r="AJ17" s="51"/>
    </row>
    <row r="18" spans="1:36" x14ac:dyDescent="0.3">
      <c r="A18" s="6">
        <f t="shared" si="12"/>
        <v>2024</v>
      </c>
      <c r="B18" s="12">
        <f>'[1]Szenario 1'!$H18</f>
        <v>12536.885188132312</v>
      </c>
      <c r="C18" s="12">
        <f>'[1]Szenario 1'!$K18</f>
        <v>1298.0690923792195</v>
      </c>
      <c r="D18" s="13">
        <f>'[1]Szenario 2'!$H18</f>
        <v>13010.325509713541</v>
      </c>
      <c r="E18" s="13">
        <f>'[1]Szenario 2'!$K18</f>
        <v>1347.0891032757399</v>
      </c>
      <c r="F18" s="14">
        <f>'[1]Szenario 3'!$H18</f>
        <v>13460.440657454055</v>
      </c>
      <c r="G18" s="72">
        <f>'[1]Szenario 3'!$K18</f>
        <v>1393.6940256727928</v>
      </c>
      <c r="H18" s="89"/>
      <c r="I18" s="76">
        <f>'[2]Szenario 1'!$F18</f>
        <v>5.1237326937752098E-3</v>
      </c>
      <c r="J18" s="17">
        <f>'[2]Szenario 2'!$F18</f>
        <v>1.124749627651379E-2</v>
      </c>
      <c r="K18" s="25">
        <f>'[2]Szenario 3'!$F18</f>
        <v>1.4851485148514851E-2</v>
      </c>
      <c r="L18" s="89"/>
      <c r="M18" s="84">
        <f t="shared" si="13"/>
        <v>10.227479545576292</v>
      </c>
      <c r="O18" s="34">
        <f t="shared" si="0"/>
        <v>13010.325509713541</v>
      </c>
      <c r="P18" s="38">
        <f t="shared" si="1"/>
        <v>1367.0953770867659</v>
      </c>
      <c r="Q18" s="89"/>
      <c r="R18" s="31">
        <f t="shared" si="2"/>
        <v>1</v>
      </c>
      <c r="S18" s="36">
        <f t="shared" si="3"/>
        <v>1</v>
      </c>
      <c r="T18" s="89"/>
      <c r="U18" s="42">
        <f t="shared" si="4"/>
        <v>0.33549621250872735</v>
      </c>
      <c r="V18" s="36">
        <f t="shared" si="5"/>
        <v>0.33866666673354123</v>
      </c>
      <c r="W18" s="89"/>
      <c r="X18" s="78">
        <f t="shared" si="6"/>
        <v>4000</v>
      </c>
      <c r="Y18" s="44">
        <f t="shared" si="7"/>
        <v>95133553.790665761</v>
      </c>
      <c r="Z18" s="44">
        <f t="shared" si="8"/>
        <v>271918.93117018481</v>
      </c>
      <c r="AA18" s="44">
        <f t="shared" si="9"/>
        <v>-115280.36869206907</v>
      </c>
      <c r="AB18" s="45">
        <f t="shared" si="10"/>
        <v>37350.691487403361</v>
      </c>
      <c r="AD18" s="43">
        <f t="shared" si="11"/>
        <v>95331543.044631273</v>
      </c>
      <c r="AE18" s="114"/>
      <c r="AF18" s="144"/>
      <c r="AG18" s="19">
        <v>60000</v>
      </c>
      <c r="AH18" s="146"/>
      <c r="AI18" s="28"/>
      <c r="AJ18" s="51"/>
    </row>
    <row r="19" spans="1:36" x14ac:dyDescent="0.3">
      <c r="A19" s="6">
        <f t="shared" si="12"/>
        <v>2025</v>
      </c>
      <c r="B19" s="12">
        <f>'[1]Szenario 1'!$H19</f>
        <v>12601.120836648852</v>
      </c>
      <c r="C19" s="12">
        <f>'[1]Szenario 1'!$K19</f>
        <v>1304.7200514266219</v>
      </c>
      <c r="D19" s="13">
        <f>'[1]Szenario 2'!$H19</f>
        <v>13133.741198427733</v>
      </c>
      <c r="E19" s="13">
        <f>'[1]Szenario 2'!$K19</f>
        <v>1359.8675636852074</v>
      </c>
      <c r="F19" s="14">
        <f>'[1]Szenario 3'!$H19</f>
        <v>13640.120739635813</v>
      </c>
      <c r="G19" s="72">
        <f>'[1]Szenario 3'!$K19</f>
        <v>1412.2981013818919</v>
      </c>
      <c r="H19" s="89"/>
      <c r="I19" s="76">
        <f>'[2]Szenario 1'!$F19</f>
        <v>5.0976138828633406E-3</v>
      </c>
      <c r="J19" s="17">
        <f>'[2]Szenario 2'!$F19</f>
        <v>1.1122397155916709E-2</v>
      </c>
      <c r="K19" s="25">
        <f>'[2]Szenario 3'!$F19</f>
        <v>1.4634146341463415E-2</v>
      </c>
      <c r="L19" s="89"/>
      <c r="M19" s="85">
        <f t="shared" si="13"/>
        <v>12.148775454691551</v>
      </c>
      <c r="O19" s="34">
        <f t="shared" si="0"/>
        <v>13133.741198427733</v>
      </c>
      <c r="P19" s="38">
        <f t="shared" si="1"/>
        <v>1379.7680646171862</v>
      </c>
      <c r="Q19" s="89"/>
      <c r="R19" s="31">
        <f t="shared" si="2"/>
        <v>1</v>
      </c>
      <c r="S19" s="36">
        <f t="shared" si="3"/>
        <v>1</v>
      </c>
      <c r="T19" s="89"/>
      <c r="U19" s="42">
        <f t="shared" si="4"/>
        <v>0.33549624010459178</v>
      </c>
      <c r="V19" s="36">
        <f t="shared" si="5"/>
        <v>0.33866666673605555</v>
      </c>
      <c r="W19" s="89"/>
      <c r="X19" s="78">
        <f t="shared" si="6"/>
        <v>4000</v>
      </c>
      <c r="Y19" s="44">
        <f t="shared" si="7"/>
        <v>96034717.499960989</v>
      </c>
      <c r="Z19" s="44">
        <f t="shared" si="8"/>
        <v>274497.05421888613</v>
      </c>
      <c r="AA19" s="44">
        <f t="shared" si="9"/>
        <v>-141794.44935380001</v>
      </c>
      <c r="AB19" s="45">
        <f t="shared" si="10"/>
        <v>37703.816755922729</v>
      </c>
      <c r="AD19" s="43">
        <f t="shared" si="11"/>
        <v>96209123.921581998</v>
      </c>
      <c r="AE19" s="114"/>
      <c r="AF19" s="145"/>
      <c r="AG19" s="18"/>
      <c r="AH19" s="146"/>
      <c r="AI19" s="28"/>
      <c r="AJ19" s="51"/>
    </row>
    <row r="20" spans="1:36" ht="15" thickBot="1" x14ac:dyDescent="0.35">
      <c r="A20" s="6">
        <f t="shared" si="12"/>
        <v>2026</v>
      </c>
      <c r="B20" s="12">
        <f>'[1]Szenario 1'!$H20</f>
        <v>12665.356485165392</v>
      </c>
      <c r="C20" s="12">
        <f>'[1]Szenario 1'!$K20</f>
        <v>1311.3710104740246</v>
      </c>
      <c r="D20" s="13">
        <f>'[1]Szenario 2'!$H20</f>
        <v>13257.156887141928</v>
      </c>
      <c r="E20" s="13">
        <f>'[1]Szenario 2'!$K20</f>
        <v>1372.6460240946751</v>
      </c>
      <c r="F20" s="14">
        <f>'[1]Szenario 3'!$H20</f>
        <v>13819.800821817569</v>
      </c>
      <c r="G20" s="72">
        <f>'[1]Szenario 3'!$K20</f>
        <v>1430.902177090991</v>
      </c>
      <c r="H20" s="89"/>
      <c r="I20" s="76">
        <f>'[2]Szenario 1'!$F20</f>
        <v>5.0717600086327827E-3</v>
      </c>
      <c r="J20" s="17">
        <f>'[2]Szenario 2'!$F20</f>
        <v>1.1000050228539856E-2</v>
      </c>
      <c r="K20" s="25">
        <f>'[2]Szenario 3'!$F20</f>
        <v>1.4423076923076924E-2</v>
      </c>
      <c r="L20" s="89"/>
      <c r="M20" s="84">
        <f t="shared" si="13"/>
        <v>14.070071363806809</v>
      </c>
      <c r="O20" s="34">
        <f t="shared" si="0"/>
        <v>13257.156887141928</v>
      </c>
      <c r="P20" s="38">
        <f t="shared" si="1"/>
        <v>1392.4438032883484</v>
      </c>
      <c r="Q20" s="89"/>
      <c r="R20" s="31">
        <f t="shared" si="2"/>
        <v>1</v>
      </c>
      <c r="S20" s="36">
        <f t="shared" si="3"/>
        <v>1</v>
      </c>
      <c r="T20" s="89"/>
      <c r="U20" s="42">
        <f t="shared" si="4"/>
        <v>0.33549626848946129</v>
      </c>
      <c r="V20" s="36">
        <f t="shared" si="5"/>
        <v>0.33866666673864076</v>
      </c>
      <c r="W20" s="89"/>
      <c r="X20" s="78">
        <f t="shared" si="6"/>
        <v>4000</v>
      </c>
      <c r="Y20" s="44">
        <f t="shared" si="7"/>
        <v>96935894.762946293</v>
      </c>
      <c r="Z20" s="44">
        <f t="shared" si="8"/>
        <v>277075.19063158397</v>
      </c>
      <c r="AA20" s="44">
        <f t="shared" si="9"/>
        <v>-168786.27547848158</v>
      </c>
      <c r="AB20" s="45">
        <f t="shared" si="10"/>
        <v>38056.954233539174</v>
      </c>
      <c r="AD20" s="43">
        <f t="shared" si="11"/>
        <v>97086240.632332936</v>
      </c>
      <c r="AE20" s="114"/>
      <c r="AF20" s="67" t="s">
        <v>33</v>
      </c>
      <c r="AG20" s="60">
        <v>37</v>
      </c>
      <c r="AH20" s="41" t="s">
        <v>34</v>
      </c>
      <c r="AI20" s="41"/>
      <c r="AJ20" s="56"/>
    </row>
    <row r="21" spans="1:36" ht="15" thickBot="1" x14ac:dyDescent="0.35">
      <c r="A21" s="6">
        <f t="shared" si="12"/>
        <v>2027</v>
      </c>
      <c r="B21" s="12">
        <f>'[1]Szenario 1'!$H21</f>
        <v>12729.59213368193</v>
      </c>
      <c r="C21" s="12">
        <f>'[1]Szenario 1'!$K21</f>
        <v>1318.0219695214269</v>
      </c>
      <c r="D21" s="13">
        <f>'[1]Szenario 2'!$H21</f>
        <v>13380.57257585612</v>
      </c>
      <c r="E21" s="13">
        <f>'[1]Szenario 2'!$K21</f>
        <v>1385.4244845041426</v>
      </c>
      <c r="F21" s="14">
        <f>'[1]Szenario 3'!$H21</f>
        <v>13999.480903999325</v>
      </c>
      <c r="G21" s="72">
        <f>'[1]Szenario 3'!$K21</f>
        <v>1449.5062528000901</v>
      </c>
      <c r="H21" s="89"/>
      <c r="I21" s="76">
        <f>'[2]Szenario 1'!$F21</f>
        <v>5.0461670603392742E-3</v>
      </c>
      <c r="J21" s="17">
        <f>'[2]Szenario 2'!$F21</f>
        <v>1.0880365659777425E-2</v>
      </c>
      <c r="K21" s="25">
        <f>'[2]Szenario 3'!$F21</f>
        <v>1.4218009478672985E-2</v>
      </c>
      <c r="L21" s="89"/>
      <c r="M21" s="85">
        <f t="shared" si="13"/>
        <v>15.991367272922067</v>
      </c>
      <c r="O21" s="34">
        <f t="shared" si="0"/>
        <v>13380.57257585612</v>
      </c>
      <c r="P21" s="38">
        <f t="shared" si="1"/>
        <v>1405.122462956808</v>
      </c>
      <c r="Q21" s="89"/>
      <c r="R21" s="31">
        <f t="shared" si="2"/>
        <v>1</v>
      </c>
      <c r="S21" s="36">
        <f t="shared" si="3"/>
        <v>1</v>
      </c>
      <c r="T21" s="89"/>
      <c r="U21" s="42">
        <f t="shared" si="4"/>
        <v>0.33549629767823363</v>
      </c>
      <c r="V21" s="36">
        <f t="shared" si="5"/>
        <v>0.33866666674129819</v>
      </c>
      <c r="W21" s="89"/>
      <c r="X21" s="78">
        <f t="shared" si="6"/>
        <v>4000</v>
      </c>
      <c r="Y21" s="44">
        <f t="shared" si="7"/>
        <v>97837085.026605994</v>
      </c>
      <c r="Z21" s="44">
        <f t="shared" si="8"/>
        <v>279653.3398382499</v>
      </c>
      <c r="AA21" s="44">
        <f t="shared" si="9"/>
        <v>-196255.84706611367</v>
      </c>
      <c r="AB21" s="45">
        <f t="shared" si="10"/>
        <v>38410.10339948551</v>
      </c>
      <c r="AD21" s="43">
        <f t="shared" si="11"/>
        <v>97962892.622777611</v>
      </c>
      <c r="AE21" s="114"/>
    </row>
    <row r="22" spans="1:36" ht="15" thickBot="1" x14ac:dyDescent="0.35">
      <c r="A22" s="6">
        <f t="shared" si="12"/>
        <v>2028</v>
      </c>
      <c r="B22" s="12">
        <f>'[1]Szenario 1'!$H22</f>
        <v>12793.827782198468</v>
      </c>
      <c r="C22" s="12">
        <f>'[1]Szenario 1'!$K22</f>
        <v>1324.6729285688293</v>
      </c>
      <c r="D22" s="13">
        <f>'[1]Szenario 2'!$H22</f>
        <v>13503.988264570315</v>
      </c>
      <c r="E22" s="13">
        <f>'[1]Szenario 2'!$K22</f>
        <v>1398.2029449136103</v>
      </c>
      <c r="F22" s="14">
        <f>'[1]Szenario 3'!$H22</f>
        <v>14179.160986181081</v>
      </c>
      <c r="G22" s="72">
        <f>'[1]Szenario 3'!$K22</f>
        <v>1468.110328509189</v>
      </c>
      <c r="H22" s="89"/>
      <c r="I22" s="76">
        <f>'[2]Szenario 1'!$F22</f>
        <v>5.0208311077876294E-3</v>
      </c>
      <c r="J22" s="17">
        <f>'[2]Szenario 2'!$F22</f>
        <v>1.0763257482675578E-2</v>
      </c>
      <c r="K22" s="25">
        <f>'[2]Szenario 3'!$F22</f>
        <v>1.4018691588785047E-2</v>
      </c>
      <c r="L22" s="89"/>
      <c r="M22" s="84">
        <f t="shared" si="13"/>
        <v>17.912663182037328</v>
      </c>
      <c r="O22" s="34">
        <f t="shared" si="0"/>
        <v>13503.988264570315</v>
      </c>
      <c r="P22" s="38">
        <f t="shared" si="1"/>
        <v>1417.8039207768852</v>
      </c>
      <c r="Q22" s="89"/>
      <c r="R22" s="31">
        <f t="shared" si="2"/>
        <v>1</v>
      </c>
      <c r="S22" s="36">
        <f t="shared" si="3"/>
        <v>1</v>
      </c>
      <c r="T22" s="89"/>
      <c r="U22" s="42">
        <f t="shared" si="4"/>
        <v>0.33549632768594601</v>
      </c>
      <c r="V22" s="36">
        <f t="shared" si="5"/>
        <v>0.33866666674402912</v>
      </c>
      <c r="W22" s="89"/>
      <c r="X22" s="78">
        <f t="shared" si="6"/>
        <v>4000</v>
      </c>
      <c r="Y22" s="44">
        <f t="shared" si="7"/>
        <v>98738287.769686833</v>
      </c>
      <c r="Z22" s="44">
        <f t="shared" si="8"/>
        <v>282231.50130081997</v>
      </c>
      <c r="AA22" s="44">
        <f t="shared" si="9"/>
        <v>-224203.16411669651</v>
      </c>
      <c r="AB22" s="45">
        <f t="shared" si="10"/>
        <v>38763.26376219646</v>
      </c>
      <c r="AD22" s="43">
        <f t="shared" si="11"/>
        <v>98839079.370633155</v>
      </c>
      <c r="AE22" s="114"/>
      <c r="AF22" s="57" t="s">
        <v>26</v>
      </c>
      <c r="AG22" s="48"/>
      <c r="AH22" s="61"/>
    </row>
    <row r="23" spans="1:36" ht="15" thickTop="1" x14ac:dyDescent="0.3">
      <c r="A23" s="6">
        <f t="shared" si="12"/>
        <v>2029</v>
      </c>
      <c r="B23" s="12">
        <f>'[1]Szenario 1'!$H23</f>
        <v>12858.063430715009</v>
      </c>
      <c r="C23" s="12">
        <f>'[1]Szenario 1'!$K23</f>
        <v>1331.3238876162318</v>
      </c>
      <c r="D23" s="13">
        <f>'[1]Szenario 2'!$H23</f>
        <v>13627.403953284507</v>
      </c>
      <c r="E23" s="13">
        <f>'[1]Szenario 2'!$K23</f>
        <v>1410.9814053230778</v>
      </c>
      <c r="F23" s="14">
        <f>'[1]Szenario 3'!$H23</f>
        <v>14358.841068362839</v>
      </c>
      <c r="G23" s="72">
        <f>'[1]Szenario 3'!$K23</f>
        <v>1486.7144042182883</v>
      </c>
      <c r="H23" s="89"/>
      <c r="I23" s="76">
        <f>'[2]Szenario 1'!$F23</f>
        <v>4.9957482993197282E-3</v>
      </c>
      <c r="J23" s="17">
        <f>'[2]Szenario 2'!$F23</f>
        <v>1.0648643392006224E-2</v>
      </c>
      <c r="K23" s="25">
        <f>'[2]Szenario 3'!$F23</f>
        <v>1.3824884792626729E-2</v>
      </c>
      <c r="L23" s="89"/>
      <c r="M23" s="85">
        <f t="shared" si="13"/>
        <v>19.833959091152586</v>
      </c>
      <c r="O23" s="34">
        <f t="shared" si="0"/>
        <v>13627.403953284507</v>
      </c>
      <c r="P23" s="38">
        <f t="shared" si="1"/>
        <v>1430.4880606962079</v>
      </c>
      <c r="Q23" s="89"/>
      <c r="R23" s="31">
        <f t="shared" si="2"/>
        <v>1</v>
      </c>
      <c r="S23" s="36">
        <f t="shared" si="3"/>
        <v>1</v>
      </c>
      <c r="T23" s="89"/>
      <c r="U23" s="42">
        <f t="shared" si="4"/>
        <v>0.33549635852777471</v>
      </c>
      <c r="V23" s="36">
        <f t="shared" si="5"/>
        <v>0.33866666674683499</v>
      </c>
      <c r="W23" s="89"/>
      <c r="X23" s="78">
        <f t="shared" si="6"/>
        <v>4000</v>
      </c>
      <c r="Y23" s="44">
        <f t="shared" si="7"/>
        <v>99639502.50051704</v>
      </c>
      <c r="Z23" s="44">
        <f t="shared" si="8"/>
        <v>284809.67451098474</v>
      </c>
      <c r="AA23" s="44">
        <f t="shared" si="9"/>
        <v>-252628.22663022974</v>
      </c>
      <c r="AB23" s="45">
        <f t="shared" si="10"/>
        <v>39116.434857290078</v>
      </c>
      <c r="AD23" s="43">
        <f t="shared" si="11"/>
        <v>99714800.383255094</v>
      </c>
      <c r="AE23" s="114"/>
      <c r="AF23" s="58" t="s">
        <v>35</v>
      </c>
      <c r="AG23" s="28"/>
      <c r="AH23" s="51"/>
    </row>
    <row r="24" spans="1:36" x14ac:dyDescent="0.3">
      <c r="A24" s="6">
        <f t="shared" si="12"/>
        <v>2030</v>
      </c>
      <c r="B24" s="12">
        <f>'[1]Szenario 1'!$H24</f>
        <v>12922.299079231549</v>
      </c>
      <c r="C24" s="12">
        <f>'[1]Szenario 1'!$K24</f>
        <v>1337.9748466636345</v>
      </c>
      <c r="D24" s="13">
        <f>'[1]Szenario 2'!$H24</f>
        <v>13750.819641998702</v>
      </c>
      <c r="E24" s="13">
        <f>'[1]Szenario 2'!$K24</f>
        <v>1423.7598657325454</v>
      </c>
      <c r="F24" s="14">
        <f>'[1]Szenario 3'!$H24</f>
        <v>14538.521150544595</v>
      </c>
      <c r="G24" s="72">
        <f>'[1]Szenario 3'!$K24</f>
        <v>1505.3184799273872</v>
      </c>
      <c r="H24" s="89"/>
      <c r="I24" s="76">
        <f>'[2]Szenario 1'!$F24</f>
        <v>4.9709148598625066E-3</v>
      </c>
      <c r="J24" s="17">
        <f>'[2]Szenario 2'!$F24</f>
        <v>1.0536444551359153E-2</v>
      </c>
      <c r="K24" s="25">
        <f>'[2]Szenario 3'!$F24</f>
        <v>1.3636363636363636E-2</v>
      </c>
      <c r="L24" s="89"/>
      <c r="M24" s="84">
        <f t="shared" si="13"/>
        <v>21.755255000267844</v>
      </c>
      <c r="O24" s="34">
        <f t="shared" si="0"/>
        <v>13750.819641998702</v>
      </c>
      <c r="P24" s="38">
        <f t="shared" si="1"/>
        <v>1443.1747729925346</v>
      </c>
      <c r="Q24" s="89"/>
      <c r="R24" s="31">
        <f t="shared" si="2"/>
        <v>1</v>
      </c>
      <c r="S24" s="36">
        <f t="shared" si="3"/>
        <v>1</v>
      </c>
      <c r="T24" s="89"/>
      <c r="U24" s="42">
        <f t="shared" si="4"/>
        <v>0.33549639021903566</v>
      </c>
      <c r="V24" s="36">
        <f t="shared" si="5"/>
        <v>0.33866666674971702</v>
      </c>
      <c r="W24" s="89"/>
      <c r="X24" s="78">
        <f t="shared" si="6"/>
        <v>4000</v>
      </c>
      <c r="Y24" s="44">
        <f t="shared" si="7"/>
        <v>100540728.7550043</v>
      </c>
      <c r="Z24" s="44">
        <f t="shared" si="8"/>
        <v>287387.85898816079</v>
      </c>
      <c r="AA24" s="44">
        <f t="shared" si="9"/>
        <v>-281531.03460671363</v>
      </c>
      <c r="AB24" s="45">
        <f t="shared" si="10"/>
        <v>39469.616245714351</v>
      </c>
      <c r="AD24" s="43">
        <f t="shared" si="11"/>
        <v>100590055.19563147</v>
      </c>
      <c r="AE24" s="114"/>
      <c r="AF24" s="50" t="s">
        <v>36</v>
      </c>
      <c r="AG24" s="29">
        <v>5</v>
      </c>
      <c r="AH24" s="51" t="s">
        <v>29</v>
      </c>
    </row>
    <row r="25" spans="1:36" x14ac:dyDescent="0.3">
      <c r="A25" s="6">
        <f t="shared" si="12"/>
        <v>2031</v>
      </c>
      <c r="B25" s="12">
        <f>'[1]Szenario 1'!$H25</f>
        <v>12986.534727748087</v>
      </c>
      <c r="C25" s="12">
        <f>'[1]Szenario 1'!$K25</f>
        <v>1344.6258057110367</v>
      </c>
      <c r="D25" s="13">
        <f>'[1]Szenario 2'!$H25</f>
        <v>13874.235330712894</v>
      </c>
      <c r="E25" s="13">
        <f>'[1]Szenario 2'!$K25</f>
        <v>1436.5383261420129</v>
      </c>
      <c r="F25" s="14">
        <f>'[1]Szenario 3'!$H25</f>
        <v>14718.201232726351</v>
      </c>
      <c r="G25" s="72">
        <f>'[1]Szenario 3'!$K25</f>
        <v>1523.9225556364863</v>
      </c>
      <c r="H25" s="89"/>
      <c r="I25" s="76">
        <f>'[2]Szenario 1'!$F25</f>
        <v>4.9463270890338874E-3</v>
      </c>
      <c r="J25" s="17">
        <f>'[2]Szenario 2'!$F25</f>
        <v>1.0426585412302418E-2</v>
      </c>
      <c r="K25" s="25">
        <f>'[2]Szenario 3'!$F25</f>
        <v>1.3452914798206279E-2</v>
      </c>
      <c r="L25" s="89"/>
      <c r="M25" s="85">
        <f t="shared" si="13"/>
        <v>23.676550909383103</v>
      </c>
      <c r="O25" s="34">
        <f t="shared" si="0"/>
        <v>13874.235330712894</v>
      </c>
      <c r="P25" s="38">
        <f t="shared" si="1"/>
        <v>1455.8639538479592</v>
      </c>
      <c r="Q25" s="89"/>
      <c r="R25" s="31">
        <f t="shared" si="2"/>
        <v>1</v>
      </c>
      <c r="S25" s="36">
        <f t="shared" si="3"/>
        <v>1</v>
      </c>
      <c r="T25" s="89"/>
      <c r="U25" s="42">
        <f t="shared" si="4"/>
        <v>0.33549642277518382</v>
      </c>
      <c r="V25" s="36">
        <f t="shared" si="5"/>
        <v>0.33866666675267665</v>
      </c>
      <c r="W25" s="89"/>
      <c r="X25" s="78">
        <f t="shared" si="6"/>
        <v>4000</v>
      </c>
      <c r="Y25" s="44">
        <f t="shared" si="7"/>
        <v>101441966.09479521</v>
      </c>
      <c r="Z25" s="44">
        <f t="shared" si="8"/>
        <v>289966.05427762563</v>
      </c>
      <c r="AA25" s="44">
        <f t="shared" si="9"/>
        <v>-310911.58804614807</v>
      </c>
      <c r="AB25" s="45">
        <f t="shared" si="10"/>
        <v>39822.807512043379</v>
      </c>
      <c r="AD25" s="43">
        <f t="shared" si="11"/>
        <v>101464843.36853874</v>
      </c>
      <c r="AE25" s="114"/>
      <c r="AF25" s="50" t="s">
        <v>37</v>
      </c>
      <c r="AG25" s="29" t="s">
        <v>38</v>
      </c>
      <c r="AH25" s="51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13050.770376264627</v>
      </c>
      <c r="C26" s="12">
        <f>'[1]Szenario 1'!$K26</f>
        <v>1351.2767647584394</v>
      </c>
      <c r="D26" s="13">
        <f>'[1]Szenario 2'!$H26</f>
        <v>13997.651019427089</v>
      </c>
      <c r="E26" s="13">
        <f>'[1]Szenario 2'!$K26</f>
        <v>1449.3167865514806</v>
      </c>
      <c r="F26" s="14">
        <f>'[1]Szenario 3'!$H26</f>
        <v>14897.881314908107</v>
      </c>
      <c r="G26" s="72">
        <f>'[1]Szenario 3'!$K26</f>
        <v>1542.5266313455852</v>
      </c>
      <c r="H26" s="89"/>
      <c r="I26" s="76">
        <f>'[2]Szenario 1'!$F26</f>
        <v>4.9219813593046396E-3</v>
      </c>
      <c r="J26" s="17">
        <f>'[2]Szenario 2'!$F26</f>
        <v>1.0318993544739198E-2</v>
      </c>
      <c r="K26" s="25">
        <f>'[2]Szenario 3'!$F26</f>
        <v>1.3274336283185841E-2</v>
      </c>
      <c r="L26" s="89"/>
      <c r="M26" s="84">
        <f t="shared" si="13"/>
        <v>25.597846818498361</v>
      </c>
      <c r="O26" s="34">
        <f t="shared" si="0"/>
        <v>13997.651019427089</v>
      </c>
      <c r="P26" s="38">
        <f t="shared" si="1"/>
        <v>1468.5555049570312</v>
      </c>
      <c r="Q26" s="89"/>
      <c r="R26" s="31">
        <f t="shared" si="2"/>
        <v>1</v>
      </c>
      <c r="S26" s="36">
        <f t="shared" si="3"/>
        <v>1</v>
      </c>
      <c r="T26" s="89"/>
      <c r="U26" s="42">
        <f t="shared" si="4"/>
        <v>0.33549645621181373</v>
      </c>
      <c r="V26" s="36">
        <f t="shared" si="5"/>
        <v>0.33866666675571527</v>
      </c>
      <c r="W26" s="89"/>
      <c r="X26" s="78">
        <f t="shared" si="6"/>
        <v>4000</v>
      </c>
      <c r="Y26" s="44">
        <f t="shared" si="7"/>
        <v>102343214.10558176</v>
      </c>
      <c r="Z26" s="44">
        <f t="shared" si="8"/>
        <v>292544.25994880148</v>
      </c>
      <c r="AA26" s="44">
        <f t="shared" si="9"/>
        <v>-340769.88694853318</v>
      </c>
      <c r="AB26" s="45">
        <f t="shared" si="10"/>
        <v>40176.008262909272</v>
      </c>
      <c r="AD26" s="43">
        <f t="shared" si="11"/>
        <v>102339164.48684494</v>
      </c>
      <c r="AE26" s="114"/>
      <c r="AF26" s="59" t="s">
        <v>28</v>
      </c>
      <c r="AG26" s="60">
        <v>850</v>
      </c>
      <c r="AH26" s="56" t="s">
        <v>82</v>
      </c>
    </row>
    <row r="27" spans="1:36" ht="15" thickBot="1" x14ac:dyDescent="0.35">
      <c r="A27" s="6">
        <f t="shared" si="12"/>
        <v>2033</v>
      </c>
      <c r="B27" s="12">
        <f>'[1]Szenario 1'!$H27</f>
        <v>13115.006024781167</v>
      </c>
      <c r="C27" s="12">
        <f>'[1]Szenario 1'!$K27</f>
        <v>1357.9277238058419</v>
      </c>
      <c r="D27" s="13">
        <f>'[1]Szenario 2'!$H27</f>
        <v>14121.066708141281</v>
      </c>
      <c r="E27" s="13">
        <f>'[1]Szenario 2'!$K27</f>
        <v>1462.0952469609481</v>
      </c>
      <c r="F27" s="14">
        <f>'[1]Szenario 3'!$H27</f>
        <v>15077.561397089865</v>
      </c>
      <c r="G27" s="72">
        <f>'[1]Szenario 3'!$K27</f>
        <v>1561.1307070546845</v>
      </c>
      <c r="H27" s="89"/>
      <c r="I27" s="76">
        <f>'[2]Szenario 1'!$F27</f>
        <v>4.8978741142142561E-3</v>
      </c>
      <c r="J27" s="17">
        <f>'[2]Szenario 2'!$F27</f>
        <v>1.0213599477660667E-2</v>
      </c>
      <c r="K27" s="25">
        <f>'[2]Szenario 3'!$F27</f>
        <v>1.3100436681222707E-2</v>
      </c>
      <c r="L27" s="89"/>
      <c r="M27" s="85">
        <f t="shared" si="13"/>
        <v>27.51914272761362</v>
      </c>
      <c r="O27" s="34">
        <f t="shared" si="0"/>
        <v>14121.066708141281</v>
      </c>
      <c r="P27" s="38">
        <f t="shared" si="1"/>
        <v>1481.2493331656767</v>
      </c>
      <c r="Q27" s="89"/>
      <c r="R27" s="31">
        <f t="shared" si="2"/>
        <v>1</v>
      </c>
      <c r="S27" s="36">
        <f t="shared" si="3"/>
        <v>1</v>
      </c>
      <c r="T27" s="89"/>
      <c r="U27" s="42">
        <f t="shared" si="4"/>
        <v>0.33549649054465919</v>
      </c>
      <c r="V27" s="36">
        <f t="shared" si="5"/>
        <v>0.33866666675883428</v>
      </c>
      <c r="W27" s="89"/>
      <c r="X27" s="78">
        <f t="shared" si="6"/>
        <v>4000</v>
      </c>
      <c r="Y27" s="44">
        <f t="shared" si="7"/>
        <v>103244472.39554057</v>
      </c>
      <c r="Z27" s="44">
        <f t="shared" si="8"/>
        <v>295122.47559367341</v>
      </c>
      <c r="AA27" s="44">
        <f t="shared" si="9"/>
        <v>-371105.93131386879</v>
      </c>
      <c r="AB27" s="45">
        <f t="shared" si="10"/>
        <v>40529.218125557301</v>
      </c>
      <c r="AD27" s="43">
        <f t="shared" si="11"/>
        <v>103213018.15794592</v>
      </c>
      <c r="AE27" s="114"/>
    </row>
    <row r="28" spans="1:36" ht="15" thickBot="1" x14ac:dyDescent="0.35">
      <c r="A28" s="6">
        <f t="shared" si="12"/>
        <v>2034</v>
      </c>
      <c r="B28" s="12">
        <f>'[1]Szenario 1'!$H28</f>
        <v>13179.241673297707</v>
      </c>
      <c r="C28" s="12">
        <f>'[1]Szenario 1'!$K28</f>
        <v>1364.5786828532446</v>
      </c>
      <c r="D28" s="13">
        <f>'[1]Szenario 2'!$H28</f>
        <v>14244.482396855472</v>
      </c>
      <c r="E28" s="13">
        <f>'[1]Szenario 2'!$K28</f>
        <v>1474.8737073704156</v>
      </c>
      <c r="F28" s="14">
        <f>'[1]Szenario 3'!$H28</f>
        <v>15257.241479271621</v>
      </c>
      <c r="G28" s="72">
        <f>'[1]Szenario 3'!$K28</f>
        <v>1579.7347827637834</v>
      </c>
      <c r="H28" s="89"/>
      <c r="I28" s="76">
        <f>'[2]Szenario 1'!$F28</f>
        <v>4.8740018666390125E-3</v>
      </c>
      <c r="J28" s="17">
        <f>'[2]Szenario 2'!$F28</f>
        <v>1.0110336549559116E-2</v>
      </c>
      <c r="K28" s="25">
        <f>'[2]Szenario 3'!$F28</f>
        <v>1.2931034482758621E-2</v>
      </c>
      <c r="L28" s="89"/>
      <c r="M28" s="84">
        <f t="shared" si="13"/>
        <v>29.440438636728878</v>
      </c>
      <c r="O28" s="34">
        <f t="shared" si="0"/>
        <v>14244.482396855472</v>
      </c>
      <c r="P28" s="38">
        <f t="shared" si="1"/>
        <v>1493.9453501381365</v>
      </c>
      <c r="Q28" s="89"/>
      <c r="R28" s="31">
        <f t="shared" si="2"/>
        <v>1</v>
      </c>
      <c r="S28" s="36">
        <f t="shared" si="3"/>
        <v>1</v>
      </c>
      <c r="T28" s="89"/>
      <c r="U28" s="42">
        <f t="shared" si="4"/>
        <v>0.33549652578959321</v>
      </c>
      <c r="V28" s="36">
        <f t="shared" si="5"/>
        <v>0.33866666676203505</v>
      </c>
      <c r="W28" s="89"/>
      <c r="X28" s="78">
        <f t="shared" si="6"/>
        <v>4000</v>
      </c>
      <c r="Y28" s="44">
        <f t="shared" si="7"/>
        <v>104145740.59389405</v>
      </c>
      <c r="Z28" s="44">
        <f t="shared" si="8"/>
        <v>297700.70082533086</v>
      </c>
      <c r="AA28" s="44">
        <f t="shared" si="9"/>
        <v>-401919.72114215489</v>
      </c>
      <c r="AB28" s="45">
        <f t="shared" si="10"/>
        <v>40882.436746513165</v>
      </c>
      <c r="AD28" s="43">
        <f t="shared" si="11"/>
        <v>104086404.01032373</v>
      </c>
      <c r="AE28" s="114"/>
      <c r="AF28" s="57" t="s">
        <v>27</v>
      </c>
      <c r="AG28" s="48"/>
      <c r="AH28" s="48"/>
      <c r="AI28" s="61"/>
    </row>
    <row r="29" spans="1:36" ht="15" thickTop="1" x14ac:dyDescent="0.3">
      <c r="A29" s="6">
        <f t="shared" si="12"/>
        <v>2035</v>
      </c>
      <c r="B29" s="12">
        <f>'[1]Szenario 1'!$H29</f>
        <v>13243.477321814247</v>
      </c>
      <c r="C29" s="12">
        <f>'[1]Szenario 1'!$K29</f>
        <v>1371.229641900647</v>
      </c>
      <c r="D29" s="13">
        <f>'[1]Szenario 2'!$H29</f>
        <v>14367.898085569666</v>
      </c>
      <c r="E29" s="13">
        <f>'[1]Szenario 2'!$K29</f>
        <v>1487.6521677798833</v>
      </c>
      <c r="F29" s="14">
        <f>'[1]Szenario 3'!$H29</f>
        <v>15436.921561453377</v>
      </c>
      <c r="G29" s="72">
        <f>'[1]Szenario 3'!$K29</f>
        <v>1598.3388584728825</v>
      </c>
      <c r="H29" s="89"/>
      <c r="I29" s="76">
        <f>'[2]Szenario 1'!$F29</f>
        <v>4.8503611971104227E-3</v>
      </c>
      <c r="J29" s="17">
        <f>'[2]Szenario 2'!$F29</f>
        <v>1.0009140767824496E-2</v>
      </c>
      <c r="K29" s="25">
        <f>'[2]Szenario 3'!$F29</f>
        <v>1.276595744680851E-2</v>
      </c>
      <c r="L29" s="89"/>
      <c r="M29" s="85">
        <f t="shared" si="13"/>
        <v>31.361734545844136</v>
      </c>
      <c r="O29" s="34">
        <f t="shared" si="0"/>
        <v>14367.898085569666</v>
      </c>
      <c r="P29" s="38">
        <f t="shared" si="1"/>
        <v>1506.6434720494137</v>
      </c>
      <c r="Q29" s="89"/>
      <c r="R29" s="31">
        <f t="shared" si="2"/>
        <v>1</v>
      </c>
      <c r="S29" s="36">
        <f t="shared" si="3"/>
        <v>1</v>
      </c>
      <c r="T29" s="89"/>
      <c r="U29" s="42">
        <f t="shared" si="4"/>
        <v>0.33549656196262839</v>
      </c>
      <c r="V29" s="36">
        <f t="shared" si="5"/>
        <v>0.33866666676531909</v>
      </c>
      <c r="W29" s="89"/>
      <c r="X29" s="78">
        <f t="shared" si="6"/>
        <v>4000</v>
      </c>
      <c r="Y29" s="44">
        <f t="shared" si="7"/>
        <v>105047018.34958133</v>
      </c>
      <c r="Z29" s="44">
        <f t="shared" si="8"/>
        <v>300278.93527662038</v>
      </c>
      <c r="AA29" s="44">
        <f t="shared" si="9"/>
        <v>-433211.25643339171</v>
      </c>
      <c r="AB29" s="45">
        <f t="shared" si="10"/>
        <v>41235.663790352315</v>
      </c>
      <c r="AD29" s="43">
        <f t="shared" si="11"/>
        <v>104959321.69221491</v>
      </c>
      <c r="AE29" s="114"/>
      <c r="AF29" s="58" t="s">
        <v>24</v>
      </c>
      <c r="AG29" s="29">
        <v>35</v>
      </c>
      <c r="AH29" s="28" t="s">
        <v>22</v>
      </c>
      <c r="AI29" s="51"/>
    </row>
    <row r="30" spans="1:36" x14ac:dyDescent="0.3">
      <c r="A30" s="6">
        <f t="shared" si="12"/>
        <v>2036</v>
      </c>
      <c r="B30" s="12">
        <f>'[1]Szenario 1'!$H30</f>
        <v>13307.712970330787</v>
      </c>
      <c r="C30" s="12">
        <f>'[1]Szenario 1'!$K30</f>
        <v>1377.8806009480497</v>
      </c>
      <c r="D30" s="13">
        <f>'[1]Szenario 2'!$H30</f>
        <v>14491.313774283859</v>
      </c>
      <c r="E30" s="13">
        <f>'[1]Szenario 2'!$K30</f>
        <v>1500.4306281893507</v>
      </c>
      <c r="F30" s="14">
        <f>'[1]Szenario 3'!$H30</f>
        <v>15616.601643635135</v>
      </c>
      <c r="G30" s="72">
        <f>'[1]Szenario 3'!$K30</f>
        <v>1616.9429341819816</v>
      </c>
      <c r="H30" s="89"/>
      <c r="I30" s="76">
        <f>'[2]Szenario 1'!$F30</f>
        <v>4.8269487521823973E-3</v>
      </c>
      <c r="J30" s="17">
        <f>'[2]Szenario 2'!$F30</f>
        <v>9.9099506765011995E-3</v>
      </c>
      <c r="K30" s="25">
        <f>'[2]Szenario 3'!$F30</f>
        <v>1.2605042016806723E-2</v>
      </c>
      <c r="L30" s="89"/>
      <c r="M30" s="84">
        <f t="shared" si="13"/>
        <v>33.283030454959395</v>
      </c>
      <c r="O30" s="34">
        <f t="shared" si="0"/>
        <v>14491.313774283859</v>
      </c>
      <c r="P30" s="38">
        <f t="shared" si="1"/>
        <v>1519.3436193009811</v>
      </c>
      <c r="Q30" s="89"/>
      <c r="R30" s="31">
        <f t="shared" si="2"/>
        <v>1</v>
      </c>
      <c r="S30" s="36">
        <f t="shared" si="3"/>
        <v>1</v>
      </c>
      <c r="T30" s="89"/>
      <c r="U30" s="42">
        <f t="shared" si="4"/>
        <v>0.33549659907991647</v>
      </c>
      <c r="V30" s="36">
        <f t="shared" si="5"/>
        <v>0.33866666676868773</v>
      </c>
      <c r="W30" s="89"/>
      <c r="X30" s="78">
        <f t="shared" si="6"/>
        <v>4000</v>
      </c>
      <c r="Y30" s="44">
        <f t="shared" si="7"/>
        <v>105948305.33002999</v>
      </c>
      <c r="Z30" s="44">
        <f t="shared" si="8"/>
        <v>302857.17859890033</v>
      </c>
      <c r="AA30" s="44">
        <f t="shared" si="9"/>
        <v>-464980.53718757915</v>
      </c>
      <c r="AB30" s="45">
        <f t="shared" si="10"/>
        <v>41588.898938562335</v>
      </c>
      <c r="AD30" s="43">
        <f t="shared" si="11"/>
        <v>105831770.87037988</v>
      </c>
      <c r="AE30" s="114"/>
      <c r="AF30" s="62" t="s">
        <v>25</v>
      </c>
      <c r="AG30" s="29">
        <v>56</v>
      </c>
      <c r="AH30" s="28" t="s">
        <v>22</v>
      </c>
      <c r="AI30" s="51"/>
    </row>
    <row r="31" spans="1:36" x14ac:dyDescent="0.3">
      <c r="A31" s="6">
        <f t="shared" si="12"/>
        <v>2037</v>
      </c>
      <c r="B31" s="12">
        <f>'[1]Szenario 1'!$H31</f>
        <v>13371.948618847327</v>
      </c>
      <c r="C31" s="12">
        <f>'[1]Szenario 1'!$K31</f>
        <v>1384.5315599954522</v>
      </c>
      <c r="D31" s="13">
        <f>'[1]Szenario 2'!$H31</f>
        <v>14614.729462998052</v>
      </c>
      <c r="E31" s="13">
        <f>'[1]Szenario 2'!$K31</f>
        <v>1513.2090885988182</v>
      </c>
      <c r="F31" s="14">
        <f>'[1]Szenario 3'!$H31</f>
        <v>15796.281725816891</v>
      </c>
      <c r="G31" s="72">
        <f>'[1]Szenario 3'!$K31</f>
        <v>1635.5470098910807</v>
      </c>
      <c r="H31" s="89"/>
      <c r="I31" s="76">
        <f>'[2]Szenario 1'!$F31</f>
        <v>4.8037612428454618E-3</v>
      </c>
      <c r="J31" s="17">
        <f>'[2]Szenario 2'!$F31</f>
        <v>9.8127072318308084E-3</v>
      </c>
      <c r="K31" s="25">
        <f>'[2]Szenario 3'!$F31</f>
        <v>1.2448132780082987E-2</v>
      </c>
      <c r="L31" s="89"/>
      <c r="M31" s="85">
        <f t="shared" si="13"/>
        <v>35.204326364074653</v>
      </c>
      <c r="O31" s="34">
        <f t="shared" si="0"/>
        <v>14614.729462998052</v>
      </c>
      <c r="P31" s="38">
        <f t="shared" si="1"/>
        <v>1532.0457162577247</v>
      </c>
      <c r="Q31" s="89"/>
      <c r="R31" s="31">
        <f t="shared" si="2"/>
        <v>1</v>
      </c>
      <c r="S31" s="36">
        <f t="shared" si="3"/>
        <v>1</v>
      </c>
      <c r="T31" s="89"/>
      <c r="U31" s="42">
        <f t="shared" si="4"/>
        <v>0.33549663715774858</v>
      </c>
      <c r="V31" s="36">
        <f t="shared" si="5"/>
        <v>0.33866666677214241</v>
      </c>
      <c r="W31" s="89"/>
      <c r="X31" s="78">
        <f t="shared" si="6"/>
        <v>4000</v>
      </c>
      <c r="Y31" s="44">
        <f t="shared" si="7"/>
        <v>106849601.22001985</v>
      </c>
      <c r="Z31" s="44">
        <f t="shared" si="8"/>
        <v>305435.43046088901</v>
      </c>
      <c r="AA31" s="44">
        <f t="shared" si="9"/>
        <v>-497227.56340471702</v>
      </c>
      <c r="AB31" s="45">
        <f t="shared" si="10"/>
        <v>41942.141888490398</v>
      </c>
      <c r="AD31" s="43">
        <f t="shared" si="11"/>
        <v>106703751.22896449</v>
      </c>
      <c r="AE31" s="114"/>
      <c r="AF31" s="63" t="s">
        <v>45</v>
      </c>
      <c r="AG31" s="29" t="s">
        <v>59</v>
      </c>
      <c r="AH31" s="28"/>
      <c r="AI31" s="51"/>
    </row>
    <row r="32" spans="1:36" x14ac:dyDescent="0.3">
      <c r="A32" s="6">
        <f t="shared" si="12"/>
        <v>2038</v>
      </c>
      <c r="B32" s="12">
        <f>'[1]Szenario 1'!$H32</f>
        <v>13436.184267363868</v>
      </c>
      <c r="C32" s="12">
        <f>'[1]Szenario 1'!$K32</f>
        <v>1391.1825190428547</v>
      </c>
      <c r="D32" s="13">
        <f>'[1]Szenario 2'!$H32</f>
        <v>14738.145151712242</v>
      </c>
      <c r="E32" s="13">
        <f>'[1]Szenario 2'!$K32</f>
        <v>1525.9875490082854</v>
      </c>
      <c r="F32" s="14">
        <f>'[1]Szenario 3'!$H32</f>
        <v>15975.961807998649</v>
      </c>
      <c r="G32" s="72">
        <f>'[1]Szenario 3'!$K32</f>
        <v>1654.1510856001801</v>
      </c>
      <c r="H32" s="89"/>
      <c r="I32" s="76">
        <f>'[2]Szenario 1'!$F32</f>
        <v>4.7807954429864713E-3</v>
      </c>
      <c r="J32" s="17">
        <f>'[2]Szenario 2'!$F32</f>
        <v>9.7173536850512499E-3</v>
      </c>
      <c r="K32" s="25">
        <f>'[2]Szenario 3'!$F32</f>
        <v>1.2295081967213115E-2</v>
      </c>
      <c r="L32" s="89"/>
      <c r="M32" s="84">
        <f t="shared" si="13"/>
        <v>37.125622273189911</v>
      </c>
      <c r="O32" s="34">
        <f t="shared" si="0"/>
        <v>14738.145151712242</v>
      </c>
      <c r="P32" s="38">
        <f t="shared" si="1"/>
        <v>1544.7496910042889</v>
      </c>
      <c r="Q32" s="89"/>
      <c r="R32" s="31">
        <f t="shared" si="2"/>
        <v>1</v>
      </c>
      <c r="S32" s="36">
        <f t="shared" si="3"/>
        <v>1</v>
      </c>
      <c r="T32" s="89"/>
      <c r="U32" s="42">
        <f t="shared" si="4"/>
        <v>0.33549667621255519</v>
      </c>
      <c r="V32" s="36">
        <f t="shared" si="5"/>
        <v>0.33866666677568469</v>
      </c>
      <c r="W32" s="89"/>
      <c r="X32" s="78">
        <f t="shared" si="6"/>
        <v>4000</v>
      </c>
      <c r="Y32" s="44">
        <f t="shared" si="7"/>
        <v>107750905.72063047</v>
      </c>
      <c r="Z32" s="44">
        <f t="shared" si="8"/>
        <v>308013.69054759701</v>
      </c>
      <c r="AA32" s="44">
        <f t="shared" si="9"/>
        <v>-529952.33508480561</v>
      </c>
      <c r="AB32" s="45">
        <f t="shared" si="10"/>
        <v>42295.392352368195</v>
      </c>
      <c r="AD32" s="43">
        <f t="shared" si="11"/>
        <v>107575262.46844563</v>
      </c>
      <c r="AE32" s="114"/>
      <c r="AF32" s="50" t="s">
        <v>24</v>
      </c>
      <c r="AG32" s="28"/>
      <c r="AH32" s="29">
        <f>20/60</f>
        <v>0.33333333333333331</v>
      </c>
      <c r="AI32" s="51" t="s">
        <v>60</v>
      </c>
    </row>
    <row r="33" spans="1:35" ht="15" thickBot="1" x14ac:dyDescent="0.35">
      <c r="A33" s="6">
        <f t="shared" si="12"/>
        <v>2039</v>
      </c>
      <c r="B33" s="12">
        <f>'[1]Szenario 1'!$H33</f>
        <v>13500.419915880406</v>
      </c>
      <c r="C33" s="12">
        <f>'[1]Szenario 1'!$K33</f>
        <v>1397.8334780902571</v>
      </c>
      <c r="D33" s="13">
        <f>'[1]Szenario 2'!$H33</f>
        <v>14861.560840426435</v>
      </c>
      <c r="E33" s="13">
        <f>'[1]Szenario 2'!$K33</f>
        <v>1538.7660094177529</v>
      </c>
      <c r="F33" s="14">
        <f>'[1]Szenario 3'!$H33</f>
        <v>16155.641890180405</v>
      </c>
      <c r="G33" s="72">
        <f>'[1]Szenario 3'!$K33</f>
        <v>1672.7551613092789</v>
      </c>
      <c r="H33" s="89"/>
      <c r="I33" s="76">
        <f>'[2]Szenario 1'!$F33</f>
        <v>4.7580481878922859E-3</v>
      </c>
      <c r="J33" s="17">
        <f>'[2]Szenario 2'!$F33</f>
        <v>9.6238354719634378E-3</v>
      </c>
      <c r="K33" s="25">
        <f>'[2]Szenario 3'!$F33</f>
        <v>1.2145748987854251E-2</v>
      </c>
      <c r="L33" s="89"/>
      <c r="M33" s="85">
        <f t="shared" si="13"/>
        <v>39.04691818230517</v>
      </c>
      <c r="O33" s="34">
        <f t="shared" si="0"/>
        <v>14861.560840426435</v>
      </c>
      <c r="P33" s="38">
        <f t="shared" si="1"/>
        <v>1557.4554751191831</v>
      </c>
      <c r="Q33" s="89"/>
      <c r="R33" s="31">
        <f t="shared" si="2"/>
        <v>1</v>
      </c>
      <c r="S33" s="36">
        <f t="shared" si="3"/>
        <v>1</v>
      </c>
      <c r="T33" s="89"/>
      <c r="U33" s="42">
        <f t="shared" si="4"/>
        <v>0.33549671626090616</v>
      </c>
      <c r="V33" s="36">
        <f t="shared" si="5"/>
        <v>0.33866666677931589</v>
      </c>
      <c r="W33" s="89"/>
      <c r="X33" s="78">
        <f t="shared" si="6"/>
        <v>4000</v>
      </c>
      <c r="Y33" s="44">
        <f t="shared" si="7"/>
        <v>108652218.54826568</v>
      </c>
      <c r="Z33" s="44">
        <f t="shared" si="8"/>
        <v>310591.95855933835</v>
      </c>
      <c r="AA33" s="44">
        <f t="shared" si="9"/>
        <v>-563154.85222784465</v>
      </c>
      <c r="AB33" s="45">
        <f t="shared" si="10"/>
        <v>42648.650056408107</v>
      </c>
      <c r="AD33" s="43">
        <f t="shared" si="11"/>
        <v>108446304.30465357</v>
      </c>
      <c r="AE33" s="114"/>
      <c r="AF33" s="81" t="s">
        <v>25</v>
      </c>
      <c r="AG33" s="41"/>
      <c r="AH33" s="60">
        <f>20/60</f>
        <v>0.33333333333333331</v>
      </c>
      <c r="AI33" s="56" t="s">
        <v>60</v>
      </c>
    </row>
    <row r="34" spans="1:35" ht="15" thickBot="1" x14ac:dyDescent="0.35">
      <c r="A34" s="6">
        <f t="shared" si="12"/>
        <v>2040</v>
      </c>
      <c r="B34" s="12">
        <f>'[1]Szenario 1'!$H34</f>
        <v>13564.655564396946</v>
      </c>
      <c r="C34" s="12">
        <f>'[1]Szenario 1'!$K34</f>
        <v>1404.4844371376596</v>
      </c>
      <c r="D34" s="13">
        <f>'[1]Szenario 2'!$H34</f>
        <v>14984.976529140627</v>
      </c>
      <c r="E34" s="13">
        <f>'[1]Szenario 2'!$K34</f>
        <v>1551.5444698272204</v>
      </c>
      <c r="F34" s="14">
        <f>'[1]Szenario 3'!$H34</f>
        <v>16335.321972362161</v>
      </c>
      <c r="G34" s="72">
        <f>'[1]Szenario 3'!$K34</f>
        <v>1691.3592370183781</v>
      </c>
      <c r="H34" s="89"/>
      <c r="I34" s="76">
        <f>'[2]Szenario 1'!$F34</f>
        <v>4.7355163727959698E-3</v>
      </c>
      <c r="J34" s="17">
        <f>'[2]Szenario 2'!$F34</f>
        <v>9.5321001088139283E-3</v>
      </c>
      <c r="K34" s="25">
        <f>'[2]Szenario 3'!$F34</f>
        <v>1.2E-2</v>
      </c>
      <c r="L34" s="89"/>
      <c r="M34" s="84">
        <f t="shared" si="13"/>
        <v>40.968214091420428</v>
      </c>
      <c r="O34" s="34">
        <f t="shared" si="0"/>
        <v>14984.976529140627</v>
      </c>
      <c r="P34" s="38">
        <f t="shared" si="1"/>
        <v>1570.1630034651471</v>
      </c>
      <c r="Q34" s="89"/>
      <c r="R34" s="31">
        <f t="shared" si="2"/>
        <v>1</v>
      </c>
      <c r="S34" s="36">
        <f t="shared" si="3"/>
        <v>1</v>
      </c>
      <c r="T34" s="89"/>
      <c r="U34" s="42">
        <f t="shared" si="4"/>
        <v>0.33549675731951051</v>
      </c>
      <c r="V34" s="36">
        <f t="shared" si="5"/>
        <v>0.33866666678303764</v>
      </c>
      <c r="W34" s="89"/>
      <c r="X34" s="78">
        <f t="shared" si="6"/>
        <v>4000</v>
      </c>
      <c r="Y34" s="44">
        <f t="shared" si="7"/>
        <v>109553539.4337482</v>
      </c>
      <c r="Z34" s="44">
        <f t="shared" si="8"/>
        <v>313170.23421081173</v>
      </c>
      <c r="AA34" s="44">
        <f t="shared" si="9"/>
        <v>-596835.11483383423</v>
      </c>
      <c r="AB34" s="45">
        <f t="shared" si="10"/>
        <v>43001.914739964275</v>
      </c>
      <c r="AD34" s="43">
        <f t="shared" si="11"/>
        <v>109316876.46786515</v>
      </c>
      <c r="AE34" s="114"/>
    </row>
    <row r="35" spans="1:35" ht="15" thickBot="1" x14ac:dyDescent="0.35">
      <c r="A35" s="6">
        <f t="shared" si="12"/>
        <v>2041</v>
      </c>
      <c r="B35" s="12">
        <f>'[1]Szenario 1'!$H35</f>
        <v>13628.891212913486</v>
      </c>
      <c r="C35" s="12">
        <f>'[1]Szenario 1'!$K35</f>
        <v>1411.1353961850623</v>
      </c>
      <c r="D35" s="13">
        <f>'[1]Szenario 2'!$H35</f>
        <v>15108.392217854818</v>
      </c>
      <c r="E35" s="13">
        <f>'[1]Szenario 2'!$K35</f>
        <v>1564.3229302366879</v>
      </c>
      <c r="F35" s="14">
        <f>'[1]Szenario 3'!$H35</f>
        <v>16515.002054543915</v>
      </c>
      <c r="G35" s="72">
        <f>'[1]Szenario 3'!$K35</f>
        <v>1709.9633127274767</v>
      </c>
      <c r="H35" s="89"/>
      <c r="I35" s="76">
        <f>'[2]Szenario 1'!$F35</f>
        <v>4.7131969514640996E-3</v>
      </c>
      <c r="J35" s="17">
        <f>'[2]Szenario 2'!$F35</f>
        <v>9.4420970940760542E-3</v>
      </c>
      <c r="K35" s="25">
        <f>'[2]Szenario 3'!$F35</f>
        <v>1.1857707509881422E-2</v>
      </c>
      <c r="L35" s="89"/>
      <c r="M35" s="85">
        <f t="shared" si="13"/>
        <v>42.889510000535687</v>
      </c>
      <c r="O35" s="34">
        <f t="shared" si="0"/>
        <v>15108.392217854818</v>
      </c>
      <c r="P35" s="38">
        <f t="shared" si="1"/>
        <v>1582.8722139944352</v>
      </c>
      <c r="Q35" s="89"/>
      <c r="R35" s="31">
        <f t="shared" si="2"/>
        <v>1</v>
      </c>
      <c r="S35" s="36">
        <f t="shared" si="3"/>
        <v>1</v>
      </c>
      <c r="T35" s="89"/>
      <c r="U35" s="42">
        <f t="shared" si="4"/>
        <v>0.33549679940521687</v>
      </c>
      <c r="V35" s="36">
        <f t="shared" si="5"/>
        <v>0.33866666678685137</v>
      </c>
      <c r="W35" s="89"/>
      <c r="X35" s="78">
        <f t="shared" si="6"/>
        <v>4000</v>
      </c>
      <c r="Y35" s="44">
        <f t="shared" si="7"/>
        <v>110454868.12147917</v>
      </c>
      <c r="Z35" s="44">
        <f t="shared" si="8"/>
        <v>315748.51723024814</v>
      </c>
      <c r="AA35" s="44">
        <f t="shared" si="9"/>
        <v>-630993.12290277448</v>
      </c>
      <c r="AB35" s="45">
        <f t="shared" si="10"/>
        <v>43355.186154753508</v>
      </c>
      <c r="AD35" s="43">
        <f t="shared" si="11"/>
        <v>110186978.70196138</v>
      </c>
      <c r="AE35" s="114"/>
      <c r="AF35" s="57" t="s">
        <v>39</v>
      </c>
      <c r="AG35" s="48"/>
      <c r="AH35" s="61"/>
    </row>
    <row r="36" spans="1:35" ht="15" thickTop="1" x14ac:dyDescent="0.3">
      <c r="A36" s="6">
        <f t="shared" si="12"/>
        <v>2042</v>
      </c>
      <c r="B36" s="12">
        <f>'[1]Szenario 1'!$H36</f>
        <v>13693.126861430024</v>
      </c>
      <c r="C36" s="12">
        <f>'[1]Szenario 1'!$K36</f>
        <v>1417.7863552324645</v>
      </c>
      <c r="D36" s="13">
        <f>'[1]Szenario 2'!$H36</f>
        <v>15231.807906569011</v>
      </c>
      <c r="E36" s="13">
        <f>'[1]Szenario 2'!$K36</f>
        <v>1577.1013906461553</v>
      </c>
      <c r="F36" s="14">
        <f>'[1]Szenario 3'!$H36</f>
        <v>16694.682136725674</v>
      </c>
      <c r="G36" s="72">
        <f>'[1]Szenario 3'!$K36</f>
        <v>1728.5673884365763</v>
      </c>
      <c r="H36" s="89"/>
      <c r="I36" s="76">
        <f>'[2]Szenario 1'!$F36</f>
        <v>4.6910869348238344E-3</v>
      </c>
      <c r="J36" s="17">
        <f>'[2]Szenario 2'!$F36</f>
        <v>9.3537778157433901E-3</v>
      </c>
      <c r="K36" s="25">
        <f>'[2]Szenario 3'!$F36</f>
        <v>1.171875E-2</v>
      </c>
      <c r="L36" s="89"/>
      <c r="M36" s="84">
        <f t="shared" si="13"/>
        <v>44.810805909650945</v>
      </c>
      <c r="O36" s="34">
        <f t="shared" si="0"/>
        <v>15231.807906569011</v>
      </c>
      <c r="P36" s="38">
        <f t="shared" si="1"/>
        <v>1595.5830475677899</v>
      </c>
      <c r="Q36" s="89"/>
      <c r="R36" s="31">
        <f t="shared" si="2"/>
        <v>1</v>
      </c>
      <c r="S36" s="36">
        <f t="shared" si="3"/>
        <v>1</v>
      </c>
      <c r="T36" s="89"/>
      <c r="U36" s="42">
        <f t="shared" si="4"/>
        <v>0.335496842535013</v>
      </c>
      <c r="V36" s="36">
        <f t="shared" si="5"/>
        <v>0.33866666679075857</v>
      </c>
      <c r="W36" s="89"/>
      <c r="X36" s="78">
        <f t="shared" si="6"/>
        <v>4000</v>
      </c>
      <c r="Y36" s="44">
        <f t="shared" si="7"/>
        <v>111356204.36865652</v>
      </c>
      <c r="Z36" s="44">
        <f t="shared" si="8"/>
        <v>318326.80735861749</v>
      </c>
      <c r="AA36" s="44">
        <f t="shared" si="9"/>
        <v>-665628.87643466517</v>
      </c>
      <c r="AB36" s="45">
        <f t="shared" si="10"/>
        <v>43708.464064130923</v>
      </c>
      <c r="AD36" s="43">
        <f t="shared" si="11"/>
        <v>111056610.76364461</v>
      </c>
      <c r="AE36" s="114"/>
      <c r="AF36" s="58" t="s">
        <v>24</v>
      </c>
      <c r="AG36" s="29">
        <v>0.15</v>
      </c>
      <c r="AH36" s="51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13757.362509946563</v>
      </c>
      <c r="C37" s="12">
        <f>'[1]Szenario 1'!$K37</f>
        <v>1424.437314279867</v>
      </c>
      <c r="D37" s="13">
        <f>'[1]Szenario 2'!$H37</f>
        <v>15355.223595283205</v>
      </c>
      <c r="E37" s="13">
        <f>'[1]Szenario 2'!$K37</f>
        <v>1589.879851055623</v>
      </c>
      <c r="F37" s="14">
        <f>'[1]Szenario 3'!$H37</f>
        <v>16874.36221890743</v>
      </c>
      <c r="G37" s="72">
        <f>'[1]Szenario 3'!$K37</f>
        <v>1747.1714641456751</v>
      </c>
      <c r="H37" s="89"/>
      <c r="I37" s="76">
        <f>'[2]Szenario 1'!$F37</f>
        <v>4.6691833896284523E-3</v>
      </c>
      <c r="J37" s="17">
        <f>'[2]Szenario 2'!$F37</f>
        <v>9.2670954637779288E-3</v>
      </c>
      <c r="K37" s="25">
        <f>'[2]Szenario 3'!$F37</f>
        <v>1.1583011583011582E-2</v>
      </c>
      <c r="L37" s="89"/>
      <c r="M37" s="85">
        <f t="shared" si="13"/>
        <v>46.732101818766203</v>
      </c>
      <c r="O37" s="34">
        <f t="shared" si="0"/>
        <v>15355.223595283205</v>
      </c>
      <c r="P37" s="38">
        <f t="shared" si="1"/>
        <v>1608.2954477859971</v>
      </c>
      <c r="Q37" s="89"/>
      <c r="R37" s="31">
        <f t="shared" si="2"/>
        <v>1</v>
      </c>
      <c r="S37" s="36">
        <f t="shared" si="3"/>
        <v>1</v>
      </c>
      <c r="T37" s="89"/>
      <c r="U37" s="42">
        <f t="shared" si="4"/>
        <v>0.33549688672602601</v>
      </c>
      <c r="V37" s="36">
        <f t="shared" si="5"/>
        <v>0.33866666679476076</v>
      </c>
      <c r="W37" s="89"/>
      <c r="X37" s="78">
        <f t="shared" si="6"/>
        <v>4000</v>
      </c>
      <c r="Y37" s="44">
        <f t="shared" si="7"/>
        <v>112257547.94454812</v>
      </c>
      <c r="Z37" s="44">
        <f t="shared" si="8"/>
        <v>320905.10434889141</v>
      </c>
      <c r="AA37" s="44">
        <f t="shared" si="9"/>
        <v>-700742.37542950676</v>
      </c>
      <c r="AB37" s="45">
        <f t="shared" si="10"/>
        <v>44061.748242415837</v>
      </c>
      <c r="AD37" s="43">
        <f t="shared" si="11"/>
        <v>111925772.42170992</v>
      </c>
      <c r="AE37" s="114"/>
      <c r="AF37" s="59" t="s">
        <v>25</v>
      </c>
      <c r="AG37" s="60">
        <v>0.7</v>
      </c>
      <c r="AH37" s="56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13821.598158463101</v>
      </c>
      <c r="C38" s="12">
        <f>'[1]Szenario 1'!$K38</f>
        <v>1431.0882733272695</v>
      </c>
      <c r="D38" s="13">
        <f>'[1]Szenario 2'!$H38</f>
        <v>15478.639283997396</v>
      </c>
      <c r="E38" s="13">
        <f>'[1]Szenario 2'!$K38</f>
        <v>1602.6583114650903</v>
      </c>
      <c r="F38" s="14">
        <f>'[1]Szenario 3'!$H38</f>
        <v>17054.042301089186</v>
      </c>
      <c r="G38" s="72">
        <f>'[1]Szenario 3'!$K38</f>
        <v>1765.7755398547743</v>
      </c>
      <c r="H38" s="89"/>
      <c r="I38" s="76">
        <f>'[2]Szenario 1'!$F38</f>
        <v>4.6474834371600911E-3</v>
      </c>
      <c r="J38" s="17">
        <f>'[2]Szenario 2'!$F38</f>
        <v>9.1820049473816615E-3</v>
      </c>
      <c r="K38" s="25">
        <f>'[2]Szenario 3'!$F38</f>
        <v>1.1450381679389313E-2</v>
      </c>
      <c r="L38" s="89"/>
      <c r="M38" s="84">
        <f t="shared" si="13"/>
        <v>48.653397727881462</v>
      </c>
      <c r="O38" s="34">
        <f t="shared" si="0"/>
        <v>15478.639283997396</v>
      </c>
      <c r="P38" s="38">
        <f t="shared" si="1"/>
        <v>1621.0093608330112</v>
      </c>
      <c r="Q38" s="89"/>
      <c r="R38" s="31">
        <f t="shared" si="2"/>
        <v>1</v>
      </c>
      <c r="S38" s="36">
        <f t="shared" si="3"/>
        <v>1</v>
      </c>
      <c r="T38" s="89"/>
      <c r="U38" s="42">
        <f t="shared" si="4"/>
        <v>0.3354969319955225</v>
      </c>
      <c r="V38" s="36">
        <f t="shared" si="5"/>
        <v>0.33866666679885948</v>
      </c>
      <c r="W38" s="89"/>
      <c r="X38" s="78">
        <f t="shared" si="6"/>
        <v>4000</v>
      </c>
      <c r="Y38" s="44">
        <f t="shared" si="7"/>
        <v>113158898.62981455</v>
      </c>
      <c r="Z38" s="44">
        <f t="shared" si="8"/>
        <v>323483.40796535532</v>
      </c>
      <c r="AA38" s="44">
        <f t="shared" si="9"/>
        <v>-736333.61988729856</v>
      </c>
      <c r="AB38" s="45">
        <f t="shared" si="10"/>
        <v>44415.038474264082</v>
      </c>
      <c r="AD38" s="43">
        <f t="shared" si="11"/>
        <v>112794463.45636688</v>
      </c>
      <c r="AE38" s="114"/>
    </row>
    <row r="39" spans="1:35" ht="15" thickBot="1" x14ac:dyDescent="0.35">
      <c r="A39" s="6">
        <f t="shared" si="12"/>
        <v>2045</v>
      </c>
      <c r="B39" s="12">
        <f>'[1]Szenario 1'!$H39</f>
        <v>13885.833806979641</v>
      </c>
      <c r="C39" s="12">
        <f>'[1]Szenario 1'!$K39</f>
        <v>1437.7392323746719</v>
      </c>
      <c r="D39" s="13">
        <f>'[1]Szenario 2'!$H39</f>
        <v>15602.054972711589</v>
      </c>
      <c r="E39" s="13">
        <f>'[1]Szenario 2'!$K39</f>
        <v>1615.4367718745577</v>
      </c>
      <c r="F39" s="14">
        <f>'[1]Szenario 3'!$H39</f>
        <v>17233.722383270942</v>
      </c>
      <c r="G39" s="72">
        <f>'[1]Szenario 3'!$K39</f>
        <v>1784.3796155638734</v>
      </c>
      <c r="H39" s="89"/>
      <c r="I39" s="76">
        <f>'[2]Szenario 1'!$F39</f>
        <v>4.6259842519685039E-3</v>
      </c>
      <c r="J39" s="17">
        <f>'[2]Szenario 2'!$F39</f>
        <v>9.0984628167843796E-3</v>
      </c>
      <c r="K39" s="25">
        <f>'[2]Szenario 3'!$F39</f>
        <v>1.1320754716981131E-2</v>
      </c>
      <c r="L39" s="89"/>
      <c r="M39" s="85">
        <f t="shared" si="13"/>
        <v>50.57469363699672</v>
      </c>
      <c r="O39" s="34">
        <f t="shared" si="0"/>
        <v>15602.054972711589</v>
      </c>
      <c r="P39" s="38">
        <f t="shared" si="1"/>
        <v>1633.7247353297414</v>
      </c>
      <c r="Q39" s="89"/>
      <c r="R39" s="31">
        <f t="shared" si="2"/>
        <v>1</v>
      </c>
      <c r="S39" s="36">
        <f t="shared" si="3"/>
        <v>1</v>
      </c>
      <c r="T39" s="89"/>
      <c r="U39" s="42">
        <f t="shared" si="4"/>
        <v>0.33549697836090819</v>
      </c>
      <c r="V39" s="36">
        <f t="shared" si="5"/>
        <v>0.33866666680305629</v>
      </c>
      <c r="W39" s="89"/>
      <c r="X39" s="78">
        <f t="shared" si="6"/>
        <v>4000</v>
      </c>
      <c r="Y39" s="44">
        <f t="shared" si="7"/>
        <v>114060256.21587874</v>
      </c>
      <c r="Z39" s="44">
        <f t="shared" si="8"/>
        <v>326061.71798296913</v>
      </c>
      <c r="AA39" s="44">
        <f t="shared" si="9"/>
        <v>-772402.60980804113</v>
      </c>
      <c r="AB39" s="45">
        <f t="shared" si="10"/>
        <v>44768.334554082954</v>
      </c>
      <c r="AD39" s="43">
        <f t="shared" si="11"/>
        <v>113662683.65860774</v>
      </c>
      <c r="AE39" s="114"/>
      <c r="AF39" s="57" t="s">
        <v>26</v>
      </c>
      <c r="AG39" s="48"/>
      <c r="AH39" s="49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13950.069455496181</v>
      </c>
      <c r="C40" s="12">
        <f>'[1]Szenario 1'!$K40</f>
        <v>1444.3901914220744</v>
      </c>
      <c r="D40" s="13">
        <f>'[1]Szenario 2'!$H40</f>
        <v>15725.470661425783</v>
      </c>
      <c r="E40" s="13">
        <f>'[1]Szenario 2'!$K40</f>
        <v>1628.2152322840254</v>
      </c>
      <c r="F40" s="14">
        <f>'[1]Szenario 3'!$H40</f>
        <v>17413.402465452702</v>
      </c>
      <c r="G40" s="72">
        <f>'[1]Szenario 3'!$K40</f>
        <v>1802.9836912729727</v>
      </c>
      <c r="H40" s="89"/>
      <c r="I40" s="76">
        <f>'[2]Szenario 1'!$F40</f>
        <v>4.604683060644656E-3</v>
      </c>
      <c r="J40" s="17">
        <f>'[2]Szenario 2'!$F40</f>
        <v>9.0164271892626286E-3</v>
      </c>
      <c r="K40" s="25">
        <f>'[2]Szenario 3'!$F40</f>
        <v>1.1194029850746268E-2</v>
      </c>
      <c r="L40" s="89"/>
      <c r="M40" s="84">
        <f t="shared" si="13"/>
        <v>52.495989546111979</v>
      </c>
      <c r="O40" s="34">
        <f t="shared" si="0"/>
        <v>15725.470661425783</v>
      </c>
      <c r="P40" s="38">
        <f t="shared" si="1"/>
        <v>1646.4415221976526</v>
      </c>
      <c r="Q40" s="89"/>
      <c r="R40" s="31">
        <f t="shared" si="2"/>
        <v>1</v>
      </c>
      <c r="S40" s="36">
        <f t="shared" si="3"/>
        <v>1</v>
      </c>
      <c r="T40" s="89"/>
      <c r="U40" s="42">
        <f t="shared" si="4"/>
        <v>0.33549702583972835</v>
      </c>
      <c r="V40" s="36">
        <f t="shared" si="5"/>
        <v>0.33866666680735269</v>
      </c>
      <c r="W40" s="89"/>
      <c r="X40" s="78">
        <f t="shared" si="6"/>
        <v>4000</v>
      </c>
      <c r="Y40" s="44">
        <f t="shared" si="7"/>
        <v>114961620.50433709</v>
      </c>
      <c r="Z40" s="44">
        <f t="shared" si="8"/>
        <v>328640.03418676869</v>
      </c>
      <c r="AA40" s="44">
        <f t="shared" si="9"/>
        <v>-808949.34519173438</v>
      </c>
      <c r="AB40" s="45">
        <f t="shared" si="10"/>
        <v>45121.636285485394</v>
      </c>
      <c r="AD40" s="43">
        <f t="shared" si="11"/>
        <v>114530432.8296176</v>
      </c>
      <c r="AE40" s="114"/>
      <c r="AF40" s="58" t="s">
        <v>41</v>
      </c>
      <c r="AG40" s="29">
        <v>3.4500000000000003E-2</v>
      </c>
      <c r="AH40" s="51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14014.305104012723</v>
      </c>
      <c r="C41" s="12">
        <f>'[1]Szenario 1'!$K41</f>
        <v>1451.0411504694773</v>
      </c>
      <c r="D41" s="13">
        <f>'[1]Szenario 2'!$H41</f>
        <v>15848.886350139976</v>
      </c>
      <c r="E41" s="13">
        <f>'[1]Szenario 2'!$K41</f>
        <v>1640.9936926934929</v>
      </c>
      <c r="F41" s="14">
        <f>'[1]Szenario 3'!$H41</f>
        <v>17593.082547634458</v>
      </c>
      <c r="G41" s="72">
        <f>'[1]Szenario 3'!$K41</f>
        <v>1821.5877669820716</v>
      </c>
      <c r="H41" s="89"/>
      <c r="I41" s="76">
        <f>'[2]Szenario 1'!$F41</f>
        <v>4.5835771406280475E-3</v>
      </c>
      <c r="J41" s="17">
        <f>'[2]Szenario 2'!$F41</f>
        <v>8.9358576791251833E-3</v>
      </c>
      <c r="K41" s="25">
        <f>'[2]Szenario 3'!$F41</f>
        <v>1.107011070110701E-2</v>
      </c>
      <c r="L41" s="89"/>
      <c r="M41" s="85">
        <f t="shared" si="13"/>
        <v>54.417285455227237</v>
      </c>
      <c r="O41" s="34">
        <f t="shared" si="0"/>
        <v>15848.886350139976</v>
      </c>
      <c r="P41" s="38">
        <f t="shared" si="1"/>
        <v>1659.1596745314282</v>
      </c>
      <c r="Q41" s="89"/>
      <c r="R41" s="31">
        <f t="shared" si="2"/>
        <v>1</v>
      </c>
      <c r="S41" s="36">
        <f t="shared" si="3"/>
        <v>1</v>
      </c>
      <c r="T41" s="89"/>
      <c r="U41" s="42">
        <f t="shared" si="4"/>
        <v>0.33549707444966742</v>
      </c>
      <c r="V41" s="36">
        <f t="shared" si="5"/>
        <v>0.33866666681175034</v>
      </c>
      <c r="W41" s="89"/>
      <c r="X41" s="78">
        <f t="shared" si="6"/>
        <v>4000</v>
      </c>
      <c r="Y41" s="44">
        <f t="shared" si="7"/>
        <v>115862991.30641067</v>
      </c>
      <c r="Z41" s="44">
        <f t="shared" si="8"/>
        <v>331218.35637130874</v>
      </c>
      <c r="AA41" s="44">
        <f t="shared" si="9"/>
        <v>-845973.82603837817</v>
      </c>
      <c r="AB41" s="45">
        <f t="shared" si="10"/>
        <v>45474.943480780406</v>
      </c>
      <c r="AD41" s="43">
        <f t="shared" si="11"/>
        <v>115397710.78022438</v>
      </c>
      <c r="AE41" s="114"/>
      <c r="AF41" s="59" t="s">
        <v>42</v>
      </c>
      <c r="AG41" s="60">
        <v>1.49E-2</v>
      </c>
      <c r="AH41" s="56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14078.540752529261</v>
      </c>
      <c r="C42" s="12">
        <f>'[1]Szenario 1'!$K42</f>
        <v>1457.6921095168796</v>
      </c>
      <c r="D42" s="13">
        <f>'[1]Szenario 2'!$H42</f>
        <v>15972.302038854168</v>
      </c>
      <c r="E42" s="13">
        <f>'[1]Szenario 2'!$K42</f>
        <v>1653.7721531029604</v>
      </c>
      <c r="F42" s="14">
        <f>'[1]Szenario 3'!$H42</f>
        <v>17772.762629816214</v>
      </c>
      <c r="G42" s="72">
        <f>'[1]Szenario 3'!$K42</f>
        <v>1840.1918426911707</v>
      </c>
      <c r="H42" s="89"/>
      <c r="I42" s="76">
        <f>'[2]Szenario 1'!$F42</f>
        <v>4.5626638190466948E-3</v>
      </c>
      <c r="J42" s="17">
        <f>'[2]Szenario 2'!$F42</f>
        <v>8.8567153314190964E-3</v>
      </c>
      <c r="K42" s="25">
        <f>'[2]Szenario 3'!$F42</f>
        <v>1.0948905109489052E-2</v>
      </c>
      <c r="L42" s="89"/>
      <c r="M42" s="84">
        <f t="shared" si="13"/>
        <v>56.338581364342495</v>
      </c>
      <c r="O42" s="34">
        <f t="shared" si="0"/>
        <v>15972.302038854168</v>
      </c>
      <c r="P42" s="38">
        <f t="shared" si="1"/>
        <v>1671.87914748</v>
      </c>
      <c r="Q42" s="89"/>
      <c r="R42" s="31">
        <f t="shared" si="2"/>
        <v>1</v>
      </c>
      <c r="S42" s="36">
        <f t="shared" si="3"/>
        <v>1</v>
      </c>
      <c r="T42" s="89"/>
      <c r="U42" s="42">
        <f t="shared" si="4"/>
        <v>0.33549712420854927</v>
      </c>
      <c r="V42" s="36">
        <f t="shared" si="5"/>
        <v>0.33866666681625068</v>
      </c>
      <c r="W42" s="89"/>
      <c r="X42" s="78">
        <f t="shared" si="6"/>
        <v>4000</v>
      </c>
      <c r="Y42" s="44">
        <f t="shared" si="7"/>
        <v>116764368.44243202</v>
      </c>
      <c r="Z42" s="44">
        <f t="shared" si="8"/>
        <v>333796.68434014166</v>
      </c>
      <c r="AA42" s="44">
        <f t="shared" si="9"/>
        <v>-883476.05234797252</v>
      </c>
      <c r="AB42" s="45">
        <f t="shared" si="10"/>
        <v>45828.255960497081</v>
      </c>
      <c r="AD42" s="43">
        <f t="shared" si="11"/>
        <v>116264517.33038467</v>
      </c>
      <c r="AE42" s="114"/>
    </row>
    <row r="43" spans="1:35" x14ac:dyDescent="0.3">
      <c r="A43" s="6">
        <f t="shared" si="12"/>
        <v>2049</v>
      </c>
      <c r="B43" s="12">
        <f>'[1]Szenario 1'!$H43</f>
        <v>14142.776401045803</v>
      </c>
      <c r="C43" s="12">
        <f>'[1]Szenario 1'!$K43</f>
        <v>1464.3430685642822</v>
      </c>
      <c r="D43" s="13">
        <f>'[1]Szenario 2'!$H43</f>
        <v>16095.717727568361</v>
      </c>
      <c r="E43" s="13">
        <f>'[1]Szenario 2'!$K43</f>
        <v>1666.5506135124281</v>
      </c>
      <c r="F43" s="14">
        <f>'[1]Szenario 3'!$H43</f>
        <v>17952.44271199797</v>
      </c>
      <c r="G43" s="72">
        <f>'[1]Szenario 3'!$K43</f>
        <v>1858.7959184002698</v>
      </c>
      <c r="H43" s="89"/>
      <c r="I43" s="76">
        <f>'[2]Szenario 1'!$F43</f>
        <v>4.5419404715887129E-3</v>
      </c>
      <c r="J43" s="17">
        <f>'[2]Szenario 2'!$F43</f>
        <v>8.7789625591277159E-3</v>
      </c>
      <c r="K43" s="25">
        <f>'[2]Szenario 3'!$F43</f>
        <v>1.0830324909747292E-2</v>
      </c>
      <c r="L43" s="89"/>
      <c r="M43" s="85">
        <f t="shared" si="13"/>
        <v>58.259877273457754</v>
      </c>
      <c r="O43" s="34">
        <f t="shared" si="0"/>
        <v>16095.717727568361</v>
      </c>
      <c r="P43" s="38">
        <f t="shared" si="1"/>
        <v>1684.5998981353064</v>
      </c>
      <c r="Q43" s="89"/>
      <c r="R43" s="31">
        <f t="shared" si="2"/>
        <v>1</v>
      </c>
      <c r="S43" s="36">
        <f t="shared" si="3"/>
        <v>1</v>
      </c>
      <c r="T43" s="89"/>
      <c r="U43" s="42">
        <f t="shared" si="4"/>
        <v>0.33549717513433708</v>
      </c>
      <c r="V43" s="36">
        <f t="shared" si="5"/>
        <v>0.33866666682085544</v>
      </c>
      <c r="W43" s="89"/>
      <c r="X43" s="78">
        <f t="shared" si="6"/>
        <v>4000</v>
      </c>
      <c r="Y43" s="44">
        <f t="shared" si="7"/>
        <v>117665751.74136575</v>
      </c>
      <c r="Z43" s="44">
        <f t="shared" si="8"/>
        <v>336375.01790532994</v>
      </c>
      <c r="AA43" s="44">
        <f t="shared" si="9"/>
        <v>-921456.02412051742</v>
      </c>
      <c r="AB43" s="45">
        <f t="shared" si="10"/>
        <v>46181.573552939422</v>
      </c>
      <c r="AD43" s="43">
        <f t="shared" si="11"/>
        <v>117130852.30870348</v>
      </c>
      <c r="AE43" s="114"/>
      <c r="AF43" s="47" t="s">
        <v>44</v>
      </c>
      <c r="AG43" s="48"/>
      <c r="AH43" s="49"/>
    </row>
    <row r="44" spans="1:35" x14ac:dyDescent="0.3">
      <c r="A44" s="6">
        <f t="shared" si="12"/>
        <v>2050</v>
      </c>
      <c r="B44" s="12">
        <f>'[1]Szenario 1'!$H44</f>
        <v>14207.012049562343</v>
      </c>
      <c r="C44" s="12">
        <f>'[1]Szenario 1'!$K44</f>
        <v>1470.9940276116849</v>
      </c>
      <c r="D44" s="13">
        <f>'[1]Szenario 2'!$H44</f>
        <v>16219.133416282555</v>
      </c>
      <c r="E44" s="13">
        <f>'[1]Szenario 2'!$K44</f>
        <v>1679.3290739218955</v>
      </c>
      <c r="F44" s="14">
        <f>'[1]Szenario 3'!$H44</f>
        <v>18132.12279417973</v>
      </c>
      <c r="G44" s="72">
        <f>'[1]Szenario 3'!$K44</f>
        <v>1877.3999941093691</v>
      </c>
      <c r="H44" s="89"/>
      <c r="I44" s="76">
        <f>'[2]Szenario 1'!$F44</f>
        <v>4.5214045214045217E-3</v>
      </c>
      <c r="J44" s="17">
        <f>'[2]Szenario 2'!$F44</f>
        <v>8.7025630836479236E-3</v>
      </c>
      <c r="K44" s="25">
        <f>'[2]Szenario 3'!$F44</f>
        <v>1.0714285714285714E-2</v>
      </c>
      <c r="L44" s="89"/>
      <c r="M44" s="86">
        <v>50</v>
      </c>
      <c r="O44" s="34">
        <f t="shared" si="0"/>
        <v>16219.133416282555</v>
      </c>
      <c r="P44" s="38">
        <f t="shared" si="1"/>
        <v>1697.3218854282015</v>
      </c>
      <c r="Q44" s="89"/>
      <c r="R44" s="31">
        <f t="shared" si="2"/>
        <v>1</v>
      </c>
      <c r="S44" s="36">
        <f t="shared" si="3"/>
        <v>1</v>
      </c>
      <c r="T44" s="89"/>
      <c r="U44" s="42">
        <f t="shared" si="4"/>
        <v>0.33549722724513337</v>
      </c>
      <c r="V44" s="36">
        <f t="shared" si="5"/>
        <v>0.33866666682556618</v>
      </c>
      <c r="W44" s="89"/>
      <c r="X44" s="78">
        <f t="shared" si="6"/>
        <v>4000</v>
      </c>
      <c r="Y44" s="44">
        <f t="shared" si="7"/>
        <v>118567141.04036002</v>
      </c>
      <c r="Z44" s="44">
        <f t="shared" si="8"/>
        <v>338953.35688699089</v>
      </c>
      <c r="AA44" s="44">
        <f t="shared" si="9"/>
        <v>-793561.97460783308</v>
      </c>
      <c r="AB44" s="45">
        <f t="shared" si="10"/>
        <v>46534.896093769799</v>
      </c>
      <c r="AD44" s="43">
        <f t="shared" si="11"/>
        <v>118163067.31873295</v>
      </c>
      <c r="AE44" s="114"/>
      <c r="AF44" s="136" t="s">
        <v>46</v>
      </c>
      <c r="AG44" s="137"/>
      <c r="AH44" s="138"/>
    </row>
    <row r="45" spans="1:35" x14ac:dyDescent="0.3">
      <c r="A45" s="6">
        <f t="shared" si="12"/>
        <v>2051</v>
      </c>
      <c r="B45" s="12">
        <f>'[1]Szenario 1'!$H45</f>
        <v>14271.247698078883</v>
      </c>
      <c r="C45" s="12">
        <f>'[1]Szenario 1'!$K45</f>
        <v>1477.6449866590874</v>
      </c>
      <c r="D45" s="13">
        <f>'[1]Szenario 2'!$H45</f>
        <v>16342.54910499675</v>
      </c>
      <c r="E45" s="13">
        <f>'[1]Szenario 2'!$K45</f>
        <v>1692.1075343313632</v>
      </c>
      <c r="F45" s="14">
        <f>'[1]Szenario 3'!$H45</f>
        <v>18311.802876361486</v>
      </c>
      <c r="G45" s="72">
        <f>'[1]Szenario 3'!$K45</f>
        <v>1896.004069818468</v>
      </c>
      <c r="H45" s="89"/>
      <c r="I45" s="76">
        <f>'[2]Szenario 1'!$F45</f>
        <v>4.50105343803869E-3</v>
      </c>
      <c r="J45" s="17">
        <f>'[2]Szenario 2'!$F45</f>
        <v>8.6274818783485668E-3</v>
      </c>
      <c r="K45" s="25">
        <f>'[2]Szenario 3'!$F45</f>
        <v>1.0600706713780919E-2</v>
      </c>
      <c r="L45" s="89"/>
      <c r="M45" s="85">
        <f>M44+(($D$42-$D$11)/($B$42-$B$11))</f>
        <v>51.921295909115258</v>
      </c>
      <c r="O45" s="34">
        <f t="shared" si="0"/>
        <v>16342.54910499675</v>
      </c>
      <c r="P45" s="38">
        <f t="shared" si="1"/>
        <v>1710.0450700309891</v>
      </c>
      <c r="Q45" s="89"/>
      <c r="R45" s="31">
        <f t="shared" si="2"/>
        <v>1</v>
      </c>
      <c r="S45" s="36">
        <f t="shared" si="3"/>
        <v>1</v>
      </c>
      <c r="T45" s="89"/>
      <c r="U45" s="42">
        <f t="shared" si="4"/>
        <v>0.33549728055917999</v>
      </c>
      <c r="V45" s="36">
        <f t="shared" si="5"/>
        <v>0.33866666683038449</v>
      </c>
      <c r="W45" s="89"/>
      <c r="X45" s="78">
        <f t="shared" si="6"/>
        <v>4000</v>
      </c>
      <c r="Y45" s="44">
        <f t="shared" si="7"/>
        <v>119468536.18432645</v>
      </c>
      <c r="Z45" s="44">
        <f t="shared" si="8"/>
        <v>341531.70111286925</v>
      </c>
      <c r="AA45" s="44">
        <f t="shared" si="9"/>
        <v>-831231.62258393166</v>
      </c>
      <c r="AB45" s="45">
        <f t="shared" si="10"/>
        <v>46888.223425618991</v>
      </c>
      <c r="AD45" s="43">
        <f t="shared" si="11"/>
        <v>119029724.48628101</v>
      </c>
      <c r="AE45" s="114"/>
      <c r="AF45" s="50" t="s">
        <v>50</v>
      </c>
      <c r="AG45" s="29">
        <v>15000</v>
      </c>
      <c r="AH45" s="51" t="s">
        <v>49</v>
      </c>
    </row>
    <row r="46" spans="1:35" x14ac:dyDescent="0.3">
      <c r="A46" s="6">
        <f t="shared" si="12"/>
        <v>2052</v>
      </c>
      <c r="B46" s="12">
        <f>'[1]Szenario 1'!$H46</f>
        <v>14335.483346595423</v>
      </c>
      <c r="C46" s="12">
        <f>'[1]Szenario 1'!$K46</f>
        <v>1484.2959457064901</v>
      </c>
      <c r="D46" s="13">
        <f>'[1]Szenario 2'!$H46</f>
        <v>16465.964793710944</v>
      </c>
      <c r="E46" s="13">
        <f>'[1]Szenario 2'!$K46</f>
        <v>1704.8859947408309</v>
      </c>
      <c r="F46" s="14">
        <f>'[1]Szenario 3'!$H46</f>
        <v>18491.482958543242</v>
      </c>
      <c r="G46" s="72">
        <f>'[1]Szenario 3'!$K46</f>
        <v>1914.6081455275671</v>
      </c>
      <c r="H46" s="89"/>
      <c r="I46" s="76">
        <f>'[2]Szenario 1'!$F46</f>
        <v>4.4808847363905042E-3</v>
      </c>
      <c r="J46" s="17">
        <f>'[2]Szenario 2'!$F46</f>
        <v>8.5536851150255829E-3</v>
      </c>
      <c r="K46" s="25">
        <f>'[2]Szenario 3'!$F46</f>
        <v>1.048951048951049E-2</v>
      </c>
      <c r="L46" s="89"/>
      <c r="M46" s="84">
        <f t="shared" ref="M46:M54" si="14">M45+(($D$42-$D$11)/($B$42-$B$11))</f>
        <v>53.842591818230517</v>
      </c>
      <c r="O46" s="34">
        <f t="shared" si="0"/>
        <v>16465.964793710944</v>
      </c>
      <c r="P46" s="38">
        <f t="shared" si="1"/>
        <v>1722.7694142660844</v>
      </c>
      <c r="Q46" s="89"/>
      <c r="R46" s="31">
        <f t="shared" si="2"/>
        <v>1</v>
      </c>
      <c r="S46" s="36">
        <f t="shared" si="3"/>
        <v>1</v>
      </c>
      <c r="T46" s="89"/>
      <c r="U46" s="42">
        <f t="shared" si="4"/>
        <v>0.33549733509485818</v>
      </c>
      <c r="V46" s="36">
        <f t="shared" si="5"/>
        <v>0.33866666683531199</v>
      </c>
      <c r="W46" s="89"/>
      <c r="X46" s="78">
        <f t="shared" si="6"/>
        <v>4000</v>
      </c>
      <c r="Y46" s="44">
        <f t="shared" si="7"/>
        <v>120369937.0255468</v>
      </c>
      <c r="Z46" s="44">
        <f t="shared" si="8"/>
        <v>344110.05041793711</v>
      </c>
      <c r="AA46" s="44">
        <f t="shared" si="9"/>
        <v>-869379.01602298091</v>
      </c>
      <c r="AB46" s="45">
        <f t="shared" si="10"/>
        <v>47241.555397720665</v>
      </c>
      <c r="AD46" s="43">
        <f t="shared" si="11"/>
        <v>119895909.61533947</v>
      </c>
      <c r="AE46" s="114"/>
      <c r="AF46" s="52"/>
      <c r="AG46" s="53">
        <f>'[3]Risikoschätzung '!$P$22</f>
        <v>3.8183974898599521E-6</v>
      </c>
      <c r="AH46" s="51" t="s">
        <v>53</v>
      </c>
    </row>
    <row r="47" spans="1:35" x14ac:dyDescent="0.3">
      <c r="A47" s="6">
        <f t="shared" si="12"/>
        <v>2053</v>
      </c>
      <c r="B47" s="12">
        <f>'[1]Szenario 1'!$H47</f>
        <v>14399.718995111962</v>
      </c>
      <c r="C47" s="12">
        <f>'[1]Szenario 1'!$K47</f>
        <v>1490.9469047538923</v>
      </c>
      <c r="D47" s="13">
        <f>'[1]Szenario 2'!$H47</f>
        <v>16589.380482425138</v>
      </c>
      <c r="E47" s="13">
        <f>'[1]Szenario 2'!$K47</f>
        <v>1717.6644551502986</v>
      </c>
      <c r="F47" s="14">
        <f>'[1]Szenario 3'!$H47</f>
        <v>18671.163040724998</v>
      </c>
      <c r="G47" s="72">
        <f>'[1]Szenario 3'!$K47</f>
        <v>1933.2122212366662</v>
      </c>
      <c r="H47" s="89"/>
      <c r="I47" s="76">
        <f>'[2]Szenario 1'!$F47</f>
        <v>4.4608959757023534E-3</v>
      </c>
      <c r="J47" s="17">
        <f>'[2]Szenario 2'!$F47</f>
        <v>8.4811401130818684E-3</v>
      </c>
      <c r="K47" s="25">
        <f>'[2]Szenario 3'!$F47</f>
        <v>1.0380622837370242E-2</v>
      </c>
      <c r="L47" s="89"/>
      <c r="M47" s="85">
        <f t="shared" si="14"/>
        <v>55.763887727345775</v>
      </c>
      <c r="O47" s="34">
        <f t="shared" si="0"/>
        <v>16589.380482425138</v>
      </c>
      <c r="P47" s="38">
        <f t="shared" si="1"/>
        <v>1735.4948820203711</v>
      </c>
      <c r="Q47" s="89"/>
      <c r="R47" s="31">
        <f t="shared" si="2"/>
        <v>1</v>
      </c>
      <c r="S47" s="36">
        <f t="shared" si="3"/>
        <v>1</v>
      </c>
      <c r="T47" s="89"/>
      <c r="U47" s="42">
        <f t="shared" si="4"/>
        <v>0.33549739087068842</v>
      </c>
      <c r="V47" s="36">
        <f t="shared" si="5"/>
        <v>0.33866666684035041</v>
      </c>
      <c r="W47" s="89"/>
      <c r="X47" s="78">
        <f t="shared" si="6"/>
        <v>4000</v>
      </c>
      <c r="Y47" s="44">
        <f t="shared" si="7"/>
        <v>121271343.42330408</v>
      </c>
      <c r="Z47" s="44">
        <f t="shared" si="8"/>
        <v>346688.40464401903</v>
      </c>
      <c r="AA47" s="44">
        <f t="shared" si="9"/>
        <v>-908004.15492498083</v>
      </c>
      <c r="AB47" s="45">
        <f t="shared" si="10"/>
        <v>47594.891865568687</v>
      </c>
      <c r="AD47" s="43">
        <f t="shared" ref="AD47:AD54" si="15">SUM(X47:AB47)</f>
        <v>120761622.56488869</v>
      </c>
      <c r="AE47" s="114"/>
      <c r="AF47" s="52"/>
      <c r="AG47" s="53">
        <f>'[3]Risikoschätzung '!$P$26</f>
        <v>1.4614157752901537E-6</v>
      </c>
      <c r="AH47" s="51" t="s">
        <v>53</v>
      </c>
    </row>
    <row r="48" spans="1:35" x14ac:dyDescent="0.3">
      <c r="A48" s="6">
        <f t="shared" si="12"/>
        <v>2054</v>
      </c>
      <c r="B48" s="12">
        <f>'[1]Szenario 1'!$H48</f>
        <v>14463.954643628502</v>
      </c>
      <c r="C48" s="12">
        <f>'[1]Szenario 1'!$K48</f>
        <v>1497.597863801295</v>
      </c>
      <c r="D48" s="13">
        <f>'[1]Szenario 2'!$H48</f>
        <v>16712.796171139333</v>
      </c>
      <c r="E48" s="13">
        <f>'[1]Szenario 2'!$K48</f>
        <v>1730.4429155597663</v>
      </c>
      <c r="F48" s="14">
        <f>'[1]Szenario 3'!$H48</f>
        <v>18850.843122906754</v>
      </c>
      <c r="G48" s="72">
        <f>'[1]Szenario 3'!$K48</f>
        <v>1951.8162969457651</v>
      </c>
      <c r="H48" s="89"/>
      <c r="I48" s="76">
        <f>'[2]Szenario 1'!$F48</f>
        <v>4.4410847585750731E-3</v>
      </c>
      <c r="J48" s="17">
        <f>'[2]Szenario 2'!$F48</f>
        <v>8.4098152912714559E-3</v>
      </c>
      <c r="K48" s="25">
        <f>'[2]Szenario 3'!$F48</f>
        <v>1.0273972602739725E-2</v>
      </c>
      <c r="L48" s="89"/>
      <c r="M48" s="84">
        <f t="shared" si="14"/>
        <v>57.685183636461034</v>
      </c>
      <c r="O48" s="34">
        <f t="shared" si="0"/>
        <v>16712.796171139333</v>
      </c>
      <c r="P48" s="38">
        <f t="shared" si="1"/>
        <v>1748.2214386648325</v>
      </c>
      <c r="Q48" s="89"/>
      <c r="R48" s="31">
        <f t="shared" si="2"/>
        <v>1</v>
      </c>
      <c r="S48" s="36">
        <f t="shared" si="3"/>
        <v>1</v>
      </c>
      <c r="T48" s="89"/>
      <c r="U48" s="42">
        <f t="shared" si="4"/>
        <v>0.33549744790533059</v>
      </c>
      <c r="V48" s="36">
        <f t="shared" si="5"/>
        <v>0.33866666684550123</v>
      </c>
      <c r="W48" s="89"/>
      <c r="X48" s="78">
        <f t="shared" si="6"/>
        <v>4000</v>
      </c>
      <c r="Y48" s="44">
        <f t="shared" si="7"/>
        <v>122172755.24353686</v>
      </c>
      <c r="Z48" s="44">
        <f t="shared" si="8"/>
        <v>349266.76363943995</v>
      </c>
      <c r="AA48" s="44">
        <f t="shared" si="9"/>
        <v>-947107.03928993118</v>
      </c>
      <c r="AB48" s="45">
        <f t="shared" si="10"/>
        <v>47948.232690595549</v>
      </c>
      <c r="AD48" s="43">
        <f t="shared" si="15"/>
        <v>121626863.20057696</v>
      </c>
      <c r="AE48" s="114"/>
      <c r="AF48" s="136" t="s">
        <v>47</v>
      </c>
      <c r="AG48" s="137"/>
      <c r="AH48" s="138"/>
    </row>
    <row r="49" spans="1:34" x14ac:dyDescent="0.3">
      <c r="A49" s="6">
        <f t="shared" si="12"/>
        <v>2055</v>
      </c>
      <c r="B49" s="12">
        <f>'[1]Szenario 1'!$H49</f>
        <v>14528.19029214504</v>
      </c>
      <c r="C49" s="12">
        <f>'[1]Szenario 1'!$K49</f>
        <v>1504.2488228486973</v>
      </c>
      <c r="D49" s="13">
        <f>'[1]Szenario 2'!$H49</f>
        <v>16836.211859853523</v>
      </c>
      <c r="E49" s="13">
        <f>'[1]Szenario 2'!$K49</f>
        <v>1743.2213759692338</v>
      </c>
      <c r="F49" s="14">
        <f>'[1]Szenario 3'!$H49</f>
        <v>19030.52320508851</v>
      </c>
      <c r="G49" s="72">
        <f>'[1]Szenario 3'!$K49</f>
        <v>1970.4203726548642</v>
      </c>
      <c r="H49" s="89"/>
      <c r="I49" s="76">
        <f>'[2]Szenario 1'!$F49</f>
        <v>4.4214487300094077E-3</v>
      </c>
      <c r="J49" s="17">
        <f>'[2]Szenario 2'!$F49</f>
        <v>8.3396801218583397E-3</v>
      </c>
      <c r="K49" s="25">
        <f>'[2]Szenario 3'!$F49</f>
        <v>1.0169491525423728E-2</v>
      </c>
      <c r="L49" s="89"/>
      <c r="M49" s="85">
        <f t="shared" si="14"/>
        <v>59.606479545576292</v>
      </c>
      <c r="O49" s="34">
        <f t="shared" si="0"/>
        <v>16836.211859853523</v>
      </c>
      <c r="P49" s="38">
        <f t="shared" si="1"/>
        <v>1760.9490509790903</v>
      </c>
      <c r="Q49" s="89"/>
      <c r="R49" s="31">
        <f t="shared" si="2"/>
        <v>1</v>
      </c>
      <c r="S49" s="36">
        <f t="shared" si="3"/>
        <v>1</v>
      </c>
      <c r="T49" s="89"/>
      <c r="U49" s="42">
        <f t="shared" si="4"/>
        <v>0.3354975062175839</v>
      </c>
      <c r="V49" s="36">
        <f t="shared" si="5"/>
        <v>0.3386666668507663</v>
      </c>
      <c r="W49" s="89"/>
      <c r="X49" s="78">
        <f t="shared" si="6"/>
        <v>4000</v>
      </c>
      <c r="Y49" s="44">
        <f t="shared" si="7"/>
        <v>123074172.35851417</v>
      </c>
      <c r="Z49" s="44">
        <f t="shared" si="8"/>
        <v>351845.12725869444</v>
      </c>
      <c r="AA49" s="44">
        <f t="shared" si="9"/>
        <v>-986687.66911783186</v>
      </c>
      <c r="AB49" s="45">
        <f t="shared" si="10"/>
        <v>48301.577739870321</v>
      </c>
      <c r="AD49" s="43">
        <f t="shared" si="15"/>
        <v>122491631.39439489</v>
      </c>
      <c r="AE49" s="114"/>
      <c r="AF49" s="50" t="s">
        <v>51</v>
      </c>
      <c r="AG49" s="29">
        <v>110000</v>
      </c>
      <c r="AH49" s="51" t="s">
        <v>49</v>
      </c>
    </row>
    <row r="50" spans="1:34" x14ac:dyDescent="0.3">
      <c r="A50" s="6">
        <f t="shared" si="12"/>
        <v>2056</v>
      </c>
      <c r="B50" s="12">
        <f>'[1]Szenario 1'!$H50</f>
        <v>14592.42594066158</v>
      </c>
      <c r="C50" s="12">
        <f>'[1]Szenario 1'!$K50</f>
        <v>1510.8997818961</v>
      </c>
      <c r="D50" s="13">
        <f>'[1]Szenario 2'!$H50</f>
        <v>16959.627548567718</v>
      </c>
      <c r="E50" s="13">
        <f>'[1]Szenario 2'!$K50</f>
        <v>1755.9998363787015</v>
      </c>
      <c r="F50" s="14">
        <f>'[1]Szenario 3'!$H50</f>
        <v>19210.203287270266</v>
      </c>
      <c r="G50" s="72">
        <f>'[1]Szenario 3'!$K50</f>
        <v>1989.0244483639631</v>
      </c>
      <c r="H50" s="89"/>
      <c r="I50" s="76">
        <f>'[2]Szenario 1'!$F50</f>
        <v>4.401985576472792E-3</v>
      </c>
      <c r="J50" s="17">
        <f>'[2]Szenario 2'!$F50</f>
        <v>8.2707050870501151E-3</v>
      </c>
      <c r="K50" s="25">
        <f>'[2]Szenario 3'!$F50</f>
        <v>1.0067114093959731E-2</v>
      </c>
      <c r="L50" s="89"/>
      <c r="M50" s="84">
        <f t="shared" si="14"/>
        <v>61.52777545469155</v>
      </c>
      <c r="O50" s="34">
        <f t="shared" si="0"/>
        <v>16959.627548567718</v>
      </c>
      <c r="P50" s="38">
        <f t="shared" si="1"/>
        <v>1773.6776870805006</v>
      </c>
      <c r="Q50" s="89"/>
      <c r="R50" s="31">
        <f t="shared" si="2"/>
        <v>1</v>
      </c>
      <c r="S50" s="36">
        <f t="shared" si="3"/>
        <v>1</v>
      </c>
      <c r="T50" s="89"/>
      <c r="U50" s="42">
        <f t="shared" si="4"/>
        <v>0.33549756582638685</v>
      </c>
      <c r="V50" s="36">
        <f t="shared" si="5"/>
        <v>0.33866666685614716</v>
      </c>
      <c r="W50" s="89"/>
      <c r="X50" s="78">
        <f t="shared" si="6"/>
        <v>4000</v>
      </c>
      <c r="Y50" s="44">
        <f t="shared" si="7"/>
        <v>123975594.64653097</v>
      </c>
      <c r="Z50" s="44">
        <f t="shared" si="8"/>
        <v>354423.49536213675</v>
      </c>
      <c r="AA50" s="44">
        <f t="shared" si="9"/>
        <v>-1026746.0444086834</v>
      </c>
      <c r="AB50" s="45">
        <f t="shared" si="10"/>
        <v>48654.926885815119</v>
      </c>
      <c r="AD50" s="43">
        <f t="shared" si="15"/>
        <v>123355927.02437024</v>
      </c>
      <c r="AE50" s="114"/>
      <c r="AF50" s="52"/>
      <c r="AG50" s="53">
        <f>'[3]Risikoschätzung '!$P$21</f>
        <v>2.6432999158184737E-7</v>
      </c>
      <c r="AH50" s="51" t="s">
        <v>54</v>
      </c>
    </row>
    <row r="51" spans="1:34" x14ac:dyDescent="0.3">
      <c r="A51" s="6">
        <f t="shared" si="12"/>
        <v>2057</v>
      </c>
      <c r="B51" s="12">
        <f>'[1]Szenario 1'!$H51</f>
        <v>14656.661589178118</v>
      </c>
      <c r="C51" s="12">
        <f>'[1]Szenario 1'!$K51</f>
        <v>1517.5507409435022</v>
      </c>
      <c r="D51" s="13">
        <f>'[1]Szenario 2'!$H51</f>
        <v>17083.043237281912</v>
      </c>
      <c r="E51" s="13">
        <f>'[1]Szenario 2'!$K51</f>
        <v>1768.778296788169</v>
      </c>
      <c r="F51" s="14">
        <f>'[1]Szenario 3'!$H51</f>
        <v>19389.883369452022</v>
      </c>
      <c r="G51" s="72">
        <f>'[1]Szenario 3'!$K51</f>
        <v>2007.6285240730622</v>
      </c>
      <c r="H51" s="89"/>
      <c r="I51" s="76">
        <f>'[2]Szenario 1'!$F51</f>
        <v>4.3826930249906753E-3</v>
      </c>
      <c r="J51" s="17">
        <f>'[2]Szenario 2'!$F51</f>
        <v>8.2028616375758485E-3</v>
      </c>
      <c r="K51" s="25">
        <f>'[2]Szenario 3'!$F51</f>
        <v>9.9667774086378731E-3</v>
      </c>
      <c r="L51" s="89"/>
      <c r="M51" s="85">
        <f t="shared" si="14"/>
        <v>63.449071363806809</v>
      </c>
      <c r="O51" s="34">
        <f t="shared" si="0"/>
        <v>17083.043237281912</v>
      </c>
      <c r="P51" s="38">
        <f t="shared" si="1"/>
        <v>1786.4073163574863</v>
      </c>
      <c r="Q51" s="89"/>
      <c r="R51" s="31">
        <f t="shared" si="2"/>
        <v>1</v>
      </c>
      <c r="S51" s="36">
        <f t="shared" si="3"/>
        <v>1</v>
      </c>
      <c r="T51" s="89"/>
      <c r="U51" s="42">
        <f t="shared" si="4"/>
        <v>0.3354976267508174</v>
      </c>
      <c r="V51" s="36">
        <f t="shared" si="5"/>
        <v>0.33866666686164559</v>
      </c>
      <c r="W51" s="89"/>
      <c r="X51" s="78">
        <f t="shared" si="6"/>
        <v>4000</v>
      </c>
      <c r="Y51" s="44">
        <f t="shared" si="7"/>
        <v>124877021.9916209</v>
      </c>
      <c r="Z51" s="44">
        <f t="shared" si="8"/>
        <v>357001.86781568808</v>
      </c>
      <c r="AA51" s="44">
        <f t="shared" si="9"/>
        <v>-1067282.1651624853</v>
      </c>
      <c r="AB51" s="45">
        <f t="shared" si="10"/>
        <v>49008.280005938097</v>
      </c>
      <c r="AD51" s="43">
        <f t="shared" si="15"/>
        <v>124219749.97428003</v>
      </c>
      <c r="AE51" s="114"/>
      <c r="AF51" s="52"/>
      <c r="AG51" s="53">
        <f>'[3]Risikoschätzung '!$P$25</f>
        <v>1.0116705256743542E-7</v>
      </c>
      <c r="AH51" s="51" t="s">
        <v>54</v>
      </c>
    </row>
    <row r="52" spans="1:34" x14ac:dyDescent="0.3">
      <c r="A52" s="6">
        <f t="shared" si="12"/>
        <v>2058</v>
      </c>
      <c r="B52" s="12">
        <f>'[1]Szenario 1'!$H52</f>
        <v>14720.897237694657</v>
      </c>
      <c r="C52" s="12">
        <f>'[1]Szenario 1'!$K52</f>
        <v>1524.2016999909047</v>
      </c>
      <c r="D52" s="13">
        <f>'[1]Szenario 2'!$H52</f>
        <v>17206.458925996103</v>
      </c>
      <c r="E52" s="13">
        <f>'[1]Szenario 2'!$K52</f>
        <v>1781.5567571976364</v>
      </c>
      <c r="F52" s="14">
        <f>'[1]Szenario 3'!$H52</f>
        <v>19569.563451633778</v>
      </c>
      <c r="G52" s="72">
        <f>'[1]Szenario 3'!$K52</f>
        <v>2026.2325997821613</v>
      </c>
      <c r="H52" s="89"/>
      <c r="I52" s="76">
        <f>'[2]Szenario 1'!$F52</f>
        <v>4.3635688422616285E-3</v>
      </c>
      <c r="J52" s="17">
        <f>'[2]Szenario 2'!$F52</f>
        <v>8.1361221532860271E-3</v>
      </c>
      <c r="K52" s="25">
        <f>'[2]Szenario 3'!$F52</f>
        <v>9.8684210526315784E-3</v>
      </c>
      <c r="L52" s="89"/>
      <c r="M52" s="84">
        <f t="shared" si="14"/>
        <v>65.370367272922067</v>
      </c>
      <c r="O52" s="34">
        <f t="shared" si="0"/>
        <v>17206.458925996103</v>
      </c>
      <c r="P52" s="38">
        <f t="shared" si="1"/>
        <v>1799.1379094068236</v>
      </c>
      <c r="Q52" s="89"/>
      <c r="R52" s="31">
        <f t="shared" si="2"/>
        <v>1</v>
      </c>
      <c r="S52" s="36">
        <f t="shared" si="3"/>
        <v>1</v>
      </c>
      <c r="T52" s="89"/>
      <c r="U52" s="42">
        <f t="shared" si="4"/>
        <v>0.33549768901009269</v>
      </c>
      <c r="V52" s="36">
        <f t="shared" si="5"/>
        <v>0.33866666686726327</v>
      </c>
      <c r="W52" s="89"/>
      <c r="X52" s="78">
        <f t="shared" si="6"/>
        <v>4000</v>
      </c>
      <c r="Y52" s="44">
        <f t="shared" si="7"/>
        <v>125778454.28328721</v>
      </c>
      <c r="Z52" s="44">
        <f t="shared" si="8"/>
        <v>359580.24449056218</v>
      </c>
      <c r="AA52" s="44">
        <f t="shared" si="9"/>
        <v>-1108296.031379238</v>
      </c>
      <c r="AB52" s="45">
        <f t="shared" si="10"/>
        <v>49361.636982582677</v>
      </c>
      <c r="AD52" s="43">
        <f t="shared" si="15"/>
        <v>125083100.13338113</v>
      </c>
      <c r="AE52" s="114"/>
      <c r="AF52" s="136" t="s">
        <v>48</v>
      </c>
      <c r="AG52" s="137"/>
      <c r="AH52" s="138"/>
    </row>
    <row r="53" spans="1:34" x14ac:dyDescent="0.3">
      <c r="A53" s="6">
        <f t="shared" si="12"/>
        <v>2059</v>
      </c>
      <c r="B53" s="12">
        <f>'[1]Szenario 1'!$H53</f>
        <v>14785.132886211197</v>
      </c>
      <c r="C53" s="12">
        <f>'[1]Szenario 1'!$K53</f>
        <v>1530.8526590383071</v>
      </c>
      <c r="D53" s="13">
        <f>'[1]Szenario 2'!$H53</f>
        <v>17329.874614710297</v>
      </c>
      <c r="E53" s="13">
        <f>'[1]Szenario 2'!$K53</f>
        <v>1794.3352176071041</v>
      </c>
      <c r="F53" s="14">
        <f>'[1]Szenario 3'!$H53</f>
        <v>19749.243533815534</v>
      </c>
      <c r="G53" s="72">
        <f>'[1]Szenario 3'!$K53</f>
        <v>2044.8366754912602</v>
      </c>
      <c r="H53" s="89"/>
      <c r="I53" s="76">
        <f>'[2]Szenario 1'!$F53</f>
        <v>4.3446108337955262E-3</v>
      </c>
      <c r="J53" s="17">
        <f>'[2]Szenario 2'!$F53</f>
        <v>8.0704599056603769E-3</v>
      </c>
      <c r="K53" s="25">
        <f>'[2]Szenario 3'!$F53</f>
        <v>9.7719869706840382E-3</v>
      </c>
      <c r="L53" s="89"/>
      <c r="M53" s="85">
        <f t="shared" si="14"/>
        <v>67.291663182037325</v>
      </c>
      <c r="O53" s="34">
        <f t="shared" si="0"/>
        <v>17329.874614710297</v>
      </c>
      <c r="P53" s="38">
        <f t="shared" si="1"/>
        <v>1811.8694379746003</v>
      </c>
      <c r="Q53" s="89"/>
      <c r="R53" s="31">
        <f t="shared" si="2"/>
        <v>1</v>
      </c>
      <c r="S53" s="36">
        <f t="shared" si="3"/>
        <v>1</v>
      </c>
      <c r="T53" s="89"/>
      <c r="U53" s="42">
        <f t="shared" si="4"/>
        <v>0.33549775262356935</v>
      </c>
      <c r="V53" s="36">
        <f t="shared" si="5"/>
        <v>0.3386666668730019</v>
      </c>
      <c r="W53" s="89"/>
      <c r="X53" s="78">
        <f t="shared" si="6"/>
        <v>4000</v>
      </c>
      <c r="Y53" s="44">
        <f t="shared" si="7"/>
        <v>126679891.41624889</v>
      </c>
      <c r="Z53" s="44">
        <f t="shared" si="8"/>
        <v>362158.62526300718</v>
      </c>
      <c r="AA53" s="44">
        <f t="shared" si="9"/>
        <v>-1149787.6430589412</v>
      </c>
      <c r="AB53" s="45">
        <f t="shared" si="10"/>
        <v>49714.997702691238</v>
      </c>
      <c r="AD53" s="43">
        <f t="shared" si="15"/>
        <v>125945977.39615564</v>
      </c>
      <c r="AE53" s="114"/>
      <c r="AF53" s="50" t="s">
        <v>52</v>
      </c>
      <c r="AG53" s="29">
        <v>3700000</v>
      </c>
      <c r="AH53" s="51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14849.368534727735</v>
      </c>
      <c r="C54" s="12">
        <f>'[1]Szenario 1'!$K54</f>
        <v>1537.5036180857096</v>
      </c>
      <c r="D54" s="13">
        <f>'[1]Szenario 2'!$H54</f>
        <v>17453.290303424488</v>
      </c>
      <c r="E54" s="13">
        <f>'[1]Szenario 2'!$K54</f>
        <v>1807.1136780165714</v>
      </c>
      <c r="F54" s="14">
        <f>'[1]Szenario 3'!$H54</f>
        <v>19928.923615997293</v>
      </c>
      <c r="G54" s="72">
        <f>'[1]Szenario 3'!$K54</f>
        <v>2063.4407512003595</v>
      </c>
      <c r="H54" s="89"/>
      <c r="I54" s="76">
        <f>'[2]Szenario 1'!$F54</f>
        <v>4.3258168430740911E-3</v>
      </c>
      <c r="J54" s="17">
        <f>'[2]Szenario 2'!$F54</f>
        <v>8.0058490221166147E-3</v>
      </c>
      <c r="K54" s="25">
        <f>'[2]Szenario 3'!$F54</f>
        <v>9.6774193548387101E-3</v>
      </c>
      <c r="L54" s="89"/>
      <c r="M54" s="87">
        <f t="shared" si="14"/>
        <v>69.212959091152584</v>
      </c>
      <c r="O54" s="34">
        <f t="shared" si="0"/>
        <v>17453.290303424488</v>
      </c>
      <c r="P54" s="38">
        <f t="shared" si="1"/>
        <v>1824.6018749006028</v>
      </c>
      <c r="Q54" s="90"/>
      <c r="R54" s="31">
        <f t="shared" si="2"/>
        <v>1</v>
      </c>
      <c r="S54" s="36">
        <f t="shared" si="3"/>
        <v>1</v>
      </c>
      <c r="T54" s="90"/>
      <c r="U54" s="42">
        <f t="shared" si="4"/>
        <v>0.33549781761074321</v>
      </c>
      <c r="V54" s="36">
        <f t="shared" si="5"/>
        <v>0.33866666687886315</v>
      </c>
      <c r="W54" s="90"/>
      <c r="X54" s="78">
        <f t="shared" si="6"/>
        <v>4000</v>
      </c>
      <c r="Y54" s="44">
        <f t="shared" si="7"/>
        <v>127581333.29020163</v>
      </c>
      <c r="Z54" s="44">
        <f t="shared" si="8"/>
        <v>364737.01001406118</v>
      </c>
      <c r="AA54" s="44">
        <f t="shared" si="9"/>
        <v>-1191757.000201595</v>
      </c>
      <c r="AB54" s="45">
        <f t="shared" si="10"/>
        <v>50068.362057582548</v>
      </c>
      <c r="AD54" s="43">
        <f t="shared" si="15"/>
        <v>126808381.66207168</v>
      </c>
      <c r="AE54" s="114"/>
      <c r="AF54" s="52"/>
      <c r="AG54" s="53">
        <f>'[3]Risikoschätzung '!$P$20</f>
        <v>1.3698630136986301E-8</v>
      </c>
      <c r="AH54" s="51" t="s">
        <v>54</v>
      </c>
    </row>
    <row r="55" spans="1:34" ht="15" thickBot="1" x14ac:dyDescent="0.35">
      <c r="AD55" s="43">
        <f>SUM(AD9:AD54)</f>
        <v>4928270504.7784081</v>
      </c>
      <c r="AE55" s="114"/>
      <c r="AF55" s="54"/>
      <c r="AG55" s="55">
        <f>'[3]Risikoschätzung '!$P$24</f>
        <v>5.2428785204316568E-9</v>
      </c>
      <c r="AH55" s="56" t="s">
        <v>54</v>
      </c>
    </row>
    <row r="56" spans="1:34" ht="15" thickBot="1" x14ac:dyDescent="0.35">
      <c r="U56" s="121" t="s">
        <v>23</v>
      </c>
      <c r="V56" s="122"/>
      <c r="X56" s="10">
        <f>SUM(X9:X54)</f>
        <v>252000</v>
      </c>
      <c r="Y56" s="69">
        <f>SUM(Y9:Y54)</f>
        <v>4935847616.2228765</v>
      </c>
      <c r="Z56" s="70">
        <f>SUM(Z9:Z54)</f>
        <v>14109364.143328503</v>
      </c>
      <c r="AA56" s="70">
        <f>SUM(AA9:AA54)</f>
        <v>-23875970.266109243</v>
      </c>
      <c r="AB56" s="77">
        <f>SUM(AB9:AB54)</f>
        <v>1937494.6783145447</v>
      </c>
      <c r="AD56" s="71">
        <f>X56+Y56+Z56+AA56+AB56</f>
        <v>4928270504.77841</v>
      </c>
      <c r="AF56" s="139"/>
      <c r="AG56" s="140"/>
    </row>
    <row r="57" spans="1:34" ht="15" thickBot="1" x14ac:dyDescent="0.35">
      <c r="AF57" s="141"/>
      <c r="AG57" s="142"/>
    </row>
    <row r="58" spans="1:34" x14ac:dyDescent="0.3">
      <c r="AE58" s="28"/>
      <c r="AF58" s="139"/>
      <c r="AG58" s="140"/>
      <c r="AH58" s="46"/>
    </row>
    <row r="59" spans="1:34" ht="15" thickBot="1" x14ac:dyDescent="0.35">
      <c r="AF59" s="141"/>
      <c r="AG59" s="142"/>
    </row>
    <row r="60" spans="1:34" x14ac:dyDescent="0.3">
      <c r="AG60" s="45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V27" workbookViewId="0">
      <selection activeCell="AB9" sqref="AB9:AB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2" customWidth="1"/>
    <col min="9" max="9" width="15.33203125" customWidth="1"/>
    <col min="10" max="10" width="14.6640625" customWidth="1"/>
    <col min="11" max="11" width="14.88671875" customWidth="1"/>
    <col min="12" max="12" width="3" style="22" customWidth="1"/>
    <col min="13" max="13" width="20.77734375" customWidth="1"/>
    <col min="14" max="14" width="3.21875" style="89" customWidth="1"/>
    <col min="15" max="15" width="20.33203125" style="29" customWidth="1"/>
    <col min="16" max="16" width="16.44140625" style="29" customWidth="1"/>
    <col min="17" max="17" width="3.109375" style="32" customWidth="1"/>
    <col min="18" max="18" width="14.109375" customWidth="1"/>
    <col min="19" max="19" width="13.44140625" customWidth="1"/>
    <col min="20" max="20" width="3.109375" style="32" customWidth="1"/>
    <col min="21" max="21" width="15.6640625" style="32" customWidth="1"/>
    <col min="22" max="22" width="18.44140625" style="32" customWidth="1"/>
    <col min="23" max="23" width="5.6640625" style="32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88"/>
      <c r="L1" s="88"/>
      <c r="N1" s="88"/>
      <c r="Q1" s="88"/>
      <c r="R1" s="78"/>
      <c r="S1" s="78"/>
      <c r="T1" s="88"/>
      <c r="U1" s="78"/>
      <c r="V1" s="78"/>
      <c r="W1" s="88"/>
      <c r="AE1" s="114"/>
    </row>
    <row r="2" spans="1:36" ht="14.4" customHeight="1" thickBot="1" x14ac:dyDescent="0.35">
      <c r="B2" s="115" t="s">
        <v>0</v>
      </c>
      <c r="C2" s="116"/>
      <c r="D2" s="117"/>
      <c r="F2" s="114"/>
      <c r="G2" s="114"/>
      <c r="H2" s="89"/>
      <c r="K2" s="2"/>
      <c r="L2" s="89"/>
      <c r="O2" s="121" t="s">
        <v>57</v>
      </c>
      <c r="P2" s="122"/>
      <c r="Q2" s="89"/>
      <c r="R2" s="78"/>
      <c r="S2" s="78"/>
      <c r="T2" s="89"/>
      <c r="U2" s="78"/>
      <c r="V2" s="78"/>
      <c r="W2" s="89"/>
      <c r="Y2" s="123" t="s">
        <v>77</v>
      </c>
      <c r="Z2" s="124"/>
      <c r="AA2" s="125"/>
      <c r="AB2" s="9"/>
      <c r="AC2" s="9"/>
      <c r="AE2" s="114"/>
    </row>
    <row r="3" spans="1:36" ht="14.4" customHeight="1" thickBot="1" x14ac:dyDescent="0.35">
      <c r="B3" s="118"/>
      <c r="C3" s="119"/>
      <c r="D3" s="120"/>
      <c r="F3" s="114"/>
      <c r="G3" s="114"/>
      <c r="H3" s="89"/>
      <c r="K3" s="2"/>
      <c r="L3" s="89"/>
      <c r="O3" s="156" t="s">
        <v>76</v>
      </c>
      <c r="P3" s="157"/>
      <c r="Q3" s="89"/>
      <c r="R3" s="78"/>
      <c r="S3" s="78"/>
      <c r="T3" s="89"/>
      <c r="U3" s="78"/>
      <c r="V3" s="78"/>
      <c r="W3" s="89"/>
      <c r="Y3" s="126"/>
      <c r="Z3" s="127"/>
      <c r="AA3" s="128"/>
      <c r="AB3" s="9"/>
      <c r="AC3" s="9"/>
      <c r="AE3" s="114"/>
      <c r="AF3" s="92" t="s">
        <v>14</v>
      </c>
      <c r="AG3" s="93"/>
      <c r="AH3" s="94"/>
    </row>
    <row r="4" spans="1:36" ht="14.4" customHeight="1" thickBot="1" x14ac:dyDescent="0.35">
      <c r="H4" s="89"/>
      <c r="K4" s="2"/>
      <c r="L4" s="89"/>
      <c r="O4" s="158"/>
      <c r="P4" s="159"/>
      <c r="Q4" s="89"/>
      <c r="R4" s="78"/>
      <c r="S4" s="78"/>
      <c r="T4" s="89"/>
      <c r="U4" s="78"/>
      <c r="V4" s="78"/>
      <c r="W4" s="89"/>
      <c r="Y4" s="129"/>
      <c r="Z4" s="130"/>
      <c r="AA4" s="131"/>
      <c r="AB4" s="9"/>
      <c r="AC4" s="9"/>
      <c r="AE4" s="114"/>
      <c r="AF4" s="95"/>
      <c r="AG4" s="96"/>
      <c r="AH4" s="97"/>
    </row>
    <row r="5" spans="1:36" ht="14.4" customHeight="1" thickBot="1" x14ac:dyDescent="0.35">
      <c r="D5" s="98" t="s">
        <v>2</v>
      </c>
      <c r="E5" s="99"/>
      <c r="H5" s="89"/>
      <c r="I5" s="98" t="s">
        <v>7</v>
      </c>
      <c r="J5" s="102"/>
      <c r="K5" s="99"/>
      <c r="L5" s="89"/>
      <c r="M5" s="102" t="s">
        <v>3</v>
      </c>
      <c r="O5" s="104"/>
      <c r="P5" s="105"/>
      <c r="Q5" s="89"/>
      <c r="R5" s="102" t="s">
        <v>21</v>
      </c>
      <c r="S5" s="99"/>
      <c r="T5" s="89"/>
      <c r="U5" s="98" t="s">
        <v>30</v>
      </c>
      <c r="V5" s="99"/>
      <c r="W5" s="89"/>
      <c r="AE5" s="114"/>
    </row>
    <row r="6" spans="1:36" ht="14.4" customHeight="1" thickBot="1" x14ac:dyDescent="0.35">
      <c r="D6" s="100"/>
      <c r="E6" s="101"/>
      <c r="H6" s="89"/>
      <c r="I6" s="100"/>
      <c r="J6" s="103"/>
      <c r="K6" s="101"/>
      <c r="L6" s="89"/>
      <c r="M6" s="103"/>
      <c r="O6" s="106"/>
      <c r="P6" s="107"/>
      <c r="Q6" s="89"/>
      <c r="R6" s="103"/>
      <c r="S6" s="101"/>
      <c r="T6" s="89"/>
      <c r="U6" s="100"/>
      <c r="V6" s="101"/>
      <c r="W6" s="89"/>
      <c r="AE6" s="114"/>
      <c r="AF6" s="65" t="s">
        <v>31</v>
      </c>
      <c r="AG6" s="48"/>
      <c r="AH6" s="48"/>
      <c r="AI6" s="48"/>
      <c r="AJ6" s="61"/>
    </row>
    <row r="7" spans="1:36" ht="15" customHeight="1" thickBot="1" x14ac:dyDescent="0.35">
      <c r="B7" s="91" t="s">
        <v>5</v>
      </c>
      <c r="C7" s="91"/>
      <c r="D7" s="110" t="s">
        <v>4</v>
      </c>
      <c r="E7" s="110"/>
      <c r="F7" s="111" t="s">
        <v>6</v>
      </c>
      <c r="G7" s="111"/>
      <c r="H7" s="89"/>
      <c r="I7" s="73" t="s">
        <v>61</v>
      </c>
      <c r="J7" s="15" t="s">
        <v>62</v>
      </c>
      <c r="K7" s="23" t="s">
        <v>63</v>
      </c>
      <c r="L7" s="89"/>
      <c r="M7" s="1" t="s">
        <v>8</v>
      </c>
      <c r="O7" s="108"/>
      <c r="P7" s="109"/>
      <c r="Q7" s="89"/>
      <c r="R7" s="78"/>
      <c r="S7" s="78"/>
      <c r="T7" s="89"/>
      <c r="U7" s="78"/>
      <c r="V7" s="78"/>
      <c r="W7" s="89"/>
      <c r="X7" s="4" t="s">
        <v>9</v>
      </c>
      <c r="Y7" s="79" t="s">
        <v>10</v>
      </c>
      <c r="Z7" s="4" t="s">
        <v>11</v>
      </c>
      <c r="AA7" s="4" t="s">
        <v>12</v>
      </c>
      <c r="AB7" s="4" t="s">
        <v>13</v>
      </c>
      <c r="AD7" s="112" t="s">
        <v>58</v>
      </c>
      <c r="AE7" s="114"/>
      <c r="AF7" s="68" t="s">
        <v>56</v>
      </c>
      <c r="AG7" s="29">
        <v>80</v>
      </c>
      <c r="AH7" s="28" t="s">
        <v>19</v>
      </c>
      <c r="AI7" s="29">
        <v>0.08</v>
      </c>
      <c r="AJ7" s="51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21"/>
      <c r="H8" s="89"/>
      <c r="I8" s="74"/>
      <c r="J8" s="8"/>
      <c r="K8" s="21"/>
      <c r="L8" s="89"/>
      <c r="M8" s="26"/>
      <c r="O8" s="33"/>
      <c r="P8" s="37"/>
      <c r="Q8" s="89"/>
      <c r="R8" s="80"/>
      <c r="S8" s="79"/>
      <c r="T8" s="89"/>
      <c r="U8" s="80"/>
      <c r="V8" s="79"/>
      <c r="W8" s="89"/>
      <c r="X8" s="40"/>
      <c r="Y8" s="11"/>
      <c r="Z8" s="39"/>
      <c r="AA8" s="39"/>
      <c r="AB8" s="39"/>
      <c r="AD8" s="113"/>
      <c r="AE8" s="114"/>
      <c r="AF8" s="62" t="s">
        <v>15</v>
      </c>
      <c r="AG8" s="29">
        <v>3</v>
      </c>
      <c r="AH8" s="28" t="s">
        <v>19</v>
      </c>
      <c r="AI8" s="28"/>
      <c r="AJ8" s="51"/>
    </row>
    <row r="9" spans="1:36" ht="14.4" customHeight="1" x14ac:dyDescent="0.3">
      <c r="A9" s="6">
        <v>2015</v>
      </c>
      <c r="B9" s="12">
        <f>'[1]Szenario 1'!$H9</f>
        <v>11958.76435148346</v>
      </c>
      <c r="C9" s="12">
        <f>'[1]Szenario 1'!$K9</f>
        <v>1238.2104609525973</v>
      </c>
      <c r="D9" s="13">
        <f>'[1]Szenario 2'!$H9</f>
        <v>11899.584311285807</v>
      </c>
      <c r="E9" s="13">
        <f>'[1]Szenario 2'!$K9</f>
        <v>1232.0829595905325</v>
      </c>
      <c r="F9" s="14">
        <f>'[1]Szenario 3'!$H9</f>
        <v>11843.319917818244</v>
      </c>
      <c r="G9" s="72">
        <f>'[1]Szenario 3'!$K9</f>
        <v>1226.2573442909008</v>
      </c>
      <c r="H9" s="89"/>
      <c r="I9" s="75">
        <f>'[2]Szenario 1'!$F9</f>
        <v>5.3714285714285713E-3</v>
      </c>
      <c r="J9" s="16">
        <f>'[2]Szenario 2'!$F9</f>
        <v>1.2514285714285714E-2</v>
      </c>
      <c r="K9" s="24">
        <f>'[2]Szenario 3'!$F9</f>
        <v>1.7142857142857144E-2</v>
      </c>
      <c r="L9" s="89"/>
      <c r="M9" s="82">
        <v>0.16900000000000001</v>
      </c>
      <c r="O9" s="34">
        <f>F9</f>
        <v>11843.319917818244</v>
      </c>
      <c r="P9" s="38">
        <f>G9+(G9*I9)</f>
        <v>1232.8440980259491</v>
      </c>
      <c r="Q9" s="89"/>
      <c r="R9" s="31">
        <f>IF(O9&lt;$AG$18,1,2)</f>
        <v>1</v>
      </c>
      <c r="S9" s="36">
        <f>IF(P9&lt;$AG$10,1,2)</f>
        <v>1</v>
      </c>
      <c r="T9" s="89"/>
      <c r="U9" s="42">
        <f>($AI$15/$AG$20)*(1+0.15*(O9/$AG$18)^4)+$AH$33</f>
        <v>0.33549598783917128</v>
      </c>
      <c r="V9" s="36">
        <f>($AI$7/$AG$12)*(1+0.15*(P9/$AG$10)^4)+$AH$32</f>
        <v>0.33866666671089474</v>
      </c>
      <c r="W9" s="89"/>
      <c r="X9" s="78">
        <f>($AG$7*$AG$8*S9+$AG$15*$AG$16*R9)*$AG$24</f>
        <v>4000</v>
      </c>
      <c r="Y9" s="44">
        <f>(O9*U9*$AG$30+P9*V9*$AG$29)*365</f>
        <v>86549875.177132323</v>
      </c>
      <c r="Z9" s="44">
        <f>(O9*$AI$15*$AG$37+P9*$AI$7*$AG$36)*365</f>
        <v>247477.31626955856</v>
      </c>
      <c r="AA9" s="44">
        <f>O9*$AI$15*($AG$41+$AG$40*(1-M9))*365</f>
        <v>15067.419793053956</v>
      </c>
      <c r="AB9" s="45">
        <f>365*((P9*$AI$7*($AG$53*$AG$54+$AG$49*$AG$50+$AG$45*$AG$46))+(O9*1.6*$AI$15*($AG$53*$AG$55+$AG$49*$AG$51+$AG$45*$AG$47)))</f>
        <v>33953.876387520817</v>
      </c>
      <c r="AD9" s="43">
        <f>SUM(X9:AB9)</f>
        <v>86850373.789582461</v>
      </c>
      <c r="AE9" s="114"/>
      <c r="AF9" s="143" t="s">
        <v>16</v>
      </c>
      <c r="AG9" s="18"/>
      <c r="AH9" s="146"/>
      <c r="AI9" s="28"/>
      <c r="AJ9" s="51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72">
        <f>'[1]Szenario 3'!$K10</f>
        <v>1244.86142</v>
      </c>
      <c r="H10" s="89"/>
      <c r="I10" s="76">
        <f>'[2]Szenario 1'!$F10</f>
        <v>5.3427304762987378E-3</v>
      </c>
      <c r="J10" s="17">
        <f>'[2]Szenario 2'!$F10</f>
        <v>1.2359613973700547E-2</v>
      </c>
      <c r="K10" s="25">
        <f>'[2]Szenario 3'!$F10</f>
        <v>1.6853932584269662E-2</v>
      </c>
      <c r="L10" s="89"/>
      <c r="M10" s="83">
        <v>0.23699999999999999</v>
      </c>
      <c r="O10" s="34">
        <f t="shared" ref="O10:O54" si="0">F10</f>
        <v>12023</v>
      </c>
      <c r="P10" s="38">
        <f t="shared" ref="P10:P54" si="1">G10+(G10*I10)</f>
        <v>1251.5123790474024</v>
      </c>
      <c r="Q10" s="89"/>
      <c r="R10" s="31">
        <f t="shared" ref="R10:R54" si="2">IF(O10&lt;$AG$18,1,2)</f>
        <v>1</v>
      </c>
      <c r="S10" s="36">
        <f t="shared" ref="S10:S54" si="3">IF(P10&lt;$AG$10,1,2)</f>
        <v>1</v>
      </c>
      <c r="T10" s="89"/>
      <c r="U10" s="42">
        <f t="shared" ref="U10:U54" si="4">($AI$15/$AG$20)*(1+0.15*(O10/$AG$18)^4)+$AH$33</f>
        <v>0.33549601840424526</v>
      </c>
      <c r="V10" s="36">
        <f t="shared" ref="V10:V54" si="5">($AI$7/$AG$12)*(1+0.15*(P10/$AG$10)^4)+$AH$32</f>
        <v>0.3386666667136351</v>
      </c>
      <c r="W10" s="89"/>
      <c r="X10" s="78">
        <f t="shared" ref="X10:X54" si="6">($AG$7*$AG$8*S10+$AG$15*$AG$16*R10)*$AG$24</f>
        <v>4000</v>
      </c>
      <c r="Y10" s="44">
        <f t="shared" ref="Y10:Y54" si="7">(O10*U10*$AG$30+P10*V10*$AG$29)*365</f>
        <v>87862813.373985693</v>
      </c>
      <c r="Z10" s="44">
        <f t="shared" ref="Z10:Z54" si="8">(O10*$AI$15*$AG$37+P10*$AI$7*$AG$36)*365</f>
        <v>251231.74422022761</v>
      </c>
      <c r="AA10" s="44">
        <f t="shared" ref="AA10:AA54" si="9">O10*$AI$15*($AG$41+$AG$40*(1-M10))*365</f>
        <v>14472.400102600001</v>
      </c>
      <c r="AB10" s="45">
        <f t="shared" ref="AB10:AB54" si="10">365*((P10*$AI$7*($AG$53*$AG$54+$AG$49*$AG$50+$AG$45*$AG$46))+(O10*1.6*$AI$15*($AG$53*$AG$55+$AG$49*$AG$51+$AG$45*$AG$47)))</f>
        <v>34468.862244162607</v>
      </c>
      <c r="AD10" s="43">
        <f t="shared" ref="AD10:AD46" si="11">SUM(X10:AB10)</f>
        <v>88166986.380552679</v>
      </c>
      <c r="AE10" s="114"/>
      <c r="AF10" s="144"/>
      <c r="AG10" s="19">
        <v>80400</v>
      </c>
      <c r="AH10" s="146"/>
      <c r="AI10" s="28"/>
      <c r="AJ10" s="51"/>
    </row>
    <row r="11" spans="1:36" x14ac:dyDescent="0.3">
      <c r="A11" s="6">
        <f t="shared" ref="A11:A54" si="12">A10+1</f>
        <v>2017</v>
      </c>
      <c r="B11" s="12">
        <f>'[1]Szenario 1'!$H11</f>
        <v>12087.23564851654</v>
      </c>
      <c r="C11" s="12">
        <f>'[1]Szenario 1'!$K11</f>
        <v>1251.5123790474024</v>
      </c>
      <c r="D11" s="13">
        <f>'[1]Szenario 2'!$H11</f>
        <v>12146.415688714193</v>
      </c>
      <c r="E11" s="13">
        <f>'[1]Szenario 2'!$K11</f>
        <v>1257.6398804094674</v>
      </c>
      <c r="F11" s="14">
        <f>'[1]Szenario 3'!$H11</f>
        <v>12202.680082181758</v>
      </c>
      <c r="G11" s="72">
        <f>'[1]Szenario 3'!$K11</f>
        <v>1263.4654957090991</v>
      </c>
      <c r="H11" s="89"/>
      <c r="I11" s="76">
        <f>'[2]Szenario 1'!$F11</f>
        <v>5.3143374038896428E-3</v>
      </c>
      <c r="J11" s="17">
        <f>'[2]Szenario 2'!$F11</f>
        <v>1.2208718920726948E-2</v>
      </c>
      <c r="K11" s="25">
        <f>'[2]Szenario 3'!$F11</f>
        <v>1.6574585635359115E-2</v>
      </c>
      <c r="L11" s="89"/>
      <c r="M11" s="82">
        <v>0.318</v>
      </c>
      <c r="O11" s="34">
        <f t="shared" si="0"/>
        <v>12202.680082181758</v>
      </c>
      <c r="P11" s="38">
        <f t="shared" si="1"/>
        <v>1270.1799776514699</v>
      </c>
      <c r="Q11" s="89"/>
      <c r="R11" s="31">
        <f t="shared" si="2"/>
        <v>1</v>
      </c>
      <c r="S11" s="36">
        <f t="shared" si="3"/>
        <v>1</v>
      </c>
      <c r="T11" s="89"/>
      <c r="U11" s="42">
        <f t="shared" si="4"/>
        <v>0.33549605037083341</v>
      </c>
      <c r="V11" s="36">
        <f t="shared" si="5"/>
        <v>0.33866666671650075</v>
      </c>
      <c r="W11" s="89"/>
      <c r="X11" s="78">
        <f t="shared" si="6"/>
        <v>4000</v>
      </c>
      <c r="Y11" s="44">
        <f t="shared" si="7"/>
        <v>89175749.192466214</v>
      </c>
      <c r="Z11" s="44">
        <f t="shared" si="8"/>
        <v>254986.16918190857</v>
      </c>
      <c r="AA11" s="44">
        <f t="shared" si="9"/>
        <v>13692.954352042354</v>
      </c>
      <c r="AB11" s="45">
        <f t="shared" si="10"/>
        <v>34983.845370120762</v>
      </c>
      <c r="AD11" s="43">
        <f t="shared" si="11"/>
        <v>89483412.161370277</v>
      </c>
      <c r="AE11" s="114"/>
      <c r="AF11" s="145"/>
      <c r="AG11" s="18"/>
      <c r="AH11" s="146"/>
      <c r="AI11" s="28"/>
      <c r="AJ11" s="51"/>
    </row>
    <row r="12" spans="1:36" ht="15" thickBot="1" x14ac:dyDescent="0.35">
      <c r="A12" s="6">
        <f t="shared" si="12"/>
        <v>2018</v>
      </c>
      <c r="B12" s="12">
        <f>'[1]Szenario 1'!$H12</f>
        <v>12151.471297033078</v>
      </c>
      <c r="C12" s="12">
        <f>'[1]Szenario 1'!$K12</f>
        <v>1258.1633380948049</v>
      </c>
      <c r="D12" s="13">
        <f>'[1]Szenario 2'!$H12</f>
        <v>12269.831377428385</v>
      </c>
      <c r="E12" s="13">
        <f>'[1]Szenario 2'!$K12</f>
        <v>1270.4183408189349</v>
      </c>
      <c r="F12" s="14">
        <f>'[1]Szenario 3'!$H12</f>
        <v>12382.360164363514</v>
      </c>
      <c r="G12" s="72">
        <f>'[1]Szenario 3'!$K12</f>
        <v>1282.0695714181982</v>
      </c>
      <c r="H12" s="89"/>
      <c r="I12" s="76">
        <f>'[2]Szenario 1'!$F12</f>
        <v>5.28624451692723E-3</v>
      </c>
      <c r="J12" s="17">
        <f>'[2]Szenario 2'!$F12</f>
        <v>1.2061463898221072E-2</v>
      </c>
      <c r="K12" s="25">
        <f>'[2]Szenario 3'!$F12</f>
        <v>1.6304347826086956E-2</v>
      </c>
      <c r="L12" s="89"/>
      <c r="M12" s="83">
        <v>0.41699999999999998</v>
      </c>
      <c r="O12" s="34">
        <f t="shared" si="0"/>
        <v>12382.360164363514</v>
      </c>
      <c r="P12" s="38">
        <f t="shared" si="1"/>
        <v>1288.8469046604268</v>
      </c>
      <c r="Q12" s="89"/>
      <c r="R12" s="31">
        <f t="shared" si="2"/>
        <v>1</v>
      </c>
      <c r="S12" s="36">
        <f t="shared" si="3"/>
        <v>1</v>
      </c>
      <c r="T12" s="89"/>
      <c r="U12" s="42">
        <f t="shared" si="4"/>
        <v>0.3354960837811376</v>
      </c>
      <c r="V12" s="36">
        <f t="shared" si="5"/>
        <v>0.33866666671949547</v>
      </c>
      <c r="W12" s="89"/>
      <c r="X12" s="78">
        <f t="shared" si="6"/>
        <v>4000</v>
      </c>
      <c r="Y12" s="44">
        <f t="shared" si="7"/>
        <v>90488682.705519184</v>
      </c>
      <c r="Z12" s="44">
        <f t="shared" si="8"/>
        <v>258740.59120200292</v>
      </c>
      <c r="AA12" s="44">
        <f t="shared" si="9"/>
        <v>12659.653214356304</v>
      </c>
      <c r="AB12" s="45">
        <f t="shared" si="10"/>
        <v>35498.825808700465</v>
      </c>
      <c r="AD12" s="43">
        <f t="shared" si="11"/>
        <v>90799581.775744244</v>
      </c>
      <c r="AE12" s="114"/>
      <c r="AF12" s="67" t="s">
        <v>33</v>
      </c>
      <c r="AG12" s="60">
        <v>15</v>
      </c>
      <c r="AH12" s="41" t="s">
        <v>34</v>
      </c>
      <c r="AI12" s="41"/>
      <c r="AJ12" s="56"/>
    </row>
    <row r="13" spans="1:36" ht="15" thickBot="1" x14ac:dyDescent="0.35">
      <c r="A13" s="6">
        <f t="shared" si="12"/>
        <v>2019</v>
      </c>
      <c r="B13" s="12">
        <f>'[1]Szenario 1'!$H13</f>
        <v>12215.706945549618</v>
      </c>
      <c r="C13" s="12">
        <f>'[1]Szenario 1'!$K13</f>
        <v>1264.8142971422074</v>
      </c>
      <c r="D13" s="13">
        <f>'[1]Szenario 2'!$H13</f>
        <v>12393.24706614258</v>
      </c>
      <c r="E13" s="13">
        <f>'[1]Szenario 2'!$K13</f>
        <v>1283.1968012284026</v>
      </c>
      <c r="F13" s="14">
        <f>'[1]Szenario 3'!$H13</f>
        <v>12562.04024654527</v>
      </c>
      <c r="G13" s="72">
        <f>'[1]Szenario 3'!$K13</f>
        <v>1300.673647127297</v>
      </c>
      <c r="H13" s="89"/>
      <c r="I13" s="76">
        <f>'[2]Szenario 1'!$F13</f>
        <v>5.2584470798836425E-3</v>
      </c>
      <c r="J13" s="17">
        <f>'[2]Szenario 2'!$F13</f>
        <v>1.1917718763604701E-2</v>
      </c>
      <c r="K13" s="25">
        <f>'[2]Szenario 3'!$F13</f>
        <v>1.6042780748663103E-2</v>
      </c>
      <c r="L13" s="89"/>
      <c r="M13" s="82">
        <v>0.621</v>
      </c>
      <c r="O13" s="34">
        <f t="shared" si="0"/>
        <v>12562.04024654527</v>
      </c>
      <c r="P13" s="38">
        <f t="shared" si="1"/>
        <v>1307.5131706689151</v>
      </c>
      <c r="Q13" s="89"/>
      <c r="R13" s="31">
        <f t="shared" si="2"/>
        <v>1</v>
      </c>
      <c r="S13" s="36">
        <f t="shared" si="3"/>
        <v>1</v>
      </c>
      <c r="T13" s="89"/>
      <c r="U13" s="42">
        <f t="shared" si="4"/>
        <v>0.33549611867798573</v>
      </c>
      <c r="V13" s="36">
        <f t="shared" si="5"/>
        <v>0.33866666672262308</v>
      </c>
      <c r="W13" s="89"/>
      <c r="X13" s="78">
        <f t="shared" si="6"/>
        <v>4000</v>
      </c>
      <c r="Y13" s="44">
        <f t="shared" si="7"/>
        <v>91801613.985885799</v>
      </c>
      <c r="Z13" s="44">
        <f t="shared" si="8"/>
        <v>262495.01032691519</v>
      </c>
      <c r="AA13" s="44">
        <f t="shared" si="9"/>
        <v>10261.737221983034</v>
      </c>
      <c r="AB13" s="45">
        <f t="shared" si="10"/>
        <v>36013.80360229603</v>
      </c>
      <c r="AD13" s="43">
        <f t="shared" si="11"/>
        <v>92114384.537037</v>
      </c>
      <c r="AE13" s="114"/>
    </row>
    <row r="14" spans="1:36" ht="15" thickBot="1" x14ac:dyDescent="0.35">
      <c r="A14" s="20">
        <f t="shared" si="12"/>
        <v>2020</v>
      </c>
      <c r="B14" s="12">
        <f>'[1]Szenario 1'!$H14</f>
        <v>12279.942594066157</v>
      </c>
      <c r="C14" s="12">
        <f>'[1]Szenario 1'!$K14</f>
        <v>1271.4652561896098</v>
      </c>
      <c r="D14" s="13">
        <f>'[1]Szenario 2'!$H14</f>
        <v>12516.662754856772</v>
      </c>
      <c r="E14" s="13">
        <f>'[1]Szenario 2'!$K14</f>
        <v>1295.9752616378701</v>
      </c>
      <c r="F14" s="14">
        <f>'[1]Szenario 3'!$H14</f>
        <v>12741.720328727028</v>
      </c>
      <c r="G14" s="72">
        <f>'[1]Szenario 3'!$K14</f>
        <v>1319.2777228363964</v>
      </c>
      <c r="H14" s="89"/>
      <c r="I14" s="76">
        <f>'[2]Szenario 1'!$F14</f>
        <v>5.230940456316082E-3</v>
      </c>
      <c r="J14" s="17">
        <f>'[2]Szenario 2'!$F14</f>
        <v>1.1777359505243345E-2</v>
      </c>
      <c r="K14" s="25">
        <f>'[2]Szenario 3'!$F14</f>
        <v>1.5789473684210527E-2</v>
      </c>
      <c r="L14" s="89"/>
      <c r="M14" s="84">
        <f>M13+(($D$42-$D$11)/($B$42-$B$11))</f>
        <v>2.5422959091152588</v>
      </c>
      <c r="O14" s="34">
        <f t="shared" si="0"/>
        <v>12741.720328727028</v>
      </c>
      <c r="P14" s="38">
        <f t="shared" si="1"/>
        <v>1326.1787860498978</v>
      </c>
      <c r="Q14" s="89"/>
      <c r="R14" s="31">
        <f t="shared" si="2"/>
        <v>1</v>
      </c>
      <c r="S14" s="36">
        <f t="shared" si="3"/>
        <v>1</v>
      </c>
      <c r="T14" s="89"/>
      <c r="U14" s="42">
        <f t="shared" si="4"/>
        <v>0.33549615510483166</v>
      </c>
      <c r="V14" s="36">
        <f t="shared" si="5"/>
        <v>0.33866666672588741</v>
      </c>
      <c r="W14" s="89"/>
      <c r="X14" s="78">
        <f>($AG$7*$AG$8*S14+$AG$15*$AG$16*R14)*$AG$24+(AG26*AG7)</f>
        <v>72000</v>
      </c>
      <c r="Y14" s="44">
        <f t="shared" si="7"/>
        <v>93114543.106140405</v>
      </c>
      <c r="Z14" s="44">
        <f t="shared" si="8"/>
        <v>266249.42660207895</v>
      </c>
      <c r="AA14" s="44">
        <f t="shared" si="9"/>
        <v>-14253.256580685713</v>
      </c>
      <c r="AB14" s="45">
        <f t="shared" si="10"/>
        <v>36528.77879241472</v>
      </c>
      <c r="AD14" s="43">
        <f t="shared" si="11"/>
        <v>93475068.054954216</v>
      </c>
      <c r="AE14" s="114"/>
      <c r="AF14" s="65" t="s">
        <v>32</v>
      </c>
      <c r="AG14" s="48"/>
      <c r="AH14" s="48"/>
      <c r="AI14" s="48"/>
      <c r="AJ14" s="61"/>
    </row>
    <row r="15" spans="1:36" x14ac:dyDescent="0.3">
      <c r="A15" s="6">
        <f t="shared" si="12"/>
        <v>2021</v>
      </c>
      <c r="B15" s="12">
        <f>'[1]Szenario 1'!$H15</f>
        <v>12344.178242582695</v>
      </c>
      <c r="C15" s="12">
        <f>'[1]Szenario 1'!$K15</f>
        <v>1278.1162152370121</v>
      </c>
      <c r="D15" s="13">
        <f>'[1]Szenario 2'!$H15</f>
        <v>12640.078443570965</v>
      </c>
      <c r="E15" s="13">
        <f>'[1]Szenario 2'!$K15</f>
        <v>1308.7537220473375</v>
      </c>
      <c r="F15" s="14">
        <f>'[1]Szenario 3'!$H15</f>
        <v>12921.400410908785</v>
      </c>
      <c r="G15" s="72">
        <f>'[1]Szenario 3'!$K15</f>
        <v>1337.8817985454955</v>
      </c>
      <c r="H15" s="89"/>
      <c r="I15" s="76">
        <f>'[2]Szenario 1'!$F15</f>
        <v>5.2037201062887515E-3</v>
      </c>
      <c r="J15" s="17">
        <f>'[2]Szenario 2'!$F15</f>
        <v>1.1640267885617093E-2</v>
      </c>
      <c r="K15" s="25">
        <f>'[2]Szenario 3'!$F15</f>
        <v>1.5544041450777202E-2</v>
      </c>
      <c r="L15" s="89"/>
      <c r="M15" s="85">
        <f t="shared" ref="M15:M43" si="13">M14+(($D$42-$D$11)/($B$42-$B$11))</f>
        <v>4.4635918182305172</v>
      </c>
      <c r="O15" s="34">
        <f t="shared" si="0"/>
        <v>12921.400410908785</v>
      </c>
      <c r="P15" s="38">
        <f t="shared" si="1"/>
        <v>1344.8437609604243</v>
      </c>
      <c r="Q15" s="89"/>
      <c r="R15" s="31">
        <f t="shared" si="2"/>
        <v>1</v>
      </c>
      <c r="S15" s="36">
        <f t="shared" si="3"/>
        <v>1</v>
      </c>
      <c r="T15" s="89"/>
      <c r="U15" s="42">
        <f t="shared" si="4"/>
        <v>0.33549619310575535</v>
      </c>
      <c r="V15" s="36">
        <f t="shared" si="5"/>
        <v>0.33866666672929241</v>
      </c>
      <c r="W15" s="89"/>
      <c r="X15" s="78">
        <f t="shared" si="6"/>
        <v>4000</v>
      </c>
      <c r="Y15" s="44">
        <f t="shared" si="7"/>
        <v>94427470.13872686</v>
      </c>
      <c r="Z15" s="44">
        <f t="shared" si="8"/>
        <v>270003.84007198218</v>
      </c>
      <c r="AA15" s="44">
        <f t="shared" si="9"/>
        <v>-39463.796832426371</v>
      </c>
      <c r="AB15" s="45">
        <f t="shared" si="10"/>
        <v>37043.751419699816</v>
      </c>
      <c r="AD15" s="43">
        <f t="shared" si="11"/>
        <v>94699053.933386102</v>
      </c>
      <c r="AE15" s="114"/>
      <c r="AF15" s="66" t="s">
        <v>55</v>
      </c>
      <c r="AG15" s="29">
        <v>80</v>
      </c>
      <c r="AH15" s="28" t="s">
        <v>19</v>
      </c>
      <c r="AI15" s="29">
        <v>0.08</v>
      </c>
      <c r="AJ15" s="51" t="s">
        <v>20</v>
      </c>
    </row>
    <row r="16" spans="1:36" x14ac:dyDescent="0.3">
      <c r="A16" s="6">
        <f t="shared" si="12"/>
        <v>2022</v>
      </c>
      <c r="B16" s="12">
        <f>'[1]Szenario 1'!$H16</f>
        <v>12408.413891099233</v>
      </c>
      <c r="C16" s="12">
        <f>'[1]Szenario 1'!$K16</f>
        <v>1284.7671742844145</v>
      </c>
      <c r="D16" s="13">
        <f>'[1]Szenario 2'!$H16</f>
        <v>12763.494132285157</v>
      </c>
      <c r="E16" s="13">
        <f>'[1]Szenario 2'!$K16</f>
        <v>1321.532182456805</v>
      </c>
      <c r="F16" s="14">
        <f>'[1]Szenario 3'!$H16</f>
        <v>13101.080493090543</v>
      </c>
      <c r="G16" s="72">
        <f>'[1]Szenario 3'!$K16</f>
        <v>1356.4858742545948</v>
      </c>
      <c r="H16" s="89"/>
      <c r="I16" s="76">
        <f>'[2]Szenario 1'!$F16</f>
        <v>5.1767815838748765E-3</v>
      </c>
      <c r="J16" s="17">
        <f>'[2]Szenario 2'!$F16</f>
        <v>1.1506331109126255E-2</v>
      </c>
      <c r="K16" s="25">
        <f>'[2]Szenario 3'!$F16</f>
        <v>1.5306122448979591E-2</v>
      </c>
      <c r="L16" s="89"/>
      <c r="M16" s="84">
        <f t="shared" si="13"/>
        <v>6.3848877273457756</v>
      </c>
      <c r="O16" s="34">
        <f t="shared" si="0"/>
        <v>13101.080493090543</v>
      </c>
      <c r="P16" s="38">
        <f t="shared" si="1"/>
        <v>1363.5081053472225</v>
      </c>
      <c r="Q16" s="89"/>
      <c r="R16" s="31">
        <f t="shared" si="2"/>
        <v>1</v>
      </c>
      <c r="S16" s="36">
        <f t="shared" si="3"/>
        <v>1</v>
      </c>
      <c r="T16" s="89"/>
      <c r="U16" s="42">
        <f t="shared" si="4"/>
        <v>0.3354962327254627</v>
      </c>
      <c r="V16" s="36">
        <f t="shared" si="5"/>
        <v>0.33866666673284207</v>
      </c>
      <c r="W16" s="89"/>
      <c r="X16" s="78">
        <f t="shared" si="6"/>
        <v>4000</v>
      </c>
      <c r="Y16" s="44">
        <f t="shared" si="7"/>
        <v>95740395.155994326</v>
      </c>
      <c r="Z16" s="44">
        <f t="shared" si="8"/>
        <v>273758.25078019156</v>
      </c>
      <c r="AA16" s="44">
        <f t="shared" si="9"/>
        <v>-65369.883533238957</v>
      </c>
      <c r="AB16" s="45">
        <f t="shared" si="10"/>
        <v>37558.72152395302</v>
      </c>
      <c r="AD16" s="43">
        <f t="shared" si="11"/>
        <v>95990342.244765237</v>
      </c>
      <c r="AE16" s="114"/>
      <c r="AF16" s="62" t="s">
        <v>18</v>
      </c>
      <c r="AG16" s="29">
        <v>7</v>
      </c>
      <c r="AH16" s="28" t="s">
        <v>19</v>
      </c>
      <c r="AI16" s="28"/>
      <c r="AJ16" s="51"/>
    </row>
    <row r="17" spans="1:36" x14ac:dyDescent="0.3">
      <c r="A17" s="6">
        <f t="shared" si="12"/>
        <v>2023</v>
      </c>
      <c r="B17" s="12">
        <f>'[1]Szenario 1'!$H17</f>
        <v>12472.649539615772</v>
      </c>
      <c r="C17" s="12">
        <f>'[1]Szenario 1'!$K17</f>
        <v>1291.418133331817</v>
      </c>
      <c r="D17" s="13">
        <f>'[1]Szenario 2'!$H17</f>
        <v>12886.909820999348</v>
      </c>
      <c r="E17" s="13">
        <f>'[1]Szenario 2'!$K17</f>
        <v>1334.3106428662725</v>
      </c>
      <c r="F17" s="14">
        <f>'[1]Szenario 3'!$H17</f>
        <v>13280.760575272299</v>
      </c>
      <c r="G17" s="72">
        <f>'[1]Szenario 3'!$K17</f>
        <v>1375.0899499636937</v>
      </c>
      <c r="H17" s="89"/>
      <c r="I17" s="76">
        <f>'[2]Szenario 1'!$F17</f>
        <v>5.150120534735919E-3</v>
      </c>
      <c r="J17" s="17">
        <f>'[2]Szenario 2'!$F17</f>
        <v>1.1375441512570122E-2</v>
      </c>
      <c r="K17" s="25">
        <f>'[2]Szenario 3'!$F17</f>
        <v>1.507537688442211E-2</v>
      </c>
      <c r="L17" s="89"/>
      <c r="M17" s="85">
        <f t="shared" si="13"/>
        <v>8.306183636461034</v>
      </c>
      <c r="O17" s="34">
        <f t="shared" si="0"/>
        <v>13280.760575272299</v>
      </c>
      <c r="P17" s="38">
        <f t="shared" si="1"/>
        <v>1382.1718289521107</v>
      </c>
      <c r="Q17" s="89"/>
      <c r="R17" s="31">
        <f t="shared" si="2"/>
        <v>1</v>
      </c>
      <c r="S17" s="36">
        <f t="shared" si="3"/>
        <v>1</v>
      </c>
      <c r="T17" s="89"/>
      <c r="U17" s="42">
        <f t="shared" si="4"/>
        <v>0.33549627400928556</v>
      </c>
      <c r="V17" s="36">
        <f t="shared" si="5"/>
        <v>0.33866666673654039</v>
      </c>
      <c r="W17" s="89"/>
      <c r="X17" s="78">
        <f t="shared" si="6"/>
        <v>4000</v>
      </c>
      <c r="Y17" s="44">
        <f t="shared" si="7"/>
        <v>97053318.23023206</v>
      </c>
      <c r="Z17" s="44">
        <f t="shared" si="8"/>
        <v>277512.65876937605</v>
      </c>
      <c r="AA17" s="44">
        <f t="shared" si="9"/>
        <v>-91971.516683123453</v>
      </c>
      <c r="AB17" s="45">
        <f t="shared" si="10"/>
        <v>38073.68914415608</v>
      </c>
      <c r="AD17" s="43">
        <f t="shared" si="11"/>
        <v>97280933.061462462</v>
      </c>
      <c r="AE17" s="114"/>
      <c r="AF17" s="143" t="s">
        <v>17</v>
      </c>
      <c r="AG17" s="18"/>
      <c r="AH17" s="146"/>
      <c r="AI17" s="28"/>
      <c r="AJ17" s="51"/>
    </row>
    <row r="18" spans="1:36" x14ac:dyDescent="0.3">
      <c r="A18" s="6">
        <f t="shared" si="12"/>
        <v>2024</v>
      </c>
      <c r="B18" s="12">
        <f>'[1]Szenario 1'!$H18</f>
        <v>12536.885188132312</v>
      </c>
      <c r="C18" s="12">
        <f>'[1]Szenario 1'!$K18</f>
        <v>1298.0690923792195</v>
      </c>
      <c r="D18" s="13">
        <f>'[1]Szenario 2'!$H18</f>
        <v>13010.325509713541</v>
      </c>
      <c r="E18" s="13">
        <f>'[1]Szenario 2'!$K18</f>
        <v>1347.0891032757399</v>
      </c>
      <c r="F18" s="14">
        <f>'[1]Szenario 3'!$H18</f>
        <v>13460.440657454055</v>
      </c>
      <c r="G18" s="72">
        <f>'[1]Szenario 3'!$K18</f>
        <v>1393.6940256727928</v>
      </c>
      <c r="H18" s="89"/>
      <c r="I18" s="76">
        <f>'[2]Szenario 1'!$F18</f>
        <v>5.1237326937752098E-3</v>
      </c>
      <c r="J18" s="17">
        <f>'[2]Szenario 2'!$F18</f>
        <v>1.124749627651379E-2</v>
      </c>
      <c r="K18" s="25">
        <f>'[2]Szenario 3'!$F18</f>
        <v>1.4851485148514851E-2</v>
      </c>
      <c r="L18" s="89"/>
      <c r="M18" s="84">
        <f t="shared" si="13"/>
        <v>10.227479545576292</v>
      </c>
      <c r="O18" s="34">
        <f t="shared" si="0"/>
        <v>13460.440657454055</v>
      </c>
      <c r="P18" s="38">
        <f t="shared" si="1"/>
        <v>1400.8349413172516</v>
      </c>
      <c r="Q18" s="89"/>
      <c r="R18" s="31">
        <f t="shared" si="2"/>
        <v>1</v>
      </c>
      <c r="S18" s="36">
        <f t="shared" si="3"/>
        <v>1</v>
      </c>
      <c r="T18" s="89"/>
      <c r="U18" s="42">
        <f t="shared" si="4"/>
        <v>0.335496317003182</v>
      </c>
      <c r="V18" s="36">
        <f t="shared" si="5"/>
        <v>0.33866666674039148</v>
      </c>
      <c r="W18" s="89"/>
      <c r="X18" s="78">
        <f t="shared" si="6"/>
        <v>4000</v>
      </c>
      <c r="Y18" s="44">
        <f t="shared" si="7"/>
        <v>98366239.43370384</v>
      </c>
      <c r="Z18" s="44">
        <f t="shared" si="8"/>
        <v>281267.06408133043</v>
      </c>
      <c r="AA18" s="44">
        <f t="shared" si="9"/>
        <v>-119268.69628207982</v>
      </c>
      <c r="AB18" s="45">
        <f t="shared" si="10"/>
        <v>38588.654318491826</v>
      </c>
      <c r="AD18" s="43">
        <f t="shared" si="11"/>
        <v>98570826.455821589</v>
      </c>
      <c r="AE18" s="114"/>
      <c r="AF18" s="144"/>
      <c r="AG18" s="19">
        <v>60000</v>
      </c>
      <c r="AH18" s="146"/>
      <c r="AI18" s="28"/>
      <c r="AJ18" s="51"/>
    </row>
    <row r="19" spans="1:36" x14ac:dyDescent="0.3">
      <c r="A19" s="6">
        <f t="shared" si="12"/>
        <v>2025</v>
      </c>
      <c r="B19" s="12">
        <f>'[1]Szenario 1'!$H19</f>
        <v>12601.120836648852</v>
      </c>
      <c r="C19" s="12">
        <f>'[1]Szenario 1'!$K19</f>
        <v>1304.7200514266219</v>
      </c>
      <c r="D19" s="13">
        <f>'[1]Szenario 2'!$H19</f>
        <v>13133.741198427733</v>
      </c>
      <c r="E19" s="13">
        <f>'[1]Szenario 2'!$K19</f>
        <v>1359.8675636852074</v>
      </c>
      <c r="F19" s="14">
        <f>'[1]Szenario 3'!$H19</f>
        <v>13640.120739635813</v>
      </c>
      <c r="G19" s="72">
        <f>'[1]Szenario 3'!$K19</f>
        <v>1412.2981013818919</v>
      </c>
      <c r="H19" s="89"/>
      <c r="I19" s="76">
        <f>'[2]Szenario 1'!$F19</f>
        <v>5.0976138828633406E-3</v>
      </c>
      <c r="J19" s="17">
        <f>'[2]Szenario 2'!$F19</f>
        <v>1.1122397155916709E-2</v>
      </c>
      <c r="K19" s="25">
        <f>'[2]Szenario 3'!$F19</f>
        <v>1.4634146341463415E-2</v>
      </c>
      <c r="L19" s="89"/>
      <c r="M19" s="85">
        <f t="shared" si="13"/>
        <v>12.148775454691551</v>
      </c>
      <c r="O19" s="34">
        <f t="shared" si="0"/>
        <v>13640.120739635813</v>
      </c>
      <c r="P19" s="38">
        <f t="shared" si="1"/>
        <v>1419.4974517902378</v>
      </c>
      <c r="Q19" s="89"/>
      <c r="R19" s="31">
        <f t="shared" si="2"/>
        <v>1</v>
      </c>
      <c r="S19" s="36">
        <f t="shared" si="3"/>
        <v>1</v>
      </c>
      <c r="T19" s="89"/>
      <c r="U19" s="42">
        <f t="shared" si="4"/>
        <v>0.33549636175373593</v>
      </c>
      <c r="V19" s="36">
        <f t="shared" si="5"/>
        <v>0.33866666674439944</v>
      </c>
      <c r="W19" s="89"/>
      <c r="X19" s="78">
        <f t="shared" si="6"/>
        <v>4000</v>
      </c>
      <c r="Y19" s="44">
        <f t="shared" si="7"/>
        <v>99679158.838681161</v>
      </c>
      <c r="Z19" s="44">
        <f t="shared" si="8"/>
        <v>285021.46675699728</v>
      </c>
      <c r="AA19" s="44">
        <f t="shared" si="9"/>
        <v>-147261.42233010815</v>
      </c>
      <c r="AB19" s="45">
        <f t="shared" si="10"/>
        <v>39103.617084364523</v>
      </c>
      <c r="AD19" s="43">
        <f t="shared" si="11"/>
        <v>99860022.500192419</v>
      </c>
      <c r="AE19" s="114"/>
      <c r="AF19" s="145"/>
      <c r="AG19" s="18"/>
      <c r="AH19" s="146"/>
      <c r="AI19" s="28"/>
      <c r="AJ19" s="51"/>
    </row>
    <row r="20" spans="1:36" ht="15" thickBot="1" x14ac:dyDescent="0.35">
      <c r="A20" s="6">
        <f t="shared" si="12"/>
        <v>2026</v>
      </c>
      <c r="B20" s="12">
        <f>'[1]Szenario 1'!$H20</f>
        <v>12665.356485165392</v>
      </c>
      <c r="C20" s="12">
        <f>'[1]Szenario 1'!$K20</f>
        <v>1311.3710104740246</v>
      </c>
      <c r="D20" s="13">
        <f>'[1]Szenario 2'!$H20</f>
        <v>13257.156887141928</v>
      </c>
      <c r="E20" s="13">
        <f>'[1]Szenario 2'!$K20</f>
        <v>1372.6460240946751</v>
      </c>
      <c r="F20" s="14">
        <f>'[1]Szenario 3'!$H20</f>
        <v>13819.800821817569</v>
      </c>
      <c r="G20" s="72">
        <f>'[1]Szenario 3'!$K20</f>
        <v>1430.902177090991</v>
      </c>
      <c r="H20" s="89"/>
      <c r="I20" s="76">
        <f>'[2]Szenario 1'!$F20</f>
        <v>5.0717600086327827E-3</v>
      </c>
      <c r="J20" s="17">
        <f>'[2]Szenario 2'!$F20</f>
        <v>1.1000050228539856E-2</v>
      </c>
      <c r="K20" s="25">
        <f>'[2]Szenario 3'!$F20</f>
        <v>1.4423076923076924E-2</v>
      </c>
      <c r="L20" s="89"/>
      <c r="M20" s="84">
        <f t="shared" si="13"/>
        <v>14.070071363806809</v>
      </c>
      <c r="O20" s="34">
        <f t="shared" si="0"/>
        <v>13819.800821817569</v>
      </c>
      <c r="P20" s="38">
        <f t="shared" si="1"/>
        <v>1438.1593695290267</v>
      </c>
      <c r="Q20" s="89"/>
      <c r="R20" s="31">
        <f t="shared" si="2"/>
        <v>1</v>
      </c>
      <c r="S20" s="36">
        <f t="shared" si="3"/>
        <v>1</v>
      </c>
      <c r="T20" s="89"/>
      <c r="U20" s="42">
        <f t="shared" si="4"/>
        <v>0.33549640830815736</v>
      </c>
      <c r="V20" s="36">
        <f t="shared" si="5"/>
        <v>0.33866666674856855</v>
      </c>
      <c r="W20" s="89"/>
      <c r="X20" s="78">
        <f t="shared" si="6"/>
        <v>4000</v>
      </c>
      <c r="Y20" s="44">
        <f t="shared" si="7"/>
        <v>100992076.51747645</v>
      </c>
      <c r="Z20" s="44">
        <f t="shared" si="8"/>
        <v>288775.86683648825</v>
      </c>
      <c r="AA20" s="44">
        <f t="shared" si="9"/>
        <v>-175949.69482720838</v>
      </c>
      <c r="AB20" s="45">
        <f t="shared" si="10"/>
        <v>39618.577478419618</v>
      </c>
      <c r="AD20" s="43">
        <f t="shared" si="11"/>
        <v>101148521.26696415</v>
      </c>
      <c r="AE20" s="114"/>
      <c r="AF20" s="67" t="s">
        <v>33</v>
      </c>
      <c r="AG20" s="60">
        <v>37</v>
      </c>
      <c r="AH20" s="41" t="s">
        <v>34</v>
      </c>
      <c r="AI20" s="41"/>
      <c r="AJ20" s="56"/>
    </row>
    <row r="21" spans="1:36" ht="15" thickBot="1" x14ac:dyDescent="0.35">
      <c r="A21" s="6">
        <f t="shared" si="12"/>
        <v>2027</v>
      </c>
      <c r="B21" s="12">
        <f>'[1]Szenario 1'!$H21</f>
        <v>12729.59213368193</v>
      </c>
      <c r="C21" s="12">
        <f>'[1]Szenario 1'!$K21</f>
        <v>1318.0219695214269</v>
      </c>
      <c r="D21" s="13">
        <f>'[1]Szenario 2'!$H21</f>
        <v>13380.57257585612</v>
      </c>
      <c r="E21" s="13">
        <f>'[1]Szenario 2'!$K21</f>
        <v>1385.4244845041426</v>
      </c>
      <c r="F21" s="14">
        <f>'[1]Szenario 3'!$H21</f>
        <v>13999.480903999325</v>
      </c>
      <c r="G21" s="72">
        <f>'[1]Szenario 3'!$K21</f>
        <v>1449.5062528000901</v>
      </c>
      <c r="H21" s="89"/>
      <c r="I21" s="76">
        <f>'[2]Szenario 1'!$F21</f>
        <v>5.0461670603392742E-3</v>
      </c>
      <c r="J21" s="17">
        <f>'[2]Szenario 2'!$F21</f>
        <v>1.0880365659777425E-2</v>
      </c>
      <c r="K21" s="25">
        <f>'[2]Szenario 3'!$F21</f>
        <v>1.4218009478672985E-2</v>
      </c>
      <c r="L21" s="89"/>
      <c r="M21" s="85">
        <f t="shared" si="13"/>
        <v>15.991367272922067</v>
      </c>
      <c r="O21" s="34">
        <f t="shared" si="0"/>
        <v>13999.480903999325</v>
      </c>
      <c r="P21" s="38">
        <f t="shared" si="1"/>
        <v>1456.8207035067257</v>
      </c>
      <c r="Q21" s="89"/>
      <c r="R21" s="31">
        <f t="shared" si="2"/>
        <v>1</v>
      </c>
      <c r="S21" s="36">
        <f t="shared" si="3"/>
        <v>1</v>
      </c>
      <c r="T21" s="89"/>
      <c r="U21" s="42">
        <f t="shared" si="4"/>
        <v>0.33549645671428224</v>
      </c>
      <c r="V21" s="36">
        <f t="shared" si="5"/>
        <v>0.33866666675290297</v>
      </c>
      <c r="W21" s="89"/>
      <c r="X21" s="78">
        <f t="shared" si="6"/>
        <v>4000</v>
      </c>
      <c r="Y21" s="44">
        <f t="shared" si="7"/>
        <v>102304992.54247493</v>
      </c>
      <c r="Z21" s="44">
        <f t="shared" si="8"/>
        <v>292530.26435910561</v>
      </c>
      <c r="AA21" s="44">
        <f t="shared" si="9"/>
        <v>-205333.51377338049</v>
      </c>
      <c r="AB21" s="45">
        <f t="shared" si="10"/>
        <v>40133.535536562849</v>
      </c>
      <c r="AD21" s="43">
        <f t="shared" si="11"/>
        <v>102436322.8285972</v>
      </c>
      <c r="AE21" s="114"/>
    </row>
    <row r="22" spans="1:36" ht="15" thickBot="1" x14ac:dyDescent="0.35">
      <c r="A22" s="6">
        <f t="shared" si="12"/>
        <v>2028</v>
      </c>
      <c r="B22" s="12">
        <f>'[1]Szenario 1'!$H22</f>
        <v>12793.827782198468</v>
      </c>
      <c r="C22" s="12">
        <f>'[1]Szenario 1'!$K22</f>
        <v>1324.6729285688293</v>
      </c>
      <c r="D22" s="13">
        <f>'[1]Szenario 2'!$H22</f>
        <v>13503.988264570315</v>
      </c>
      <c r="E22" s="13">
        <f>'[1]Szenario 2'!$K22</f>
        <v>1398.2029449136103</v>
      </c>
      <c r="F22" s="14">
        <f>'[1]Szenario 3'!$H22</f>
        <v>14179.160986181081</v>
      </c>
      <c r="G22" s="72">
        <f>'[1]Szenario 3'!$K22</f>
        <v>1468.110328509189</v>
      </c>
      <c r="H22" s="89"/>
      <c r="I22" s="76">
        <f>'[2]Szenario 1'!$F22</f>
        <v>5.0208311077876294E-3</v>
      </c>
      <c r="J22" s="17">
        <f>'[2]Szenario 2'!$F22</f>
        <v>1.0763257482675578E-2</v>
      </c>
      <c r="K22" s="25">
        <f>'[2]Szenario 3'!$F22</f>
        <v>1.4018691588785047E-2</v>
      </c>
      <c r="L22" s="89"/>
      <c r="M22" s="84">
        <f t="shared" si="13"/>
        <v>17.912663182037328</v>
      </c>
      <c r="O22" s="34">
        <f t="shared" si="0"/>
        <v>14179.160986181081</v>
      </c>
      <c r="P22" s="38">
        <f t="shared" si="1"/>
        <v>1475.4814625162323</v>
      </c>
      <c r="Q22" s="89"/>
      <c r="R22" s="31">
        <f t="shared" si="2"/>
        <v>1</v>
      </c>
      <c r="S22" s="36">
        <f t="shared" si="3"/>
        <v>1</v>
      </c>
      <c r="T22" s="89"/>
      <c r="U22" s="42">
        <f t="shared" si="4"/>
        <v>0.33549650702057265</v>
      </c>
      <c r="V22" s="36">
        <f t="shared" si="5"/>
        <v>0.33866666675740709</v>
      </c>
      <c r="W22" s="89"/>
      <c r="X22" s="78">
        <f t="shared" si="6"/>
        <v>4000</v>
      </c>
      <c r="Y22" s="44">
        <f t="shared" si="7"/>
        <v>103617906.98616639</v>
      </c>
      <c r="Z22" s="44">
        <f t="shared" si="8"/>
        <v>296284.65936336241</v>
      </c>
      <c r="AA22" s="44">
        <f t="shared" si="9"/>
        <v>-235412.87916862467</v>
      </c>
      <c r="AB22" s="45">
        <f t="shared" si="10"/>
        <v>40648.491293978899</v>
      </c>
      <c r="AD22" s="43">
        <f t="shared" si="11"/>
        <v>103723427.2576551</v>
      </c>
      <c r="AE22" s="114"/>
      <c r="AF22" s="57" t="s">
        <v>26</v>
      </c>
      <c r="AG22" s="48"/>
      <c r="AH22" s="61"/>
    </row>
    <row r="23" spans="1:36" ht="15" thickTop="1" x14ac:dyDescent="0.3">
      <c r="A23" s="6">
        <f t="shared" si="12"/>
        <v>2029</v>
      </c>
      <c r="B23" s="12">
        <f>'[1]Szenario 1'!$H23</f>
        <v>12858.063430715009</v>
      </c>
      <c r="C23" s="12">
        <f>'[1]Szenario 1'!$K23</f>
        <v>1331.3238876162318</v>
      </c>
      <c r="D23" s="13">
        <f>'[1]Szenario 2'!$H23</f>
        <v>13627.403953284507</v>
      </c>
      <c r="E23" s="13">
        <f>'[1]Szenario 2'!$K23</f>
        <v>1410.9814053230778</v>
      </c>
      <c r="F23" s="14">
        <f>'[1]Szenario 3'!$H23</f>
        <v>14358.841068362839</v>
      </c>
      <c r="G23" s="72">
        <f>'[1]Szenario 3'!$K23</f>
        <v>1486.7144042182883</v>
      </c>
      <c r="H23" s="89"/>
      <c r="I23" s="76">
        <f>'[2]Szenario 1'!$F23</f>
        <v>4.9957482993197282E-3</v>
      </c>
      <c r="J23" s="17">
        <f>'[2]Szenario 2'!$F23</f>
        <v>1.0648643392006224E-2</v>
      </c>
      <c r="K23" s="25">
        <f>'[2]Szenario 3'!$F23</f>
        <v>1.3824884792626729E-2</v>
      </c>
      <c r="L23" s="89"/>
      <c r="M23" s="85">
        <f t="shared" si="13"/>
        <v>19.833959091152586</v>
      </c>
      <c r="O23" s="34">
        <f t="shared" si="0"/>
        <v>14358.841068362839</v>
      </c>
      <c r="P23" s="38">
        <f t="shared" si="1"/>
        <v>1494.1416551747359</v>
      </c>
      <c r="Q23" s="89"/>
      <c r="R23" s="31">
        <f t="shared" si="2"/>
        <v>1</v>
      </c>
      <c r="S23" s="36">
        <f t="shared" si="3"/>
        <v>1</v>
      </c>
      <c r="T23" s="89"/>
      <c r="U23" s="42">
        <f t="shared" si="4"/>
        <v>0.3354965592761166</v>
      </c>
      <c r="V23" s="36">
        <f t="shared" si="5"/>
        <v>0.33866666676208523</v>
      </c>
      <c r="W23" s="89"/>
      <c r="X23" s="78">
        <f t="shared" si="6"/>
        <v>4000</v>
      </c>
      <c r="Y23" s="44">
        <f t="shared" si="7"/>
        <v>104930819.92117608</v>
      </c>
      <c r="Z23" s="44">
        <f t="shared" si="8"/>
        <v>300039.05188700173</v>
      </c>
      <c r="AA23" s="44">
        <f t="shared" si="9"/>
        <v>-266187.79101294064</v>
      </c>
      <c r="AB23" s="45">
        <f t="shared" si="10"/>
        <v>41163.444785149317</v>
      </c>
      <c r="AD23" s="43">
        <f t="shared" si="11"/>
        <v>105009834.62683529</v>
      </c>
      <c r="AE23" s="114"/>
      <c r="AF23" s="58" t="s">
        <v>35</v>
      </c>
      <c r="AG23" s="28"/>
      <c r="AH23" s="51"/>
    </row>
    <row r="24" spans="1:36" x14ac:dyDescent="0.3">
      <c r="A24" s="6">
        <f t="shared" si="12"/>
        <v>2030</v>
      </c>
      <c r="B24" s="12">
        <f>'[1]Szenario 1'!$H24</f>
        <v>12922.299079231549</v>
      </c>
      <c r="C24" s="12">
        <f>'[1]Szenario 1'!$K24</f>
        <v>1337.9748466636345</v>
      </c>
      <c r="D24" s="13">
        <f>'[1]Szenario 2'!$H24</f>
        <v>13750.819641998702</v>
      </c>
      <c r="E24" s="13">
        <f>'[1]Szenario 2'!$K24</f>
        <v>1423.7598657325454</v>
      </c>
      <c r="F24" s="14">
        <f>'[1]Szenario 3'!$H24</f>
        <v>14538.521150544595</v>
      </c>
      <c r="G24" s="72">
        <f>'[1]Szenario 3'!$K24</f>
        <v>1505.3184799273872</v>
      </c>
      <c r="H24" s="89"/>
      <c r="I24" s="76">
        <f>'[2]Szenario 1'!$F24</f>
        <v>4.9709148598625066E-3</v>
      </c>
      <c r="J24" s="17">
        <f>'[2]Szenario 2'!$F24</f>
        <v>1.0536444551359153E-2</v>
      </c>
      <c r="K24" s="25">
        <f>'[2]Szenario 3'!$F24</f>
        <v>1.3636363636363636E-2</v>
      </c>
      <c r="L24" s="89"/>
      <c r="M24" s="84">
        <f t="shared" si="13"/>
        <v>21.755255000267844</v>
      </c>
      <c r="O24" s="34">
        <f t="shared" si="0"/>
        <v>14538.521150544595</v>
      </c>
      <c r="P24" s="38">
        <f t="shared" si="1"/>
        <v>1512.8012899280839</v>
      </c>
      <c r="Q24" s="89"/>
      <c r="R24" s="31">
        <f t="shared" si="2"/>
        <v>1</v>
      </c>
      <c r="S24" s="36">
        <f t="shared" si="3"/>
        <v>1</v>
      </c>
      <c r="T24" s="89"/>
      <c r="U24" s="42">
        <f t="shared" si="4"/>
        <v>0.33549661353062815</v>
      </c>
      <c r="V24" s="36">
        <f t="shared" si="5"/>
        <v>0.33866666676694179</v>
      </c>
      <c r="W24" s="89"/>
      <c r="X24" s="78">
        <f t="shared" si="6"/>
        <v>4000</v>
      </c>
      <c r="Y24" s="44">
        <f t="shared" si="7"/>
        <v>106243731.42029507</v>
      </c>
      <c r="Z24" s="44">
        <f t="shared" si="8"/>
        <v>303793.44196701655</v>
      </c>
      <c r="AA24" s="44">
        <f t="shared" si="9"/>
        <v>-297658.24930632854</v>
      </c>
      <c r="AB24" s="45">
        <f t="shared" si="10"/>
        <v>41678.396043870052</v>
      </c>
      <c r="AD24" s="43">
        <f t="shared" si="11"/>
        <v>106295545.00899963</v>
      </c>
      <c r="AE24" s="114"/>
      <c r="AF24" s="50" t="s">
        <v>36</v>
      </c>
      <c r="AG24" s="29">
        <v>5</v>
      </c>
      <c r="AH24" s="51" t="s">
        <v>29</v>
      </c>
    </row>
    <row r="25" spans="1:36" x14ac:dyDescent="0.3">
      <c r="A25" s="6">
        <f t="shared" si="12"/>
        <v>2031</v>
      </c>
      <c r="B25" s="12">
        <f>'[1]Szenario 1'!$H25</f>
        <v>12986.534727748087</v>
      </c>
      <c r="C25" s="12">
        <f>'[1]Szenario 1'!$K25</f>
        <v>1344.6258057110367</v>
      </c>
      <c r="D25" s="13">
        <f>'[1]Szenario 2'!$H25</f>
        <v>13874.235330712894</v>
      </c>
      <c r="E25" s="13">
        <f>'[1]Szenario 2'!$K25</f>
        <v>1436.5383261420129</v>
      </c>
      <c r="F25" s="14">
        <f>'[1]Szenario 3'!$H25</f>
        <v>14718.201232726351</v>
      </c>
      <c r="G25" s="72">
        <f>'[1]Szenario 3'!$K25</f>
        <v>1523.9225556364863</v>
      </c>
      <c r="H25" s="89"/>
      <c r="I25" s="76">
        <f>'[2]Szenario 1'!$F25</f>
        <v>4.9463270890338874E-3</v>
      </c>
      <c r="J25" s="17">
        <f>'[2]Szenario 2'!$F25</f>
        <v>1.0426585412302418E-2</v>
      </c>
      <c r="K25" s="25">
        <f>'[2]Szenario 3'!$F25</f>
        <v>1.3452914798206279E-2</v>
      </c>
      <c r="L25" s="89"/>
      <c r="M25" s="85">
        <f t="shared" si="13"/>
        <v>23.676550909383103</v>
      </c>
      <c r="O25" s="34">
        <f t="shared" si="0"/>
        <v>14718.201232726351</v>
      </c>
      <c r="P25" s="38">
        <f t="shared" si="1"/>
        <v>1531.4603750550209</v>
      </c>
      <c r="Q25" s="89"/>
      <c r="R25" s="31">
        <f t="shared" si="2"/>
        <v>1</v>
      </c>
      <c r="S25" s="36">
        <f t="shared" si="3"/>
        <v>1</v>
      </c>
      <c r="T25" s="89"/>
      <c r="U25" s="42">
        <f t="shared" si="4"/>
        <v>0.33549666983444731</v>
      </c>
      <c r="V25" s="36">
        <f t="shared" si="5"/>
        <v>0.33866666677198132</v>
      </c>
      <c r="W25" s="89"/>
      <c r="X25" s="78">
        <f t="shared" si="6"/>
        <v>4000</v>
      </c>
      <c r="Y25" s="44">
        <f t="shared" si="7"/>
        <v>107556641.55651025</v>
      </c>
      <c r="Z25" s="44">
        <f t="shared" si="8"/>
        <v>307547.82963966759</v>
      </c>
      <c r="AA25" s="44">
        <f t="shared" si="9"/>
        <v>-329824.25404878828</v>
      </c>
      <c r="AB25" s="45">
        <f t="shared" si="10"/>
        <v>42193.345103268366</v>
      </c>
      <c r="AD25" s="43">
        <f t="shared" si="11"/>
        <v>107580558.4772044</v>
      </c>
      <c r="AE25" s="114"/>
      <c r="AF25" s="50" t="s">
        <v>37</v>
      </c>
      <c r="AG25" s="29" t="s">
        <v>38</v>
      </c>
      <c r="AH25" s="51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13050.770376264627</v>
      </c>
      <c r="C26" s="12">
        <f>'[1]Szenario 1'!$K26</f>
        <v>1351.2767647584394</v>
      </c>
      <c r="D26" s="13">
        <f>'[1]Szenario 2'!$H26</f>
        <v>13997.651019427089</v>
      </c>
      <c r="E26" s="13">
        <f>'[1]Szenario 2'!$K26</f>
        <v>1449.3167865514806</v>
      </c>
      <c r="F26" s="14">
        <f>'[1]Szenario 3'!$H26</f>
        <v>14897.881314908107</v>
      </c>
      <c r="G26" s="72">
        <f>'[1]Szenario 3'!$K26</f>
        <v>1542.5266313455852</v>
      </c>
      <c r="H26" s="89"/>
      <c r="I26" s="76">
        <f>'[2]Szenario 1'!$F26</f>
        <v>4.9219813593046396E-3</v>
      </c>
      <c r="J26" s="17">
        <f>'[2]Szenario 2'!$F26</f>
        <v>1.0318993544739198E-2</v>
      </c>
      <c r="K26" s="25">
        <f>'[2]Szenario 3'!$F26</f>
        <v>1.3274336283185841E-2</v>
      </c>
      <c r="L26" s="89"/>
      <c r="M26" s="84">
        <f t="shared" si="13"/>
        <v>25.597846818498361</v>
      </c>
      <c r="O26" s="34">
        <f t="shared" si="0"/>
        <v>14897.881314908107</v>
      </c>
      <c r="P26" s="38">
        <f t="shared" si="1"/>
        <v>1550.1189186712991</v>
      </c>
      <c r="Q26" s="89"/>
      <c r="R26" s="31">
        <f t="shared" si="2"/>
        <v>1</v>
      </c>
      <c r="S26" s="36">
        <f t="shared" si="3"/>
        <v>1</v>
      </c>
      <c r="T26" s="89"/>
      <c r="U26" s="42">
        <f t="shared" si="4"/>
        <v>0.33549672823854026</v>
      </c>
      <c r="V26" s="36">
        <f t="shared" si="5"/>
        <v>0.3386666667772083</v>
      </c>
      <c r="W26" s="89"/>
      <c r="X26" s="78">
        <f t="shared" si="6"/>
        <v>4000</v>
      </c>
      <c r="Y26" s="44">
        <f t="shared" si="7"/>
        <v>108869550.40303344</v>
      </c>
      <c r="Z26" s="44">
        <f t="shared" si="8"/>
        <v>311302.21494050202</v>
      </c>
      <c r="AA26" s="44">
        <f t="shared" si="9"/>
        <v>-362685.80524032004</v>
      </c>
      <c r="AB26" s="45">
        <f t="shared" si="10"/>
        <v>42708.291995819352</v>
      </c>
      <c r="AD26" s="43">
        <f t="shared" si="11"/>
        <v>108864875.10472944</v>
      </c>
      <c r="AE26" s="114"/>
      <c r="AF26" s="59" t="s">
        <v>28</v>
      </c>
      <c r="AG26" s="60">
        <v>850</v>
      </c>
      <c r="AH26" s="56" t="s">
        <v>82</v>
      </c>
    </row>
    <row r="27" spans="1:36" ht="15" thickBot="1" x14ac:dyDescent="0.35">
      <c r="A27" s="6">
        <f t="shared" si="12"/>
        <v>2033</v>
      </c>
      <c r="B27" s="12">
        <f>'[1]Szenario 1'!$H27</f>
        <v>13115.006024781167</v>
      </c>
      <c r="C27" s="12">
        <f>'[1]Szenario 1'!$K27</f>
        <v>1357.9277238058419</v>
      </c>
      <c r="D27" s="13">
        <f>'[1]Szenario 2'!$H27</f>
        <v>14121.066708141281</v>
      </c>
      <c r="E27" s="13">
        <f>'[1]Szenario 2'!$K27</f>
        <v>1462.0952469609481</v>
      </c>
      <c r="F27" s="14">
        <f>'[1]Szenario 3'!$H27</f>
        <v>15077.561397089865</v>
      </c>
      <c r="G27" s="72">
        <f>'[1]Szenario 3'!$K27</f>
        <v>1561.1307070546845</v>
      </c>
      <c r="H27" s="89"/>
      <c r="I27" s="76">
        <f>'[2]Szenario 1'!$F27</f>
        <v>4.8978741142142561E-3</v>
      </c>
      <c r="J27" s="17">
        <f>'[2]Szenario 2'!$F27</f>
        <v>1.0213599477660667E-2</v>
      </c>
      <c r="K27" s="25">
        <f>'[2]Szenario 3'!$F27</f>
        <v>1.3100436681222707E-2</v>
      </c>
      <c r="L27" s="89"/>
      <c r="M27" s="85">
        <f t="shared" si="13"/>
        <v>27.51914272761362</v>
      </c>
      <c r="O27" s="34">
        <f t="shared" si="0"/>
        <v>15077.561397089865</v>
      </c>
      <c r="P27" s="38">
        <f t="shared" si="1"/>
        <v>1568.7769287336728</v>
      </c>
      <c r="Q27" s="89"/>
      <c r="R27" s="31">
        <f t="shared" si="2"/>
        <v>1</v>
      </c>
      <c r="S27" s="36">
        <f t="shared" si="3"/>
        <v>1</v>
      </c>
      <c r="T27" s="89"/>
      <c r="U27" s="42">
        <f t="shared" si="4"/>
        <v>0.33549678879449901</v>
      </c>
      <c r="V27" s="36">
        <f t="shared" si="5"/>
        <v>0.3386666667826273</v>
      </c>
      <c r="W27" s="89"/>
      <c r="X27" s="78">
        <f t="shared" si="6"/>
        <v>4000</v>
      </c>
      <c r="Y27" s="44">
        <f t="shared" si="7"/>
        <v>110182458.03333016</v>
      </c>
      <c r="Z27" s="44">
        <f t="shared" si="8"/>
        <v>315056.59790437034</v>
      </c>
      <c r="AA27" s="44">
        <f t="shared" si="9"/>
        <v>-396242.90288092376</v>
      </c>
      <c r="AB27" s="45">
        <f t="shared" si="10"/>
        <v>43223.236753361845</v>
      </c>
      <c r="AD27" s="43">
        <f t="shared" si="11"/>
        <v>110148494.96510696</v>
      </c>
      <c r="AE27" s="114"/>
    </row>
    <row r="28" spans="1:36" ht="15" thickBot="1" x14ac:dyDescent="0.35">
      <c r="A28" s="6">
        <f t="shared" si="12"/>
        <v>2034</v>
      </c>
      <c r="B28" s="12">
        <f>'[1]Szenario 1'!$H28</f>
        <v>13179.241673297707</v>
      </c>
      <c r="C28" s="12">
        <f>'[1]Szenario 1'!$K28</f>
        <v>1364.5786828532446</v>
      </c>
      <c r="D28" s="13">
        <f>'[1]Szenario 2'!$H28</f>
        <v>14244.482396855472</v>
      </c>
      <c r="E28" s="13">
        <f>'[1]Szenario 2'!$K28</f>
        <v>1474.8737073704156</v>
      </c>
      <c r="F28" s="14">
        <f>'[1]Szenario 3'!$H28</f>
        <v>15257.241479271621</v>
      </c>
      <c r="G28" s="72">
        <f>'[1]Szenario 3'!$K28</f>
        <v>1579.7347827637834</v>
      </c>
      <c r="H28" s="89"/>
      <c r="I28" s="76">
        <f>'[2]Szenario 1'!$F28</f>
        <v>4.8740018666390125E-3</v>
      </c>
      <c r="J28" s="17">
        <f>'[2]Szenario 2'!$F28</f>
        <v>1.0110336549559116E-2</v>
      </c>
      <c r="K28" s="25">
        <f>'[2]Szenario 3'!$F28</f>
        <v>1.2931034482758621E-2</v>
      </c>
      <c r="L28" s="89"/>
      <c r="M28" s="84">
        <f t="shared" si="13"/>
        <v>29.440438636728878</v>
      </c>
      <c r="O28" s="34">
        <f t="shared" si="0"/>
        <v>15257.241479271621</v>
      </c>
      <c r="P28" s="38">
        <f t="shared" si="1"/>
        <v>1587.4344130437687</v>
      </c>
      <c r="Q28" s="89"/>
      <c r="R28" s="31">
        <f t="shared" si="2"/>
        <v>1</v>
      </c>
      <c r="S28" s="36">
        <f t="shared" si="3"/>
        <v>1</v>
      </c>
      <c r="T28" s="89"/>
      <c r="U28" s="42">
        <f t="shared" si="4"/>
        <v>0.33549685155454179</v>
      </c>
      <c r="V28" s="36">
        <f t="shared" si="5"/>
        <v>0.33866666678824298</v>
      </c>
      <c r="W28" s="89"/>
      <c r="X28" s="78">
        <f t="shared" si="6"/>
        <v>4000</v>
      </c>
      <c r="Y28" s="44">
        <f t="shared" si="7"/>
        <v>111495364.521148</v>
      </c>
      <c r="Z28" s="44">
        <f t="shared" si="8"/>
        <v>318810.97856544366</v>
      </c>
      <c r="AA28" s="44">
        <f t="shared" si="9"/>
        <v>-430495.54697059927</v>
      </c>
      <c r="AB28" s="45">
        <f t="shared" si="10"/>
        <v>43738.17940711393</v>
      </c>
      <c r="AD28" s="43">
        <f t="shared" si="11"/>
        <v>111431418.13214995</v>
      </c>
      <c r="AE28" s="114"/>
      <c r="AF28" s="57" t="s">
        <v>27</v>
      </c>
      <c r="AG28" s="48"/>
      <c r="AH28" s="48"/>
      <c r="AI28" s="61"/>
    </row>
    <row r="29" spans="1:36" ht="15" thickTop="1" x14ac:dyDescent="0.3">
      <c r="A29" s="6">
        <f t="shared" si="12"/>
        <v>2035</v>
      </c>
      <c r="B29" s="12">
        <f>'[1]Szenario 1'!$H29</f>
        <v>13243.477321814247</v>
      </c>
      <c r="C29" s="12">
        <f>'[1]Szenario 1'!$K29</f>
        <v>1371.229641900647</v>
      </c>
      <c r="D29" s="13">
        <f>'[1]Szenario 2'!$H29</f>
        <v>14367.898085569666</v>
      </c>
      <c r="E29" s="13">
        <f>'[1]Szenario 2'!$K29</f>
        <v>1487.6521677798833</v>
      </c>
      <c r="F29" s="14">
        <f>'[1]Szenario 3'!$H29</f>
        <v>15436.921561453377</v>
      </c>
      <c r="G29" s="72">
        <f>'[1]Szenario 3'!$K29</f>
        <v>1598.3388584728825</v>
      </c>
      <c r="H29" s="89"/>
      <c r="I29" s="76">
        <f>'[2]Szenario 1'!$F29</f>
        <v>4.8503611971104227E-3</v>
      </c>
      <c r="J29" s="17">
        <f>'[2]Szenario 2'!$F29</f>
        <v>1.0009140767824496E-2</v>
      </c>
      <c r="K29" s="25">
        <f>'[2]Szenario 3'!$F29</f>
        <v>1.276595744680851E-2</v>
      </c>
      <c r="L29" s="89"/>
      <c r="M29" s="85">
        <f t="shared" si="13"/>
        <v>31.361734545844136</v>
      </c>
      <c r="O29" s="34">
        <f t="shared" si="0"/>
        <v>15436.921561453377</v>
      </c>
      <c r="P29" s="38">
        <f t="shared" si="1"/>
        <v>1606.0913792518531</v>
      </c>
      <c r="Q29" s="89"/>
      <c r="R29" s="31">
        <f t="shared" si="2"/>
        <v>1</v>
      </c>
      <c r="S29" s="36">
        <f t="shared" si="3"/>
        <v>1</v>
      </c>
      <c r="T29" s="89"/>
      <c r="U29" s="42">
        <f t="shared" si="4"/>
        <v>0.33549691657151254</v>
      </c>
      <c r="V29" s="36">
        <f t="shared" si="5"/>
        <v>0.33866666679405999</v>
      </c>
      <c r="W29" s="89"/>
      <c r="X29" s="78">
        <f t="shared" si="6"/>
        <v>4000</v>
      </c>
      <c r="Y29" s="44">
        <f t="shared" si="7"/>
        <v>112808269.94054431</v>
      </c>
      <c r="Z29" s="44">
        <f t="shared" si="8"/>
        <v>322565.35695723013</v>
      </c>
      <c r="AA29" s="44">
        <f t="shared" si="9"/>
        <v>-465443.73750934668</v>
      </c>
      <c r="AB29" s="45">
        <f t="shared" si="10"/>
        <v>44253.119987688056</v>
      </c>
      <c r="AD29" s="43">
        <f t="shared" si="11"/>
        <v>112713644.67997988</v>
      </c>
      <c r="AE29" s="114"/>
      <c r="AF29" s="58" t="s">
        <v>24</v>
      </c>
      <c r="AG29" s="29">
        <v>35</v>
      </c>
      <c r="AH29" s="28" t="s">
        <v>22</v>
      </c>
      <c r="AI29" s="51"/>
    </row>
    <row r="30" spans="1:36" x14ac:dyDescent="0.3">
      <c r="A30" s="6">
        <f t="shared" si="12"/>
        <v>2036</v>
      </c>
      <c r="B30" s="12">
        <f>'[1]Szenario 1'!$H30</f>
        <v>13307.712970330787</v>
      </c>
      <c r="C30" s="12">
        <f>'[1]Szenario 1'!$K30</f>
        <v>1377.8806009480497</v>
      </c>
      <c r="D30" s="13">
        <f>'[1]Szenario 2'!$H30</f>
        <v>14491.313774283859</v>
      </c>
      <c r="E30" s="13">
        <f>'[1]Szenario 2'!$K30</f>
        <v>1500.4306281893507</v>
      </c>
      <c r="F30" s="14">
        <f>'[1]Szenario 3'!$H30</f>
        <v>15616.601643635135</v>
      </c>
      <c r="G30" s="72">
        <f>'[1]Szenario 3'!$K30</f>
        <v>1616.9429341819816</v>
      </c>
      <c r="H30" s="89"/>
      <c r="I30" s="76">
        <f>'[2]Szenario 1'!$F30</f>
        <v>4.8269487521823973E-3</v>
      </c>
      <c r="J30" s="17">
        <f>'[2]Szenario 2'!$F30</f>
        <v>9.9099506765011995E-3</v>
      </c>
      <c r="K30" s="25">
        <f>'[2]Szenario 3'!$F30</f>
        <v>1.2605042016806723E-2</v>
      </c>
      <c r="L30" s="89"/>
      <c r="M30" s="84">
        <f t="shared" si="13"/>
        <v>33.283030454959395</v>
      </c>
      <c r="O30" s="34">
        <f t="shared" si="0"/>
        <v>15616.601643635135</v>
      </c>
      <c r="P30" s="38">
        <f t="shared" si="1"/>
        <v>1624.7478348604816</v>
      </c>
      <c r="Q30" s="89"/>
      <c r="R30" s="31">
        <f t="shared" si="2"/>
        <v>1</v>
      </c>
      <c r="S30" s="36">
        <f t="shared" si="3"/>
        <v>1</v>
      </c>
      <c r="T30" s="89"/>
      <c r="U30" s="42">
        <f t="shared" si="4"/>
        <v>0.33549698389888161</v>
      </c>
      <c r="V30" s="36">
        <f t="shared" si="5"/>
        <v>0.33866666680008317</v>
      </c>
      <c r="W30" s="89"/>
      <c r="X30" s="78">
        <f t="shared" si="6"/>
        <v>4000</v>
      </c>
      <c r="Y30" s="44">
        <f t="shared" si="7"/>
        <v>114121174.3659136</v>
      </c>
      <c r="Z30" s="44">
        <f t="shared" si="8"/>
        <v>326319.73311259109</v>
      </c>
      <c r="AA30" s="44">
        <f t="shared" si="9"/>
        <v>-501087.47449716617</v>
      </c>
      <c r="AB30" s="45">
        <f t="shared" si="10"/>
        <v>44768.058525105596</v>
      </c>
      <c r="AD30" s="43">
        <f t="shared" si="11"/>
        <v>113995174.68305412</v>
      </c>
      <c r="AE30" s="114"/>
      <c r="AF30" s="62" t="s">
        <v>25</v>
      </c>
      <c r="AG30" s="29">
        <v>56</v>
      </c>
      <c r="AH30" s="28" t="s">
        <v>22</v>
      </c>
      <c r="AI30" s="51"/>
    </row>
    <row r="31" spans="1:36" x14ac:dyDescent="0.3">
      <c r="A31" s="6">
        <f t="shared" si="12"/>
        <v>2037</v>
      </c>
      <c r="B31" s="12">
        <f>'[1]Szenario 1'!$H31</f>
        <v>13371.948618847327</v>
      </c>
      <c r="C31" s="12">
        <f>'[1]Szenario 1'!$K31</f>
        <v>1384.5315599954522</v>
      </c>
      <c r="D31" s="13">
        <f>'[1]Szenario 2'!$H31</f>
        <v>14614.729462998052</v>
      </c>
      <c r="E31" s="13">
        <f>'[1]Szenario 2'!$K31</f>
        <v>1513.2090885988182</v>
      </c>
      <c r="F31" s="14">
        <f>'[1]Szenario 3'!$H31</f>
        <v>15796.281725816891</v>
      </c>
      <c r="G31" s="72">
        <f>'[1]Szenario 3'!$K31</f>
        <v>1635.5470098910807</v>
      </c>
      <c r="H31" s="89"/>
      <c r="I31" s="76">
        <f>'[2]Szenario 1'!$F31</f>
        <v>4.8037612428454618E-3</v>
      </c>
      <c r="J31" s="17">
        <f>'[2]Szenario 2'!$F31</f>
        <v>9.8127072318308084E-3</v>
      </c>
      <c r="K31" s="25">
        <f>'[2]Szenario 3'!$F31</f>
        <v>1.2448132780082987E-2</v>
      </c>
      <c r="L31" s="89"/>
      <c r="M31" s="85">
        <f t="shared" si="13"/>
        <v>35.204326364074653</v>
      </c>
      <c r="O31" s="34">
        <f t="shared" si="0"/>
        <v>15796.281725816891</v>
      </c>
      <c r="P31" s="38">
        <f t="shared" si="1"/>
        <v>1643.4037872280473</v>
      </c>
      <c r="Q31" s="89"/>
      <c r="R31" s="31">
        <f t="shared" si="2"/>
        <v>1</v>
      </c>
      <c r="S31" s="36">
        <f t="shared" si="3"/>
        <v>1</v>
      </c>
      <c r="T31" s="89"/>
      <c r="U31" s="42">
        <f t="shared" si="4"/>
        <v>0.335497053590745</v>
      </c>
      <c r="V31" s="36">
        <f t="shared" si="5"/>
        <v>0.3386666668063173</v>
      </c>
      <c r="W31" s="89"/>
      <c r="X31" s="78">
        <f t="shared" si="6"/>
        <v>4000</v>
      </c>
      <c r="Y31" s="44">
        <f t="shared" si="7"/>
        <v>115434077.87201409</v>
      </c>
      <c r="Z31" s="44">
        <f t="shared" si="8"/>
        <v>330074.10706375609</v>
      </c>
      <c r="AA31" s="44">
        <f t="shared" si="9"/>
        <v>-537426.7579340575</v>
      </c>
      <c r="AB31" s="45">
        <f t="shared" si="10"/>
        <v>45282.995048811048</v>
      </c>
      <c r="AD31" s="43">
        <f t="shared" si="11"/>
        <v>115276008.21619259</v>
      </c>
      <c r="AE31" s="114"/>
      <c r="AF31" s="63" t="s">
        <v>45</v>
      </c>
      <c r="AG31" s="29" t="s">
        <v>59</v>
      </c>
      <c r="AH31" s="28"/>
      <c r="AI31" s="51"/>
    </row>
    <row r="32" spans="1:36" x14ac:dyDescent="0.3">
      <c r="A32" s="6">
        <f t="shared" si="12"/>
        <v>2038</v>
      </c>
      <c r="B32" s="12">
        <f>'[1]Szenario 1'!$H32</f>
        <v>13436.184267363868</v>
      </c>
      <c r="C32" s="12">
        <f>'[1]Szenario 1'!$K32</f>
        <v>1391.1825190428547</v>
      </c>
      <c r="D32" s="13">
        <f>'[1]Szenario 2'!$H32</f>
        <v>14738.145151712242</v>
      </c>
      <c r="E32" s="13">
        <f>'[1]Szenario 2'!$K32</f>
        <v>1525.9875490082854</v>
      </c>
      <c r="F32" s="14">
        <f>'[1]Szenario 3'!$H32</f>
        <v>15975.961807998649</v>
      </c>
      <c r="G32" s="72">
        <f>'[1]Szenario 3'!$K32</f>
        <v>1654.1510856001801</v>
      </c>
      <c r="H32" s="89"/>
      <c r="I32" s="76">
        <f>'[2]Szenario 1'!$F32</f>
        <v>4.7807954429864713E-3</v>
      </c>
      <c r="J32" s="17">
        <f>'[2]Szenario 2'!$F32</f>
        <v>9.7173536850512499E-3</v>
      </c>
      <c r="K32" s="25">
        <f>'[2]Szenario 3'!$F32</f>
        <v>1.2295081967213115E-2</v>
      </c>
      <c r="L32" s="89"/>
      <c r="M32" s="84">
        <f t="shared" si="13"/>
        <v>37.125622273189911</v>
      </c>
      <c r="O32" s="34">
        <f t="shared" si="0"/>
        <v>15975.961807998649</v>
      </c>
      <c r="P32" s="38">
        <f t="shared" si="1"/>
        <v>1662.0592435722285</v>
      </c>
      <c r="Q32" s="89"/>
      <c r="R32" s="31">
        <f t="shared" si="2"/>
        <v>1</v>
      </c>
      <c r="S32" s="36">
        <f t="shared" si="3"/>
        <v>1</v>
      </c>
      <c r="T32" s="89"/>
      <c r="U32" s="42">
        <f t="shared" si="4"/>
        <v>0.33549712570182499</v>
      </c>
      <c r="V32" s="36">
        <f t="shared" si="5"/>
        <v>0.33866666681276719</v>
      </c>
      <c r="W32" s="89"/>
      <c r="X32" s="78">
        <f t="shared" si="6"/>
        <v>4000</v>
      </c>
      <c r="Y32" s="44">
        <f t="shared" si="7"/>
        <v>116746980.53399463</v>
      </c>
      <c r="Z32" s="44">
        <f t="shared" si="8"/>
        <v>333828.47884233872</v>
      </c>
      <c r="AA32" s="44">
        <f t="shared" si="9"/>
        <v>-574461.58782002074</v>
      </c>
      <c r="AB32" s="45">
        <f t="shared" si="10"/>
        <v>45797.92958768586</v>
      </c>
      <c r="AD32" s="43">
        <f t="shared" si="11"/>
        <v>116556145.35460463</v>
      </c>
      <c r="AE32" s="114"/>
      <c r="AF32" s="50" t="s">
        <v>24</v>
      </c>
      <c r="AG32" s="28"/>
      <c r="AH32" s="29">
        <f>20/60</f>
        <v>0.33333333333333331</v>
      </c>
      <c r="AI32" s="51" t="s">
        <v>60</v>
      </c>
    </row>
    <row r="33" spans="1:35" ht="15" thickBot="1" x14ac:dyDescent="0.35">
      <c r="A33" s="6">
        <f t="shared" si="12"/>
        <v>2039</v>
      </c>
      <c r="B33" s="12">
        <f>'[1]Szenario 1'!$H33</f>
        <v>13500.419915880406</v>
      </c>
      <c r="C33" s="12">
        <f>'[1]Szenario 1'!$K33</f>
        <v>1397.8334780902571</v>
      </c>
      <c r="D33" s="13">
        <f>'[1]Szenario 2'!$H33</f>
        <v>14861.560840426435</v>
      </c>
      <c r="E33" s="13">
        <f>'[1]Szenario 2'!$K33</f>
        <v>1538.7660094177529</v>
      </c>
      <c r="F33" s="14">
        <f>'[1]Szenario 3'!$H33</f>
        <v>16155.641890180405</v>
      </c>
      <c r="G33" s="72">
        <f>'[1]Szenario 3'!$K33</f>
        <v>1672.7551613092789</v>
      </c>
      <c r="H33" s="89"/>
      <c r="I33" s="76">
        <f>'[2]Szenario 1'!$F33</f>
        <v>4.7580481878922859E-3</v>
      </c>
      <c r="J33" s="17">
        <f>'[2]Szenario 2'!$F33</f>
        <v>9.6238354719634378E-3</v>
      </c>
      <c r="K33" s="25">
        <f>'[2]Szenario 3'!$F33</f>
        <v>1.2145748987854251E-2</v>
      </c>
      <c r="L33" s="89"/>
      <c r="M33" s="85">
        <f t="shared" si="13"/>
        <v>39.04691818230517</v>
      </c>
      <c r="O33" s="34">
        <f t="shared" si="0"/>
        <v>16155.641890180405</v>
      </c>
      <c r="P33" s="38">
        <f t="shared" si="1"/>
        <v>1680.714210973334</v>
      </c>
      <c r="Q33" s="89"/>
      <c r="R33" s="31">
        <f t="shared" si="2"/>
        <v>1</v>
      </c>
      <c r="S33" s="36">
        <f t="shared" si="3"/>
        <v>1</v>
      </c>
      <c r="T33" s="89"/>
      <c r="U33" s="42">
        <f t="shared" si="4"/>
        <v>0.33549720028746977</v>
      </c>
      <c r="V33" s="36">
        <f t="shared" si="5"/>
        <v>0.3386666668194378</v>
      </c>
      <c r="W33" s="89"/>
      <c r="X33" s="78">
        <f t="shared" si="6"/>
        <v>4000</v>
      </c>
      <c r="Y33" s="44">
        <f t="shared" si="7"/>
        <v>118059882.42742018</v>
      </c>
      <c r="Z33" s="44">
        <f t="shared" si="8"/>
        <v>337582.84847935062</v>
      </c>
      <c r="AA33" s="44">
        <f t="shared" si="9"/>
        <v>-612191.96415505582</v>
      </c>
      <c r="AB33" s="45">
        <f t="shared" si="10"/>
        <v>46312.862170061773</v>
      </c>
      <c r="AD33" s="43">
        <f t="shared" si="11"/>
        <v>117835586.17391452</v>
      </c>
      <c r="AE33" s="114"/>
      <c r="AF33" s="81" t="s">
        <v>25</v>
      </c>
      <c r="AG33" s="41"/>
      <c r="AH33" s="60">
        <f>20/60</f>
        <v>0.33333333333333331</v>
      </c>
      <c r="AI33" s="56" t="s">
        <v>60</v>
      </c>
    </row>
    <row r="34" spans="1:35" ht="15" thickBot="1" x14ac:dyDescent="0.35">
      <c r="A34" s="6">
        <f t="shared" si="12"/>
        <v>2040</v>
      </c>
      <c r="B34" s="12">
        <f>'[1]Szenario 1'!$H34</f>
        <v>13564.655564396946</v>
      </c>
      <c r="C34" s="12">
        <f>'[1]Szenario 1'!$K34</f>
        <v>1404.4844371376596</v>
      </c>
      <c r="D34" s="13">
        <f>'[1]Szenario 2'!$H34</f>
        <v>14984.976529140627</v>
      </c>
      <c r="E34" s="13">
        <f>'[1]Szenario 2'!$K34</f>
        <v>1551.5444698272204</v>
      </c>
      <c r="F34" s="14">
        <f>'[1]Szenario 3'!$H34</f>
        <v>16335.321972362161</v>
      </c>
      <c r="G34" s="72">
        <f>'[1]Szenario 3'!$K34</f>
        <v>1691.3592370183781</v>
      </c>
      <c r="H34" s="89"/>
      <c r="I34" s="76">
        <f>'[2]Szenario 1'!$F34</f>
        <v>4.7355163727959698E-3</v>
      </c>
      <c r="J34" s="17">
        <f>'[2]Szenario 2'!$F34</f>
        <v>9.5321001088139283E-3</v>
      </c>
      <c r="K34" s="25">
        <f>'[2]Szenario 3'!$F34</f>
        <v>1.2E-2</v>
      </c>
      <c r="L34" s="89"/>
      <c r="M34" s="84">
        <f t="shared" si="13"/>
        <v>40.968214091420428</v>
      </c>
      <c r="O34" s="34">
        <f t="shared" si="0"/>
        <v>16335.321972362161</v>
      </c>
      <c r="P34" s="38">
        <f t="shared" si="1"/>
        <v>1699.3686963775583</v>
      </c>
      <c r="Q34" s="89"/>
      <c r="R34" s="31">
        <f t="shared" si="2"/>
        <v>1</v>
      </c>
      <c r="S34" s="36">
        <f t="shared" si="3"/>
        <v>1</v>
      </c>
      <c r="T34" s="89"/>
      <c r="U34" s="42">
        <f t="shared" si="4"/>
        <v>0.33549727740365348</v>
      </c>
      <c r="V34" s="36">
        <f t="shared" si="5"/>
        <v>0.33866666682633406</v>
      </c>
      <c r="W34" s="89"/>
      <c r="X34" s="78">
        <f t="shared" si="6"/>
        <v>4000</v>
      </c>
      <c r="Y34" s="44">
        <f t="shared" si="7"/>
        <v>119372783.62829767</v>
      </c>
      <c r="Z34" s="44">
        <f t="shared" si="8"/>
        <v>341337.21600521624</v>
      </c>
      <c r="AA34" s="44">
        <f t="shared" si="9"/>
        <v>-650617.88693916297</v>
      </c>
      <c r="AB34" s="45">
        <f t="shared" si="10"/>
        <v>46827.792823733907</v>
      </c>
      <c r="AD34" s="43">
        <f t="shared" si="11"/>
        <v>119114330.75018746</v>
      </c>
      <c r="AE34" s="114"/>
    </row>
    <row r="35" spans="1:35" ht="15" thickBot="1" x14ac:dyDescent="0.35">
      <c r="A35" s="6">
        <f t="shared" si="12"/>
        <v>2041</v>
      </c>
      <c r="B35" s="12">
        <f>'[1]Szenario 1'!$H35</f>
        <v>13628.891212913486</v>
      </c>
      <c r="C35" s="12">
        <f>'[1]Szenario 1'!$K35</f>
        <v>1411.1353961850623</v>
      </c>
      <c r="D35" s="13">
        <f>'[1]Szenario 2'!$H35</f>
        <v>15108.392217854818</v>
      </c>
      <c r="E35" s="13">
        <f>'[1]Szenario 2'!$K35</f>
        <v>1564.3229302366879</v>
      </c>
      <c r="F35" s="14">
        <f>'[1]Szenario 3'!$H35</f>
        <v>16515.002054543915</v>
      </c>
      <c r="G35" s="72">
        <f>'[1]Szenario 3'!$K35</f>
        <v>1709.9633127274767</v>
      </c>
      <c r="H35" s="89"/>
      <c r="I35" s="76">
        <f>'[2]Szenario 1'!$F35</f>
        <v>4.7131969514640996E-3</v>
      </c>
      <c r="J35" s="17">
        <f>'[2]Szenario 2'!$F35</f>
        <v>9.4420970940760542E-3</v>
      </c>
      <c r="K35" s="25">
        <f>'[2]Szenario 3'!$F35</f>
        <v>1.1857707509881422E-2</v>
      </c>
      <c r="L35" s="89"/>
      <c r="M35" s="85">
        <f t="shared" si="13"/>
        <v>42.889510000535687</v>
      </c>
      <c r="O35" s="34">
        <f t="shared" si="0"/>
        <v>16515.002054543915</v>
      </c>
      <c r="P35" s="38">
        <f t="shared" si="1"/>
        <v>1718.0227066001394</v>
      </c>
      <c r="Q35" s="89"/>
      <c r="R35" s="31">
        <f t="shared" si="2"/>
        <v>1</v>
      </c>
      <c r="S35" s="36">
        <f t="shared" si="3"/>
        <v>1</v>
      </c>
      <c r="T35" s="89"/>
      <c r="U35" s="42">
        <f t="shared" si="4"/>
        <v>0.33549735710697642</v>
      </c>
      <c r="V35" s="36">
        <f t="shared" si="5"/>
        <v>0.33866666683346103</v>
      </c>
      <c r="W35" s="89"/>
      <c r="X35" s="78">
        <f t="shared" si="6"/>
        <v>4000</v>
      </c>
      <c r="Y35" s="44">
        <f t="shared" si="7"/>
        <v>120685684.21310101</v>
      </c>
      <c r="Z35" s="44">
        <f t="shared" si="8"/>
        <v>345091.58144978626</v>
      </c>
      <c r="AA35" s="44">
        <f t="shared" si="9"/>
        <v>-689739.35617234174</v>
      </c>
      <c r="AB35" s="45">
        <f t="shared" si="10"/>
        <v>47342.721575973323</v>
      </c>
      <c r="AD35" s="43">
        <f t="shared" si="11"/>
        <v>120392379.15995444</v>
      </c>
      <c r="AE35" s="114"/>
      <c r="AF35" s="57" t="s">
        <v>39</v>
      </c>
      <c r="AG35" s="48"/>
      <c r="AH35" s="61"/>
    </row>
    <row r="36" spans="1:35" ht="15" thickTop="1" x14ac:dyDescent="0.3">
      <c r="A36" s="6">
        <f t="shared" si="12"/>
        <v>2042</v>
      </c>
      <c r="B36" s="12">
        <f>'[1]Szenario 1'!$H36</f>
        <v>13693.126861430024</v>
      </c>
      <c r="C36" s="12">
        <f>'[1]Szenario 1'!$K36</f>
        <v>1417.7863552324645</v>
      </c>
      <c r="D36" s="13">
        <f>'[1]Szenario 2'!$H36</f>
        <v>15231.807906569011</v>
      </c>
      <c r="E36" s="13">
        <f>'[1]Szenario 2'!$K36</f>
        <v>1577.1013906461553</v>
      </c>
      <c r="F36" s="14">
        <f>'[1]Szenario 3'!$H36</f>
        <v>16694.682136725674</v>
      </c>
      <c r="G36" s="72">
        <f>'[1]Szenario 3'!$K36</f>
        <v>1728.5673884365763</v>
      </c>
      <c r="H36" s="89"/>
      <c r="I36" s="76">
        <f>'[2]Szenario 1'!$F36</f>
        <v>4.6910869348238344E-3</v>
      </c>
      <c r="J36" s="17">
        <f>'[2]Szenario 2'!$F36</f>
        <v>9.3537778157433901E-3</v>
      </c>
      <c r="K36" s="25">
        <f>'[2]Szenario 3'!$F36</f>
        <v>1.171875E-2</v>
      </c>
      <c r="L36" s="89"/>
      <c r="M36" s="84">
        <f t="shared" si="13"/>
        <v>44.810805909650945</v>
      </c>
      <c r="O36" s="34">
        <f t="shared" si="0"/>
        <v>16694.682136725674</v>
      </c>
      <c r="P36" s="38">
        <f t="shared" si="1"/>
        <v>1736.6762483284338</v>
      </c>
      <c r="Q36" s="89"/>
      <c r="R36" s="31">
        <f t="shared" si="2"/>
        <v>1</v>
      </c>
      <c r="S36" s="36">
        <f t="shared" si="3"/>
        <v>1</v>
      </c>
      <c r="T36" s="89"/>
      <c r="U36" s="42">
        <f t="shared" si="4"/>
        <v>0.33549743945466481</v>
      </c>
      <c r="V36" s="36">
        <f t="shared" si="5"/>
        <v>0.33866666684082375</v>
      </c>
      <c r="W36" s="89"/>
      <c r="X36" s="78">
        <f t="shared" si="6"/>
        <v>4000</v>
      </c>
      <c r="Y36" s="44">
        <f t="shared" si="7"/>
        <v>121998584.2587961</v>
      </c>
      <c r="Z36" s="44">
        <f t="shared" si="8"/>
        <v>348845.94484235125</v>
      </c>
      <c r="AA36" s="44">
        <f t="shared" si="9"/>
        <v>-729556.3718545927</v>
      </c>
      <c r="AB36" s="45">
        <f t="shared" si="10"/>
        <v>47857.648453539397</v>
      </c>
      <c r="AD36" s="43">
        <f t="shared" si="11"/>
        <v>121669731.48023739</v>
      </c>
      <c r="AE36" s="114"/>
      <c r="AF36" s="58" t="s">
        <v>24</v>
      </c>
      <c r="AG36" s="29">
        <v>0.15</v>
      </c>
      <c r="AH36" s="51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13757.362509946563</v>
      </c>
      <c r="C37" s="12">
        <f>'[1]Szenario 1'!$K37</f>
        <v>1424.437314279867</v>
      </c>
      <c r="D37" s="13">
        <f>'[1]Szenario 2'!$H37</f>
        <v>15355.223595283205</v>
      </c>
      <c r="E37" s="13">
        <f>'[1]Szenario 2'!$K37</f>
        <v>1589.879851055623</v>
      </c>
      <c r="F37" s="14">
        <f>'[1]Szenario 3'!$H37</f>
        <v>16874.36221890743</v>
      </c>
      <c r="G37" s="72">
        <f>'[1]Szenario 3'!$K37</f>
        <v>1747.1714641456751</v>
      </c>
      <c r="H37" s="89"/>
      <c r="I37" s="76">
        <f>'[2]Szenario 1'!$F37</f>
        <v>4.6691833896284523E-3</v>
      </c>
      <c r="J37" s="17">
        <f>'[2]Szenario 2'!$F37</f>
        <v>9.2670954637779288E-3</v>
      </c>
      <c r="K37" s="25">
        <f>'[2]Szenario 3'!$F37</f>
        <v>1.1583011583011582E-2</v>
      </c>
      <c r="L37" s="89"/>
      <c r="M37" s="85">
        <f t="shared" si="13"/>
        <v>46.732101818766203</v>
      </c>
      <c r="O37" s="34">
        <f t="shared" si="0"/>
        <v>16874.36221890743</v>
      </c>
      <c r="P37" s="38">
        <f t="shared" si="1"/>
        <v>1755.3293281248968</v>
      </c>
      <c r="Q37" s="89"/>
      <c r="R37" s="31">
        <f t="shared" si="2"/>
        <v>1</v>
      </c>
      <c r="S37" s="36">
        <f t="shared" si="3"/>
        <v>1</v>
      </c>
      <c r="T37" s="89"/>
      <c r="U37" s="42">
        <f t="shared" si="4"/>
        <v>0.33549752450457088</v>
      </c>
      <c r="V37" s="36">
        <f t="shared" si="5"/>
        <v>0.33866666684842744</v>
      </c>
      <c r="W37" s="89"/>
      <c r="X37" s="78">
        <f t="shared" si="6"/>
        <v>4000</v>
      </c>
      <c r="Y37" s="44">
        <f t="shared" si="7"/>
        <v>123311483.84286489</v>
      </c>
      <c r="Z37" s="44">
        <f t="shared" si="8"/>
        <v>352600.30621165491</v>
      </c>
      <c r="AA37" s="44">
        <f t="shared" si="9"/>
        <v>-770068.9339859155</v>
      </c>
      <c r="AB37" s="45">
        <f t="shared" si="10"/>
        <v>48372.573482691711</v>
      </c>
      <c r="AD37" s="43">
        <f t="shared" si="11"/>
        <v>122946387.78857331</v>
      </c>
      <c r="AE37" s="114"/>
      <c r="AF37" s="59" t="s">
        <v>25</v>
      </c>
      <c r="AG37" s="60">
        <v>0.7</v>
      </c>
      <c r="AH37" s="56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13821.598158463101</v>
      </c>
      <c r="C38" s="12">
        <f>'[1]Szenario 1'!$K38</f>
        <v>1431.0882733272695</v>
      </c>
      <c r="D38" s="13">
        <f>'[1]Szenario 2'!$H38</f>
        <v>15478.639283997396</v>
      </c>
      <c r="E38" s="13">
        <f>'[1]Szenario 2'!$K38</f>
        <v>1602.6583114650903</v>
      </c>
      <c r="F38" s="14">
        <f>'[1]Szenario 3'!$H38</f>
        <v>17054.042301089186</v>
      </c>
      <c r="G38" s="72">
        <f>'[1]Szenario 3'!$K38</f>
        <v>1765.7755398547743</v>
      </c>
      <c r="H38" s="89"/>
      <c r="I38" s="76">
        <f>'[2]Szenario 1'!$F38</f>
        <v>4.6474834371600911E-3</v>
      </c>
      <c r="J38" s="17">
        <f>'[2]Szenario 2'!$F38</f>
        <v>9.1820049473816615E-3</v>
      </c>
      <c r="K38" s="25">
        <f>'[2]Szenario 3'!$F38</f>
        <v>1.1450381679389313E-2</v>
      </c>
      <c r="L38" s="89"/>
      <c r="M38" s="84">
        <f t="shared" si="13"/>
        <v>48.653397727881462</v>
      </c>
      <c r="O38" s="34">
        <f t="shared" si="0"/>
        <v>17054.042301089186</v>
      </c>
      <c r="P38" s="38">
        <f t="shared" si="1"/>
        <v>1773.9819524299917</v>
      </c>
      <c r="Q38" s="89"/>
      <c r="R38" s="31">
        <f t="shared" si="2"/>
        <v>1</v>
      </c>
      <c r="S38" s="36">
        <f t="shared" si="3"/>
        <v>1</v>
      </c>
      <c r="T38" s="89"/>
      <c r="U38" s="42">
        <f t="shared" si="4"/>
        <v>0.33549761231517294</v>
      </c>
      <c r="V38" s="36">
        <f t="shared" si="5"/>
        <v>0.33866666685627722</v>
      </c>
      <c r="W38" s="89"/>
      <c r="X38" s="78">
        <f t="shared" si="6"/>
        <v>4000</v>
      </c>
      <c r="Y38" s="44">
        <f t="shared" si="7"/>
        <v>124624383.04332972</v>
      </c>
      <c r="Z38" s="44">
        <f t="shared" si="8"/>
        <v>356354.6655859063</v>
      </c>
      <c r="AA38" s="44">
        <f t="shared" si="9"/>
        <v>-811277.04256631015</v>
      </c>
      <c r="AB38" s="45">
        <f t="shared" si="10"/>
        <v>48887.49668920166</v>
      </c>
      <c r="AD38" s="43">
        <f t="shared" si="11"/>
        <v>124222348.16303851</v>
      </c>
      <c r="AE38" s="114"/>
    </row>
    <row r="39" spans="1:35" ht="15" thickBot="1" x14ac:dyDescent="0.35">
      <c r="A39" s="6">
        <f t="shared" si="12"/>
        <v>2045</v>
      </c>
      <c r="B39" s="12">
        <f>'[1]Szenario 1'!$H39</f>
        <v>13885.833806979641</v>
      </c>
      <c r="C39" s="12">
        <f>'[1]Szenario 1'!$K39</f>
        <v>1437.7392323746719</v>
      </c>
      <c r="D39" s="13">
        <f>'[1]Szenario 2'!$H39</f>
        <v>15602.054972711589</v>
      </c>
      <c r="E39" s="13">
        <f>'[1]Szenario 2'!$K39</f>
        <v>1615.4367718745577</v>
      </c>
      <c r="F39" s="14">
        <f>'[1]Szenario 3'!$H39</f>
        <v>17233.722383270942</v>
      </c>
      <c r="G39" s="72">
        <f>'[1]Szenario 3'!$K39</f>
        <v>1784.3796155638734</v>
      </c>
      <c r="H39" s="89"/>
      <c r="I39" s="76">
        <f>'[2]Szenario 1'!$F39</f>
        <v>4.6259842519685039E-3</v>
      </c>
      <c r="J39" s="17">
        <f>'[2]Szenario 2'!$F39</f>
        <v>9.0984628167843796E-3</v>
      </c>
      <c r="K39" s="25">
        <f>'[2]Szenario 3'!$F39</f>
        <v>1.1320754716981131E-2</v>
      </c>
      <c r="L39" s="89"/>
      <c r="M39" s="85">
        <f t="shared" si="13"/>
        <v>50.57469363699672</v>
      </c>
      <c r="O39" s="34">
        <f t="shared" si="0"/>
        <v>17233.722383270942</v>
      </c>
      <c r="P39" s="38">
        <f t="shared" si="1"/>
        <v>1792.6341275650054</v>
      </c>
      <c r="Q39" s="89"/>
      <c r="R39" s="31">
        <f t="shared" si="2"/>
        <v>1</v>
      </c>
      <c r="S39" s="36">
        <f t="shared" si="3"/>
        <v>1</v>
      </c>
      <c r="T39" s="89"/>
      <c r="U39" s="42">
        <f t="shared" si="4"/>
        <v>0.33549770294557529</v>
      </c>
      <c r="V39" s="36">
        <f t="shared" si="5"/>
        <v>0.33866666686437835</v>
      </c>
      <c r="W39" s="89"/>
      <c r="X39" s="78">
        <f t="shared" si="6"/>
        <v>4000</v>
      </c>
      <c r="Y39" s="44">
        <f t="shared" si="7"/>
        <v>125937281.93877701</v>
      </c>
      <c r="Z39" s="44">
        <f t="shared" si="8"/>
        <v>360109.02299279277</v>
      </c>
      <c r="AA39" s="44">
        <f t="shared" si="9"/>
        <v>-853180.69759577687</v>
      </c>
      <c r="AB39" s="45">
        <f t="shared" si="10"/>
        <v>49402.418098363807</v>
      </c>
      <c r="AD39" s="43">
        <f t="shared" si="11"/>
        <v>125497612.68227239</v>
      </c>
      <c r="AE39" s="114"/>
      <c r="AF39" s="57" t="s">
        <v>26</v>
      </c>
      <c r="AG39" s="48"/>
      <c r="AH39" s="49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13950.069455496181</v>
      </c>
      <c r="C40" s="12">
        <f>'[1]Szenario 1'!$K40</f>
        <v>1444.3901914220744</v>
      </c>
      <c r="D40" s="13">
        <f>'[1]Szenario 2'!$H40</f>
        <v>15725.470661425783</v>
      </c>
      <c r="E40" s="13">
        <f>'[1]Szenario 2'!$K40</f>
        <v>1628.2152322840254</v>
      </c>
      <c r="F40" s="14">
        <f>'[1]Szenario 3'!$H40</f>
        <v>17413.402465452702</v>
      </c>
      <c r="G40" s="72">
        <f>'[1]Szenario 3'!$K40</f>
        <v>1802.9836912729727</v>
      </c>
      <c r="H40" s="89"/>
      <c r="I40" s="76">
        <f>'[2]Szenario 1'!$F40</f>
        <v>4.604683060644656E-3</v>
      </c>
      <c r="J40" s="17">
        <f>'[2]Szenario 2'!$F40</f>
        <v>9.0164271892626286E-3</v>
      </c>
      <c r="K40" s="25">
        <f>'[2]Szenario 3'!$F40</f>
        <v>1.1194029850746268E-2</v>
      </c>
      <c r="L40" s="89"/>
      <c r="M40" s="84">
        <f t="shared" si="13"/>
        <v>52.495989546111979</v>
      </c>
      <c r="O40" s="34">
        <f t="shared" si="0"/>
        <v>17413.402465452702</v>
      </c>
      <c r="P40" s="38">
        <f t="shared" si="1"/>
        <v>1811.2858597347958</v>
      </c>
      <c r="Q40" s="89"/>
      <c r="R40" s="31">
        <f t="shared" si="2"/>
        <v>1</v>
      </c>
      <c r="S40" s="36">
        <f t="shared" si="3"/>
        <v>1</v>
      </c>
      <c r="T40" s="89"/>
      <c r="U40" s="42">
        <f t="shared" si="4"/>
        <v>0.3354977964555082</v>
      </c>
      <c r="V40" s="36">
        <f t="shared" si="5"/>
        <v>0.33866666687273617</v>
      </c>
      <c r="W40" s="89"/>
      <c r="X40" s="78">
        <f t="shared" si="6"/>
        <v>4000</v>
      </c>
      <c r="Y40" s="44">
        <f t="shared" si="7"/>
        <v>127250180.60838045</v>
      </c>
      <c r="Z40" s="44">
        <f t="shared" si="8"/>
        <v>363863.37845949159</v>
      </c>
      <c r="AA40" s="44">
        <f t="shared" si="9"/>
        <v>-895779.89907431544</v>
      </c>
      <c r="AB40" s="45">
        <f t="shared" si="10"/>
        <v>49917.337735006811</v>
      </c>
      <c r="AD40" s="43">
        <f t="shared" si="11"/>
        <v>126772181.42550065</v>
      </c>
      <c r="AE40" s="114"/>
      <c r="AF40" s="58" t="s">
        <v>41</v>
      </c>
      <c r="AG40" s="29">
        <v>3.4500000000000003E-2</v>
      </c>
      <c r="AH40" s="51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14014.305104012723</v>
      </c>
      <c r="C41" s="12">
        <f>'[1]Szenario 1'!$K41</f>
        <v>1451.0411504694773</v>
      </c>
      <c r="D41" s="13">
        <f>'[1]Szenario 2'!$H41</f>
        <v>15848.886350139976</v>
      </c>
      <c r="E41" s="13">
        <f>'[1]Szenario 2'!$K41</f>
        <v>1640.9936926934929</v>
      </c>
      <c r="F41" s="14">
        <f>'[1]Szenario 3'!$H41</f>
        <v>17593.082547634458</v>
      </c>
      <c r="G41" s="72">
        <f>'[1]Szenario 3'!$K41</f>
        <v>1821.5877669820716</v>
      </c>
      <c r="H41" s="89"/>
      <c r="I41" s="76">
        <f>'[2]Szenario 1'!$F41</f>
        <v>4.5835771406280475E-3</v>
      </c>
      <c r="J41" s="17">
        <f>'[2]Szenario 2'!$F41</f>
        <v>8.9358576791251833E-3</v>
      </c>
      <c r="K41" s="25">
        <f>'[2]Szenario 3'!$F41</f>
        <v>1.107011070110701E-2</v>
      </c>
      <c r="L41" s="89"/>
      <c r="M41" s="85">
        <f t="shared" si="13"/>
        <v>54.417285455227237</v>
      </c>
      <c r="O41" s="34">
        <f t="shared" si="0"/>
        <v>17593.082547634458</v>
      </c>
      <c r="P41" s="38">
        <f t="shared" si="1"/>
        <v>1829.9371550304584</v>
      </c>
      <c r="Q41" s="89"/>
      <c r="R41" s="31">
        <f t="shared" si="2"/>
        <v>1</v>
      </c>
      <c r="S41" s="36">
        <f t="shared" si="3"/>
        <v>1</v>
      </c>
      <c r="T41" s="89"/>
      <c r="U41" s="42">
        <f t="shared" si="4"/>
        <v>0.335497892905328</v>
      </c>
      <c r="V41" s="36">
        <f t="shared" si="5"/>
        <v>0.33866666688135599</v>
      </c>
      <c r="W41" s="89"/>
      <c r="X41" s="78">
        <f t="shared" si="6"/>
        <v>4000</v>
      </c>
      <c r="Y41" s="44">
        <f t="shared" si="7"/>
        <v>128563079.1319242</v>
      </c>
      <c r="Z41" s="44">
        <f t="shared" si="8"/>
        <v>367617.73201268172</v>
      </c>
      <c r="AA41" s="44">
        <f t="shared" si="9"/>
        <v>-939074.64700192586</v>
      </c>
      <c r="AB41" s="45">
        <f t="shared" si="10"/>
        <v>50432.255623504083</v>
      </c>
      <c r="AD41" s="43">
        <f t="shared" si="11"/>
        <v>128046054.47255847</v>
      </c>
      <c r="AE41" s="114"/>
      <c r="AF41" s="59" t="s">
        <v>42</v>
      </c>
      <c r="AG41" s="60">
        <v>1.49E-2</v>
      </c>
      <c r="AH41" s="56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14078.540752529261</v>
      </c>
      <c r="C42" s="12">
        <f>'[1]Szenario 1'!$K42</f>
        <v>1457.6921095168796</v>
      </c>
      <c r="D42" s="13">
        <f>'[1]Szenario 2'!$H42</f>
        <v>15972.302038854168</v>
      </c>
      <c r="E42" s="13">
        <f>'[1]Szenario 2'!$K42</f>
        <v>1653.7721531029604</v>
      </c>
      <c r="F42" s="14">
        <f>'[1]Szenario 3'!$H42</f>
        <v>17772.762629816214</v>
      </c>
      <c r="G42" s="72">
        <f>'[1]Szenario 3'!$K42</f>
        <v>1840.1918426911707</v>
      </c>
      <c r="H42" s="89"/>
      <c r="I42" s="76">
        <f>'[2]Szenario 1'!$F42</f>
        <v>4.5626638190466948E-3</v>
      </c>
      <c r="J42" s="17">
        <f>'[2]Szenario 2'!$F42</f>
        <v>8.8567153314190964E-3</v>
      </c>
      <c r="K42" s="25">
        <f>'[2]Szenario 3'!$F42</f>
        <v>1.0948905109489052E-2</v>
      </c>
      <c r="L42" s="89"/>
      <c r="M42" s="84">
        <f t="shared" si="13"/>
        <v>56.338581364342495</v>
      </c>
      <c r="O42" s="34">
        <f t="shared" si="0"/>
        <v>17772.762629816214</v>
      </c>
      <c r="P42" s="38">
        <f t="shared" si="1"/>
        <v>1848.5880194319225</v>
      </c>
      <c r="Q42" s="89"/>
      <c r="R42" s="31">
        <f t="shared" si="2"/>
        <v>1</v>
      </c>
      <c r="S42" s="36">
        <f t="shared" si="3"/>
        <v>1</v>
      </c>
      <c r="T42" s="89"/>
      <c r="U42" s="42">
        <f t="shared" si="4"/>
        <v>0.33549799235601707</v>
      </c>
      <c r="V42" s="36">
        <f t="shared" si="5"/>
        <v>0.33866666689024322</v>
      </c>
      <c r="W42" s="89"/>
      <c r="X42" s="78">
        <f t="shared" si="6"/>
        <v>4000</v>
      </c>
      <c r="Y42" s="44">
        <f t="shared" si="7"/>
        <v>129875977.58982548</v>
      </c>
      <c r="Z42" s="44">
        <f t="shared" si="8"/>
        <v>371372.08367855515</v>
      </c>
      <c r="AA42" s="44">
        <f t="shared" si="9"/>
        <v>-983064.94137860823</v>
      </c>
      <c r="AB42" s="45">
        <f t="shared" si="10"/>
        <v>50947.171787784246</v>
      </c>
      <c r="AD42" s="43">
        <f t="shared" si="11"/>
        <v>129319231.90391321</v>
      </c>
      <c r="AE42" s="114"/>
    </row>
    <row r="43" spans="1:35" x14ac:dyDescent="0.3">
      <c r="A43" s="6">
        <f t="shared" si="12"/>
        <v>2049</v>
      </c>
      <c r="B43" s="12">
        <f>'[1]Szenario 1'!$H43</f>
        <v>14142.776401045803</v>
      </c>
      <c r="C43" s="12">
        <f>'[1]Szenario 1'!$K43</f>
        <v>1464.3430685642822</v>
      </c>
      <c r="D43" s="13">
        <f>'[1]Szenario 2'!$H43</f>
        <v>16095.717727568361</v>
      </c>
      <c r="E43" s="13">
        <f>'[1]Szenario 2'!$K43</f>
        <v>1666.5506135124281</v>
      </c>
      <c r="F43" s="14">
        <f>'[1]Szenario 3'!$H43</f>
        <v>17952.44271199797</v>
      </c>
      <c r="G43" s="72">
        <f>'[1]Szenario 3'!$K43</f>
        <v>1858.7959184002698</v>
      </c>
      <c r="H43" s="89"/>
      <c r="I43" s="76">
        <f>'[2]Szenario 1'!$F43</f>
        <v>4.5419404715887129E-3</v>
      </c>
      <c r="J43" s="17">
        <f>'[2]Szenario 2'!$F43</f>
        <v>8.7789625591277159E-3</v>
      </c>
      <c r="K43" s="25">
        <f>'[2]Szenario 3'!$F43</f>
        <v>1.0830324909747292E-2</v>
      </c>
      <c r="L43" s="89"/>
      <c r="M43" s="85">
        <f t="shared" si="13"/>
        <v>58.259877273457754</v>
      </c>
      <c r="O43" s="34">
        <f t="shared" si="0"/>
        <v>17952.44271199797</v>
      </c>
      <c r="P43" s="38">
        <f t="shared" si="1"/>
        <v>1867.2384588104758</v>
      </c>
      <c r="Q43" s="89"/>
      <c r="R43" s="31">
        <f t="shared" si="2"/>
        <v>1</v>
      </c>
      <c r="S43" s="36">
        <f t="shared" si="3"/>
        <v>1</v>
      </c>
      <c r="T43" s="89"/>
      <c r="U43" s="42">
        <f t="shared" si="4"/>
        <v>0.33549809486918375</v>
      </c>
      <c r="V43" s="36">
        <f t="shared" si="5"/>
        <v>0.33866666689940339</v>
      </c>
      <c r="W43" s="89"/>
      <c r="X43" s="78">
        <f t="shared" si="6"/>
        <v>4000</v>
      </c>
      <c r="Y43" s="44">
        <f t="shared" si="7"/>
        <v>131188876.06315722</v>
      </c>
      <c r="Z43" s="44">
        <f t="shared" si="8"/>
        <v>375126.43348282838</v>
      </c>
      <c r="AA43" s="44">
        <f t="shared" si="9"/>
        <v>-1027750.7822043624</v>
      </c>
      <c r="AB43" s="45">
        <f t="shared" si="10"/>
        <v>51462.086251341163</v>
      </c>
      <c r="AD43" s="43">
        <f t="shared" si="11"/>
        <v>130591713.80068703</v>
      </c>
      <c r="AE43" s="114"/>
      <c r="AF43" s="47" t="s">
        <v>44</v>
      </c>
      <c r="AG43" s="48"/>
      <c r="AH43" s="49"/>
    </row>
    <row r="44" spans="1:35" x14ac:dyDescent="0.3">
      <c r="A44" s="6">
        <f t="shared" si="12"/>
        <v>2050</v>
      </c>
      <c r="B44" s="12">
        <f>'[1]Szenario 1'!$H44</f>
        <v>14207.012049562343</v>
      </c>
      <c r="C44" s="12">
        <f>'[1]Szenario 1'!$K44</f>
        <v>1470.9940276116849</v>
      </c>
      <c r="D44" s="13">
        <f>'[1]Szenario 2'!$H44</f>
        <v>16219.133416282555</v>
      </c>
      <c r="E44" s="13">
        <f>'[1]Szenario 2'!$K44</f>
        <v>1679.3290739218955</v>
      </c>
      <c r="F44" s="14">
        <f>'[1]Szenario 3'!$H44</f>
        <v>18132.12279417973</v>
      </c>
      <c r="G44" s="72">
        <f>'[1]Szenario 3'!$K44</f>
        <v>1877.3999941093691</v>
      </c>
      <c r="H44" s="89"/>
      <c r="I44" s="76">
        <f>'[2]Szenario 1'!$F44</f>
        <v>4.5214045214045217E-3</v>
      </c>
      <c r="J44" s="17">
        <f>'[2]Szenario 2'!$F44</f>
        <v>8.7025630836479236E-3</v>
      </c>
      <c r="K44" s="25">
        <f>'[2]Szenario 3'!$F44</f>
        <v>1.0714285714285714E-2</v>
      </c>
      <c r="L44" s="89"/>
      <c r="M44" s="86">
        <v>50</v>
      </c>
      <c r="O44" s="34">
        <f t="shared" si="0"/>
        <v>18132.12279417973</v>
      </c>
      <c r="P44" s="38">
        <f t="shared" si="1"/>
        <v>1885.8884789312201</v>
      </c>
      <c r="Q44" s="89"/>
      <c r="R44" s="31">
        <f t="shared" si="2"/>
        <v>1</v>
      </c>
      <c r="S44" s="36">
        <f t="shared" si="3"/>
        <v>1</v>
      </c>
      <c r="T44" s="89"/>
      <c r="U44" s="42">
        <f t="shared" si="4"/>
        <v>0.33549820050706236</v>
      </c>
      <c r="V44" s="36">
        <f t="shared" si="5"/>
        <v>0.33866666690884195</v>
      </c>
      <c r="W44" s="89"/>
      <c r="X44" s="78">
        <f t="shared" si="6"/>
        <v>4000</v>
      </c>
      <c r="Y44" s="44">
        <f t="shared" si="7"/>
        <v>132501774.63366987</v>
      </c>
      <c r="Z44" s="44">
        <f t="shared" si="8"/>
        <v>378880.78145075246</v>
      </c>
      <c r="AA44" s="44">
        <f t="shared" si="9"/>
        <v>-887159.80065468478</v>
      </c>
      <c r="AB44" s="45">
        <f t="shared" si="10"/>
        <v>51976.999037243819</v>
      </c>
      <c r="AD44" s="43">
        <f t="shared" si="11"/>
        <v>132049472.61350319</v>
      </c>
      <c r="AE44" s="114"/>
      <c r="AF44" s="136" t="s">
        <v>46</v>
      </c>
      <c r="AG44" s="137"/>
      <c r="AH44" s="138"/>
    </row>
    <row r="45" spans="1:35" x14ac:dyDescent="0.3">
      <c r="A45" s="6">
        <f t="shared" si="12"/>
        <v>2051</v>
      </c>
      <c r="B45" s="12">
        <f>'[1]Szenario 1'!$H45</f>
        <v>14271.247698078883</v>
      </c>
      <c r="C45" s="12">
        <f>'[1]Szenario 1'!$K45</f>
        <v>1477.6449866590874</v>
      </c>
      <c r="D45" s="13">
        <f>'[1]Szenario 2'!$H45</f>
        <v>16342.54910499675</v>
      </c>
      <c r="E45" s="13">
        <f>'[1]Szenario 2'!$K45</f>
        <v>1692.1075343313632</v>
      </c>
      <c r="F45" s="14">
        <f>'[1]Szenario 3'!$H45</f>
        <v>18311.802876361486</v>
      </c>
      <c r="G45" s="72">
        <f>'[1]Szenario 3'!$K45</f>
        <v>1896.004069818468</v>
      </c>
      <c r="H45" s="89"/>
      <c r="I45" s="76">
        <f>'[2]Szenario 1'!$F45</f>
        <v>4.50105343803869E-3</v>
      </c>
      <c r="J45" s="17">
        <f>'[2]Szenario 2'!$F45</f>
        <v>8.6274818783485668E-3</v>
      </c>
      <c r="K45" s="25">
        <f>'[2]Szenario 3'!$F45</f>
        <v>1.0600706713780919E-2</v>
      </c>
      <c r="L45" s="89"/>
      <c r="M45" s="85">
        <f>M44+(($D$42-$D$11)/($B$42-$B$11))</f>
        <v>51.921295909115258</v>
      </c>
      <c r="O45" s="34">
        <f t="shared" si="0"/>
        <v>18311.802876361486</v>
      </c>
      <c r="P45" s="38">
        <f t="shared" si="1"/>
        <v>1904.5380854554598</v>
      </c>
      <c r="Q45" s="89"/>
      <c r="R45" s="31">
        <f t="shared" si="2"/>
        <v>1</v>
      </c>
      <c r="S45" s="36">
        <f t="shared" si="3"/>
        <v>1</v>
      </c>
      <c r="T45" s="89"/>
      <c r="U45" s="42">
        <f t="shared" si="4"/>
        <v>0.33549830933251334</v>
      </c>
      <c r="V45" s="36">
        <f t="shared" si="5"/>
        <v>0.33866666691856451</v>
      </c>
      <c r="W45" s="89"/>
      <c r="X45" s="78">
        <f t="shared" si="6"/>
        <v>4000</v>
      </c>
      <c r="Y45" s="44">
        <f t="shared" si="7"/>
        <v>133814673.38381343</v>
      </c>
      <c r="Z45" s="44">
        <f t="shared" si="8"/>
        <v>382635.12760712369</v>
      </c>
      <c r="AA45" s="44">
        <f t="shared" si="9"/>
        <v>-931393.84312457859</v>
      </c>
      <c r="AB45" s="45">
        <f t="shared" si="10"/>
        <v>52491.910168145827</v>
      </c>
      <c r="AD45" s="43">
        <f t="shared" si="11"/>
        <v>133322406.57846411</v>
      </c>
      <c r="AE45" s="114"/>
      <c r="AF45" s="50" t="s">
        <v>50</v>
      </c>
      <c r="AG45" s="29">
        <v>15000</v>
      </c>
      <c r="AH45" s="51" t="s">
        <v>49</v>
      </c>
    </row>
    <row r="46" spans="1:35" x14ac:dyDescent="0.3">
      <c r="A46" s="6">
        <f t="shared" si="12"/>
        <v>2052</v>
      </c>
      <c r="B46" s="12">
        <f>'[1]Szenario 1'!$H46</f>
        <v>14335.483346595423</v>
      </c>
      <c r="C46" s="12">
        <f>'[1]Szenario 1'!$K46</f>
        <v>1484.2959457064901</v>
      </c>
      <c r="D46" s="13">
        <f>'[1]Szenario 2'!$H46</f>
        <v>16465.964793710944</v>
      </c>
      <c r="E46" s="13">
        <f>'[1]Szenario 2'!$K46</f>
        <v>1704.8859947408309</v>
      </c>
      <c r="F46" s="14">
        <f>'[1]Szenario 3'!$H46</f>
        <v>18491.482958543242</v>
      </c>
      <c r="G46" s="72">
        <f>'[1]Szenario 3'!$K46</f>
        <v>1914.6081455275671</v>
      </c>
      <c r="H46" s="89"/>
      <c r="I46" s="76">
        <f>'[2]Szenario 1'!$F46</f>
        <v>4.4808847363905042E-3</v>
      </c>
      <c r="J46" s="17">
        <f>'[2]Szenario 2'!$F46</f>
        <v>8.5536851150255829E-3</v>
      </c>
      <c r="K46" s="25">
        <f>'[2]Szenario 3'!$F46</f>
        <v>1.048951048951049E-2</v>
      </c>
      <c r="L46" s="89"/>
      <c r="M46" s="84">
        <f t="shared" ref="M46:M54" si="14">M45+(($D$42-$D$11)/($B$42-$B$11))</f>
        <v>53.842591818230517</v>
      </c>
      <c r="O46" s="34">
        <f t="shared" si="0"/>
        <v>18491.482958543242</v>
      </c>
      <c r="P46" s="38">
        <f t="shared" si="1"/>
        <v>1923.1872839430305</v>
      </c>
      <c r="Q46" s="89"/>
      <c r="R46" s="31">
        <f t="shared" si="2"/>
        <v>1</v>
      </c>
      <c r="S46" s="36">
        <f t="shared" si="3"/>
        <v>1</v>
      </c>
      <c r="T46" s="89"/>
      <c r="U46" s="42">
        <f t="shared" si="4"/>
        <v>0.33549842140902314</v>
      </c>
      <c r="V46" s="36">
        <f t="shared" si="5"/>
        <v>0.33866666692857667</v>
      </c>
      <c r="W46" s="89"/>
      <c r="X46" s="78">
        <f t="shared" si="6"/>
        <v>4000</v>
      </c>
      <c r="Y46" s="44">
        <f t="shared" si="7"/>
        <v>135127572.39675909</v>
      </c>
      <c r="Z46" s="44">
        <f t="shared" si="8"/>
        <v>386389.47197629436</v>
      </c>
      <c r="AA46" s="44">
        <f t="shared" si="9"/>
        <v>-976323.4320435446</v>
      </c>
      <c r="AB46" s="45">
        <f t="shared" si="10"/>
        <v>53006.819666294803</v>
      </c>
      <c r="AD46" s="43">
        <f t="shared" si="11"/>
        <v>134594645.25635812</v>
      </c>
      <c r="AE46" s="114"/>
      <c r="AF46" s="52"/>
      <c r="AG46" s="53">
        <f>'[3]Risikoschätzung '!$P$22</f>
        <v>3.8183974898599521E-6</v>
      </c>
      <c r="AH46" s="51" t="s">
        <v>53</v>
      </c>
    </row>
    <row r="47" spans="1:35" x14ac:dyDescent="0.3">
      <c r="A47" s="6">
        <f t="shared" si="12"/>
        <v>2053</v>
      </c>
      <c r="B47" s="12">
        <f>'[1]Szenario 1'!$H47</f>
        <v>14399.718995111962</v>
      </c>
      <c r="C47" s="12">
        <f>'[1]Szenario 1'!$K47</f>
        <v>1490.9469047538923</v>
      </c>
      <c r="D47" s="13">
        <f>'[1]Szenario 2'!$H47</f>
        <v>16589.380482425138</v>
      </c>
      <c r="E47" s="13">
        <f>'[1]Szenario 2'!$K47</f>
        <v>1717.6644551502986</v>
      </c>
      <c r="F47" s="14">
        <f>'[1]Szenario 3'!$H47</f>
        <v>18671.163040724998</v>
      </c>
      <c r="G47" s="72">
        <f>'[1]Szenario 3'!$K47</f>
        <v>1933.2122212366662</v>
      </c>
      <c r="H47" s="89"/>
      <c r="I47" s="76">
        <f>'[2]Szenario 1'!$F47</f>
        <v>4.4608959757023534E-3</v>
      </c>
      <c r="J47" s="17">
        <f>'[2]Szenario 2'!$F47</f>
        <v>8.4811401130818684E-3</v>
      </c>
      <c r="K47" s="25">
        <f>'[2]Szenario 3'!$F47</f>
        <v>1.0380622837370242E-2</v>
      </c>
      <c r="L47" s="89"/>
      <c r="M47" s="85">
        <f t="shared" si="14"/>
        <v>55.763887727345775</v>
      </c>
      <c r="O47" s="34">
        <f t="shared" si="0"/>
        <v>18671.163040724998</v>
      </c>
      <c r="P47" s="38">
        <f t="shared" si="1"/>
        <v>1941.8360798545596</v>
      </c>
      <c r="Q47" s="89"/>
      <c r="R47" s="31">
        <f t="shared" si="2"/>
        <v>1</v>
      </c>
      <c r="S47" s="36">
        <f t="shared" si="3"/>
        <v>1</v>
      </c>
      <c r="T47" s="89"/>
      <c r="U47" s="42">
        <f t="shared" si="4"/>
        <v>0.33549853680070407</v>
      </c>
      <c r="V47" s="36">
        <f t="shared" si="5"/>
        <v>0.33866666693888414</v>
      </c>
      <c r="W47" s="89"/>
      <c r="X47" s="78">
        <f t="shared" si="6"/>
        <v>4000</v>
      </c>
      <c r="Y47" s="44">
        <f t="shared" si="7"/>
        <v>136440471.7564202</v>
      </c>
      <c r="Z47" s="44">
        <f t="shared" si="8"/>
        <v>390143.81458218192</v>
      </c>
      <c r="AA47" s="44">
        <f t="shared" si="9"/>
        <v>-1021948.5674115823</v>
      </c>
      <c r="AB47" s="45">
        <f t="shared" si="10"/>
        <v>53521.727553541372</v>
      </c>
      <c r="AD47" s="43">
        <f t="shared" ref="AD47:AD54" si="15">SUM(X47:AB47)</f>
        <v>135866188.73114434</v>
      </c>
      <c r="AE47" s="114"/>
      <c r="AF47" s="52"/>
      <c r="AG47" s="53">
        <f>'[3]Risikoschätzung '!$P$26</f>
        <v>1.4614157752901537E-6</v>
      </c>
      <c r="AH47" s="51" t="s">
        <v>53</v>
      </c>
    </row>
    <row r="48" spans="1:35" x14ac:dyDescent="0.3">
      <c r="A48" s="6">
        <f t="shared" si="12"/>
        <v>2054</v>
      </c>
      <c r="B48" s="12">
        <f>'[1]Szenario 1'!$H48</f>
        <v>14463.954643628502</v>
      </c>
      <c r="C48" s="12">
        <f>'[1]Szenario 1'!$K48</f>
        <v>1497.597863801295</v>
      </c>
      <c r="D48" s="13">
        <f>'[1]Szenario 2'!$H48</f>
        <v>16712.796171139333</v>
      </c>
      <c r="E48" s="13">
        <f>'[1]Szenario 2'!$K48</f>
        <v>1730.4429155597663</v>
      </c>
      <c r="F48" s="14">
        <f>'[1]Szenario 3'!$H48</f>
        <v>18850.843122906754</v>
      </c>
      <c r="G48" s="72">
        <f>'[1]Szenario 3'!$K48</f>
        <v>1951.8162969457651</v>
      </c>
      <c r="H48" s="89"/>
      <c r="I48" s="76">
        <f>'[2]Szenario 1'!$F48</f>
        <v>4.4410847585750731E-3</v>
      </c>
      <c r="J48" s="17">
        <f>'[2]Szenario 2'!$F48</f>
        <v>8.4098152912714559E-3</v>
      </c>
      <c r="K48" s="25">
        <f>'[2]Szenario 3'!$F48</f>
        <v>1.0273972602739725E-2</v>
      </c>
      <c r="L48" s="89"/>
      <c r="M48" s="84">
        <f t="shared" si="14"/>
        <v>57.685183636461034</v>
      </c>
      <c r="O48" s="34">
        <f t="shared" si="0"/>
        <v>18850.843122906754</v>
      </c>
      <c r="P48" s="38">
        <f t="shared" si="1"/>
        <v>1960.4844785536693</v>
      </c>
      <c r="Q48" s="89"/>
      <c r="R48" s="31">
        <f t="shared" si="2"/>
        <v>1</v>
      </c>
      <c r="S48" s="36">
        <f t="shared" si="3"/>
        <v>1</v>
      </c>
      <c r="T48" s="89"/>
      <c r="U48" s="42">
        <f t="shared" si="4"/>
        <v>0.33549865557229464</v>
      </c>
      <c r="V48" s="36">
        <f t="shared" si="5"/>
        <v>0.33866666694949271</v>
      </c>
      <c r="W48" s="89"/>
      <c r="X48" s="78">
        <f t="shared" si="6"/>
        <v>4000</v>
      </c>
      <c r="Y48" s="44">
        <f t="shared" si="7"/>
        <v>137753371.54747364</v>
      </c>
      <c r="Z48" s="44">
        <f t="shared" si="8"/>
        <v>393898.15544827911</v>
      </c>
      <c r="AA48" s="44">
        <f t="shared" si="9"/>
        <v>-1068269.2492286921</v>
      </c>
      <c r="AB48" s="45">
        <f t="shared" si="10"/>
        <v>54036.633851347986</v>
      </c>
      <c r="AD48" s="43">
        <f t="shared" si="15"/>
        <v>137137037.08754459</v>
      </c>
      <c r="AE48" s="114"/>
      <c r="AF48" s="136" t="s">
        <v>47</v>
      </c>
      <c r="AG48" s="137"/>
      <c r="AH48" s="138"/>
    </row>
    <row r="49" spans="1:34" x14ac:dyDescent="0.3">
      <c r="A49" s="6">
        <f t="shared" si="12"/>
        <v>2055</v>
      </c>
      <c r="B49" s="12">
        <f>'[1]Szenario 1'!$H49</f>
        <v>14528.19029214504</v>
      </c>
      <c r="C49" s="12">
        <f>'[1]Szenario 1'!$K49</f>
        <v>1504.2488228486973</v>
      </c>
      <c r="D49" s="13">
        <f>'[1]Szenario 2'!$H49</f>
        <v>16836.211859853523</v>
      </c>
      <c r="E49" s="13">
        <f>'[1]Szenario 2'!$K49</f>
        <v>1743.2213759692338</v>
      </c>
      <c r="F49" s="14">
        <f>'[1]Szenario 3'!$H49</f>
        <v>19030.52320508851</v>
      </c>
      <c r="G49" s="72">
        <f>'[1]Szenario 3'!$K49</f>
        <v>1970.4203726548642</v>
      </c>
      <c r="H49" s="89"/>
      <c r="I49" s="76">
        <f>'[2]Szenario 1'!$F49</f>
        <v>4.4214487300094077E-3</v>
      </c>
      <c r="J49" s="17">
        <f>'[2]Szenario 2'!$F49</f>
        <v>8.3396801218583397E-3</v>
      </c>
      <c r="K49" s="25">
        <f>'[2]Szenario 3'!$F49</f>
        <v>1.0169491525423728E-2</v>
      </c>
      <c r="L49" s="89"/>
      <c r="M49" s="85">
        <f t="shared" si="14"/>
        <v>59.606479545576292</v>
      </c>
      <c r="O49" s="34">
        <f t="shared" si="0"/>
        <v>19030.52320508851</v>
      </c>
      <c r="P49" s="38">
        <f t="shared" si="1"/>
        <v>1979.1324853091237</v>
      </c>
      <c r="Q49" s="89"/>
      <c r="R49" s="31">
        <f t="shared" si="2"/>
        <v>1</v>
      </c>
      <c r="S49" s="36">
        <f t="shared" si="3"/>
        <v>1</v>
      </c>
      <c r="T49" s="89"/>
      <c r="U49" s="42">
        <f t="shared" si="4"/>
        <v>0.33549877778915926</v>
      </c>
      <c r="V49" s="36">
        <f t="shared" si="5"/>
        <v>0.33866666696040809</v>
      </c>
      <c r="W49" s="89"/>
      <c r="X49" s="78">
        <f t="shared" si="6"/>
        <v>4000</v>
      </c>
      <c r="Y49" s="44">
        <f t="shared" si="7"/>
        <v>139066271.85538045</v>
      </c>
      <c r="Z49" s="44">
        <f t="shared" si="8"/>
        <v>397652.49459766311</v>
      </c>
      <c r="AA49" s="44">
        <f t="shared" si="9"/>
        <v>-1115285.4774948738</v>
      </c>
      <c r="AB49" s="45">
        <f t="shared" si="10"/>
        <v>54551.538580797554</v>
      </c>
      <c r="AD49" s="43">
        <f t="shared" si="15"/>
        <v>138407190.41106406</v>
      </c>
      <c r="AE49" s="114"/>
      <c r="AF49" s="50" t="s">
        <v>51</v>
      </c>
      <c r="AG49" s="29">
        <v>110000</v>
      </c>
      <c r="AH49" s="51" t="s">
        <v>49</v>
      </c>
    </row>
    <row r="50" spans="1:34" x14ac:dyDescent="0.3">
      <c r="A50" s="6">
        <f t="shared" si="12"/>
        <v>2056</v>
      </c>
      <c r="B50" s="12">
        <f>'[1]Szenario 1'!$H50</f>
        <v>14592.42594066158</v>
      </c>
      <c r="C50" s="12">
        <f>'[1]Szenario 1'!$K50</f>
        <v>1510.8997818961</v>
      </c>
      <c r="D50" s="13">
        <f>'[1]Szenario 2'!$H50</f>
        <v>16959.627548567718</v>
      </c>
      <c r="E50" s="13">
        <f>'[1]Szenario 2'!$K50</f>
        <v>1755.9998363787015</v>
      </c>
      <c r="F50" s="14">
        <f>'[1]Szenario 3'!$H50</f>
        <v>19210.203287270266</v>
      </c>
      <c r="G50" s="72">
        <f>'[1]Szenario 3'!$K50</f>
        <v>1989.0244483639631</v>
      </c>
      <c r="H50" s="89"/>
      <c r="I50" s="76">
        <f>'[2]Szenario 1'!$F50</f>
        <v>4.401985576472792E-3</v>
      </c>
      <c r="J50" s="17">
        <f>'[2]Szenario 2'!$F50</f>
        <v>8.2707050870501151E-3</v>
      </c>
      <c r="K50" s="25">
        <f>'[2]Szenario 3'!$F50</f>
        <v>1.0067114093959731E-2</v>
      </c>
      <c r="L50" s="89"/>
      <c r="M50" s="84">
        <f t="shared" si="14"/>
        <v>61.52777545469155</v>
      </c>
      <c r="O50" s="34">
        <f t="shared" si="0"/>
        <v>19210.203287270266</v>
      </c>
      <c r="P50" s="38">
        <f t="shared" si="1"/>
        <v>1997.780105296913</v>
      </c>
      <c r="Q50" s="89"/>
      <c r="R50" s="31">
        <f t="shared" si="2"/>
        <v>1</v>
      </c>
      <c r="S50" s="36">
        <f t="shared" si="3"/>
        <v>1</v>
      </c>
      <c r="T50" s="89"/>
      <c r="U50" s="42">
        <f t="shared" si="4"/>
        <v>0.33549890351728845</v>
      </c>
      <c r="V50" s="36">
        <f t="shared" si="5"/>
        <v>0.33866666697163622</v>
      </c>
      <c r="W50" s="89"/>
      <c r="X50" s="78">
        <f t="shared" si="6"/>
        <v>4000</v>
      </c>
      <c r="Y50" s="44">
        <f t="shared" si="7"/>
        <v>140379172.76640621</v>
      </c>
      <c r="Z50" s="44">
        <f t="shared" si="8"/>
        <v>401406.83205300476</v>
      </c>
      <c r="AA50" s="44">
        <f t="shared" si="9"/>
        <v>-1162997.2522101274</v>
      </c>
      <c r="AB50" s="45">
        <f t="shared" si="10"/>
        <v>55066.441762601709</v>
      </c>
      <c r="AD50" s="43">
        <f t="shared" si="15"/>
        <v>139676648.78801167</v>
      </c>
      <c r="AE50" s="114"/>
      <c r="AF50" s="52"/>
      <c r="AG50" s="53">
        <f>'[3]Risikoschätzung '!$P$21</f>
        <v>2.6432999158184737E-7</v>
      </c>
      <c r="AH50" s="51" t="s">
        <v>54</v>
      </c>
    </row>
    <row r="51" spans="1:34" x14ac:dyDescent="0.3">
      <c r="A51" s="6">
        <f t="shared" si="12"/>
        <v>2057</v>
      </c>
      <c r="B51" s="12">
        <f>'[1]Szenario 1'!$H51</f>
        <v>14656.661589178118</v>
      </c>
      <c r="C51" s="12">
        <f>'[1]Szenario 1'!$K51</f>
        <v>1517.5507409435022</v>
      </c>
      <c r="D51" s="13">
        <f>'[1]Szenario 2'!$H51</f>
        <v>17083.043237281912</v>
      </c>
      <c r="E51" s="13">
        <f>'[1]Szenario 2'!$K51</f>
        <v>1768.778296788169</v>
      </c>
      <c r="F51" s="14">
        <f>'[1]Szenario 3'!$H51</f>
        <v>19389.883369452022</v>
      </c>
      <c r="G51" s="72">
        <f>'[1]Szenario 3'!$K51</f>
        <v>2007.6285240730622</v>
      </c>
      <c r="H51" s="89"/>
      <c r="I51" s="76">
        <f>'[2]Szenario 1'!$F51</f>
        <v>4.3826930249906753E-3</v>
      </c>
      <c r="J51" s="17">
        <f>'[2]Szenario 2'!$F51</f>
        <v>8.2028616375758485E-3</v>
      </c>
      <c r="K51" s="25">
        <f>'[2]Szenario 3'!$F51</f>
        <v>9.9667774086378731E-3</v>
      </c>
      <c r="L51" s="89"/>
      <c r="M51" s="85">
        <f t="shared" si="14"/>
        <v>63.449071363806809</v>
      </c>
      <c r="O51" s="34">
        <f t="shared" si="0"/>
        <v>19389.883369452022</v>
      </c>
      <c r="P51" s="38">
        <f t="shared" si="1"/>
        <v>2016.4273436022895</v>
      </c>
      <c r="Q51" s="89"/>
      <c r="R51" s="31">
        <f t="shared" si="2"/>
        <v>1</v>
      </c>
      <c r="S51" s="36">
        <f t="shared" si="3"/>
        <v>1</v>
      </c>
      <c r="T51" s="89"/>
      <c r="U51" s="42">
        <f t="shared" si="4"/>
        <v>0.33549903282329868</v>
      </c>
      <c r="V51" s="36">
        <f t="shared" si="5"/>
        <v>0.33866666698318298</v>
      </c>
      <c r="W51" s="89"/>
      <c r="X51" s="78">
        <f t="shared" si="6"/>
        <v>4000</v>
      </c>
      <c r="Y51" s="44">
        <f t="shared" si="7"/>
        <v>141692074.36764166</v>
      </c>
      <c r="Z51" s="44">
        <f t="shared" si="8"/>
        <v>405161.16783657734</v>
      </c>
      <c r="AA51" s="44">
        <f t="shared" si="9"/>
        <v>-1211404.5733744525</v>
      </c>
      <c r="AB51" s="45">
        <f t="shared" si="10"/>
        <v>55581.343417109005</v>
      </c>
      <c r="AD51" s="43">
        <f t="shared" si="15"/>
        <v>140945412.30552089</v>
      </c>
      <c r="AE51" s="114"/>
      <c r="AF51" s="52"/>
      <c r="AG51" s="53">
        <f>'[3]Risikoschätzung '!$P$25</f>
        <v>1.0116705256743542E-7</v>
      </c>
      <c r="AH51" s="51" t="s">
        <v>54</v>
      </c>
    </row>
    <row r="52" spans="1:34" x14ac:dyDescent="0.3">
      <c r="A52" s="6">
        <f t="shared" si="12"/>
        <v>2058</v>
      </c>
      <c r="B52" s="12">
        <f>'[1]Szenario 1'!$H52</f>
        <v>14720.897237694657</v>
      </c>
      <c r="C52" s="12">
        <f>'[1]Szenario 1'!$K52</f>
        <v>1524.2016999909047</v>
      </c>
      <c r="D52" s="13">
        <f>'[1]Szenario 2'!$H52</f>
        <v>17206.458925996103</v>
      </c>
      <c r="E52" s="13">
        <f>'[1]Szenario 2'!$K52</f>
        <v>1781.5567571976364</v>
      </c>
      <c r="F52" s="14">
        <f>'[1]Szenario 3'!$H52</f>
        <v>19569.563451633778</v>
      </c>
      <c r="G52" s="72">
        <f>'[1]Szenario 3'!$K52</f>
        <v>2026.2325997821613</v>
      </c>
      <c r="H52" s="89"/>
      <c r="I52" s="76">
        <f>'[2]Szenario 1'!$F52</f>
        <v>4.3635688422616285E-3</v>
      </c>
      <c r="J52" s="17">
        <f>'[2]Szenario 2'!$F52</f>
        <v>8.1361221532860271E-3</v>
      </c>
      <c r="K52" s="25">
        <f>'[2]Szenario 3'!$F52</f>
        <v>9.8684210526315784E-3</v>
      </c>
      <c r="L52" s="89"/>
      <c r="M52" s="84">
        <f t="shared" si="14"/>
        <v>65.370367272922067</v>
      </c>
      <c r="O52" s="34">
        <f t="shared" si="0"/>
        <v>19569.563451633778</v>
      </c>
      <c r="P52" s="38">
        <f t="shared" si="1"/>
        <v>2035.0742052217456</v>
      </c>
      <c r="Q52" s="89"/>
      <c r="R52" s="31">
        <f t="shared" si="2"/>
        <v>1</v>
      </c>
      <c r="S52" s="36">
        <f t="shared" si="3"/>
        <v>1</v>
      </c>
      <c r="T52" s="89"/>
      <c r="U52" s="42">
        <f t="shared" si="4"/>
        <v>0.33549916577443245</v>
      </c>
      <c r="V52" s="36">
        <f t="shared" si="5"/>
        <v>0.33866666699505427</v>
      </c>
      <c r="W52" s="89"/>
      <c r="X52" s="78">
        <f t="shared" si="6"/>
        <v>4000</v>
      </c>
      <c r="Y52" s="44">
        <f t="shared" si="7"/>
        <v>143004976.74702248</v>
      </c>
      <c r="Z52" s="44">
        <f t="shared" si="8"/>
        <v>408915.50197026564</v>
      </c>
      <c r="AA52" s="44">
        <f t="shared" si="9"/>
        <v>-1260507.4409878498</v>
      </c>
      <c r="AB52" s="45">
        <f t="shared" si="10"/>
        <v>56096.243564312863</v>
      </c>
      <c r="AD52" s="43">
        <f t="shared" si="15"/>
        <v>142213481.05156919</v>
      </c>
      <c r="AE52" s="114"/>
      <c r="AF52" s="136" t="s">
        <v>48</v>
      </c>
      <c r="AG52" s="137"/>
      <c r="AH52" s="138"/>
    </row>
    <row r="53" spans="1:34" x14ac:dyDescent="0.3">
      <c r="A53" s="6">
        <f t="shared" si="12"/>
        <v>2059</v>
      </c>
      <c r="B53" s="12">
        <f>'[1]Szenario 1'!$H53</f>
        <v>14785.132886211197</v>
      </c>
      <c r="C53" s="12">
        <f>'[1]Szenario 1'!$K53</f>
        <v>1530.8526590383071</v>
      </c>
      <c r="D53" s="13">
        <f>'[1]Szenario 2'!$H53</f>
        <v>17329.874614710297</v>
      </c>
      <c r="E53" s="13">
        <f>'[1]Szenario 2'!$K53</f>
        <v>1794.3352176071041</v>
      </c>
      <c r="F53" s="14">
        <f>'[1]Szenario 3'!$H53</f>
        <v>19749.243533815534</v>
      </c>
      <c r="G53" s="72">
        <f>'[1]Szenario 3'!$K53</f>
        <v>2044.8366754912602</v>
      </c>
      <c r="H53" s="89"/>
      <c r="I53" s="76">
        <f>'[2]Szenario 1'!$F53</f>
        <v>4.3446108337955262E-3</v>
      </c>
      <c r="J53" s="17">
        <f>'[2]Szenario 2'!$F53</f>
        <v>8.0704599056603769E-3</v>
      </c>
      <c r="K53" s="25">
        <f>'[2]Szenario 3'!$F53</f>
        <v>9.7719869706840382E-3</v>
      </c>
      <c r="L53" s="89"/>
      <c r="M53" s="85">
        <f t="shared" si="14"/>
        <v>67.291663182037325</v>
      </c>
      <c r="O53" s="34">
        <f t="shared" si="0"/>
        <v>19749.243533815534</v>
      </c>
      <c r="P53" s="38">
        <f t="shared" si="1"/>
        <v>2053.720695064942</v>
      </c>
      <c r="Q53" s="89"/>
      <c r="R53" s="31">
        <f t="shared" si="2"/>
        <v>1</v>
      </c>
      <c r="S53" s="36">
        <f t="shared" si="3"/>
        <v>1</v>
      </c>
      <c r="T53" s="89"/>
      <c r="U53" s="42">
        <f t="shared" si="4"/>
        <v>0.33549930243855824</v>
      </c>
      <c r="V53" s="36">
        <f t="shared" si="5"/>
        <v>0.33866666700725617</v>
      </c>
      <c r="W53" s="89"/>
      <c r="X53" s="78">
        <f t="shared" si="6"/>
        <v>4000</v>
      </c>
      <c r="Y53" s="44">
        <f t="shared" si="7"/>
        <v>144317879.99334925</v>
      </c>
      <c r="Z53" s="44">
        <f t="shared" si="8"/>
        <v>412669.83447557385</v>
      </c>
      <c r="AA53" s="44">
        <f t="shared" si="9"/>
        <v>-1310305.8550503191</v>
      </c>
      <c r="AB53" s="45">
        <f t="shared" si="10"/>
        <v>56611.142223859206</v>
      </c>
      <c r="AD53" s="43">
        <f t="shared" si="15"/>
        <v>143480855.11499837</v>
      </c>
      <c r="AE53" s="114"/>
      <c r="AF53" s="50" t="s">
        <v>52</v>
      </c>
      <c r="AG53" s="29">
        <v>3700000</v>
      </c>
      <c r="AH53" s="51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14849.368534727735</v>
      </c>
      <c r="C54" s="12">
        <f>'[1]Szenario 1'!$K54</f>
        <v>1537.5036180857096</v>
      </c>
      <c r="D54" s="13">
        <f>'[1]Szenario 2'!$H54</f>
        <v>17453.290303424488</v>
      </c>
      <c r="E54" s="13">
        <f>'[1]Szenario 2'!$K54</f>
        <v>1807.1136780165714</v>
      </c>
      <c r="F54" s="14">
        <f>'[1]Szenario 3'!$H54</f>
        <v>19928.923615997293</v>
      </c>
      <c r="G54" s="72">
        <f>'[1]Szenario 3'!$K54</f>
        <v>2063.4407512003595</v>
      </c>
      <c r="H54" s="89"/>
      <c r="I54" s="76">
        <f>'[2]Szenario 1'!$F54</f>
        <v>4.3258168430740911E-3</v>
      </c>
      <c r="J54" s="17">
        <f>'[2]Szenario 2'!$F54</f>
        <v>8.0058490221166147E-3</v>
      </c>
      <c r="K54" s="25">
        <f>'[2]Szenario 3'!$F54</f>
        <v>9.6774193548387101E-3</v>
      </c>
      <c r="L54" s="89"/>
      <c r="M54" s="87">
        <f t="shared" si="14"/>
        <v>69.212959091152584</v>
      </c>
      <c r="O54" s="34">
        <f t="shared" si="0"/>
        <v>19928.923615997293</v>
      </c>
      <c r="P54" s="38">
        <f t="shared" si="1"/>
        <v>2072.3668179565875</v>
      </c>
      <c r="Q54" s="90"/>
      <c r="R54" s="31">
        <f t="shared" si="2"/>
        <v>1</v>
      </c>
      <c r="S54" s="36">
        <f t="shared" si="3"/>
        <v>1</v>
      </c>
      <c r="T54" s="90"/>
      <c r="U54" s="42">
        <f t="shared" si="4"/>
        <v>0.33549944288417061</v>
      </c>
      <c r="V54" s="36">
        <f t="shared" si="5"/>
        <v>0.33866666701979475</v>
      </c>
      <c r="W54" s="90"/>
      <c r="X54" s="78">
        <f t="shared" si="6"/>
        <v>4000</v>
      </c>
      <c r="Y54" s="44">
        <f t="shared" si="7"/>
        <v>145630784.19630703</v>
      </c>
      <c r="Z54" s="44">
        <f t="shared" si="8"/>
        <v>416424.16537363449</v>
      </c>
      <c r="AA54" s="44">
        <f t="shared" si="9"/>
        <v>-1360799.8155618606</v>
      </c>
      <c r="AB54" s="45">
        <f t="shared" si="10"/>
        <v>57126.03941505406</v>
      </c>
      <c r="AD54" s="43">
        <f t="shared" si="15"/>
        <v>144747534.58553386</v>
      </c>
      <c r="AE54" s="114"/>
      <c r="AF54" s="52"/>
      <c r="AG54" s="53">
        <f>'[3]Risikoschätzung '!$P$20</f>
        <v>1.3698630136986301E-8</v>
      </c>
      <c r="AH54" s="51" t="s">
        <v>54</v>
      </c>
    </row>
    <row r="55" spans="1:34" ht="15" thickBot="1" x14ac:dyDescent="0.35">
      <c r="AD55" s="43">
        <f>SUM(AD9:AD54)</f>
        <v>5331319385.8214922</v>
      </c>
      <c r="AE55" s="114"/>
      <c r="AF55" s="54"/>
      <c r="AG55" s="55">
        <f>'[3]Risikoschätzung '!$P$24</f>
        <v>5.2428785204316568E-9</v>
      </c>
      <c r="AH55" s="56" t="s">
        <v>54</v>
      </c>
    </row>
    <row r="56" spans="1:34" ht="15" thickBot="1" x14ac:dyDescent="0.35">
      <c r="U56" s="121" t="s">
        <v>23</v>
      </c>
      <c r="V56" s="122"/>
      <c r="X56" s="10">
        <f>SUM(X9:X54)</f>
        <v>252000</v>
      </c>
      <c r="Y56" s="69">
        <f>SUM(Y9:Y54)</f>
        <v>5340161124.3426619</v>
      </c>
      <c r="Z56" s="70">
        <f>SUM(Z9:Z54)</f>
        <v>15269750.680273406</v>
      </c>
      <c r="AA56" s="70">
        <f>SUM(AA9:AA54)</f>
        <v>-26458342.432618272</v>
      </c>
      <c r="AB56" s="77">
        <f>SUM(AB9:AB54)</f>
        <v>2094853.2311742257</v>
      </c>
      <c r="AD56" s="71">
        <f>X56+Y56+Z56+AA56+AB56</f>
        <v>5331319385.8214912</v>
      </c>
      <c r="AF56" s="139"/>
      <c r="AG56" s="140"/>
    </row>
    <row r="57" spans="1:34" ht="15" thickBot="1" x14ac:dyDescent="0.35">
      <c r="AF57" s="141"/>
      <c r="AG57" s="142"/>
    </row>
    <row r="58" spans="1:34" x14ac:dyDescent="0.3">
      <c r="AE58" s="28"/>
      <c r="AF58" s="139"/>
      <c r="AG58" s="140"/>
      <c r="AH58" s="46"/>
    </row>
    <row r="59" spans="1:34" ht="15" thickBot="1" x14ac:dyDescent="0.35">
      <c r="AF59" s="141"/>
      <c r="AG59" s="142"/>
    </row>
    <row r="60" spans="1:34" x14ac:dyDescent="0.3">
      <c r="AG60" s="45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V27" workbookViewId="0">
      <selection activeCell="AB9" sqref="AB9:AB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2" customWidth="1"/>
    <col min="9" max="9" width="15.33203125" customWidth="1"/>
    <col min="10" max="10" width="14.6640625" customWidth="1"/>
    <col min="11" max="11" width="14.88671875" customWidth="1"/>
    <col min="12" max="12" width="3" style="22" customWidth="1"/>
    <col min="13" max="13" width="20.77734375" customWidth="1"/>
    <col min="14" max="14" width="3.21875" style="89" customWidth="1"/>
    <col min="15" max="15" width="20.33203125" style="29" customWidth="1"/>
    <col min="16" max="16" width="16.44140625" style="29" customWidth="1"/>
    <col min="17" max="17" width="3.109375" style="32" customWidth="1"/>
    <col min="18" max="18" width="14.109375" customWidth="1"/>
    <col min="19" max="19" width="13.44140625" customWidth="1"/>
    <col min="20" max="20" width="3.109375" style="32" customWidth="1"/>
    <col min="21" max="21" width="15.6640625" style="32" customWidth="1"/>
    <col min="22" max="22" width="18.44140625" style="32" customWidth="1"/>
    <col min="23" max="23" width="5.6640625" style="32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88"/>
      <c r="L1" s="88"/>
      <c r="N1" s="88"/>
      <c r="Q1" s="88"/>
      <c r="R1" s="3"/>
      <c r="S1" s="3"/>
      <c r="T1" s="88"/>
      <c r="U1" s="27"/>
      <c r="V1" s="27"/>
      <c r="W1" s="88"/>
      <c r="AE1" s="114"/>
    </row>
    <row r="2" spans="1:36" ht="14.4" customHeight="1" thickBot="1" x14ac:dyDescent="0.35">
      <c r="B2" s="115" t="s">
        <v>0</v>
      </c>
      <c r="C2" s="116"/>
      <c r="D2" s="117"/>
      <c r="F2" s="114"/>
      <c r="G2" s="114"/>
      <c r="H2" s="89"/>
      <c r="K2" s="2"/>
      <c r="L2" s="89"/>
      <c r="O2" s="121" t="s">
        <v>57</v>
      </c>
      <c r="P2" s="122"/>
      <c r="Q2" s="89"/>
      <c r="R2" s="3"/>
      <c r="S2" s="3"/>
      <c r="T2" s="89"/>
      <c r="U2" s="27"/>
      <c r="V2" s="27"/>
      <c r="W2" s="89"/>
      <c r="Y2" s="147" t="s">
        <v>79</v>
      </c>
      <c r="Z2" s="148"/>
      <c r="AA2" s="149"/>
      <c r="AB2" s="9"/>
      <c r="AC2" s="9"/>
      <c r="AE2" s="114"/>
    </row>
    <row r="3" spans="1:36" ht="14.4" customHeight="1" thickBot="1" x14ac:dyDescent="0.35">
      <c r="B3" s="118"/>
      <c r="C3" s="119"/>
      <c r="D3" s="120"/>
      <c r="F3" s="114"/>
      <c r="G3" s="114"/>
      <c r="H3" s="89"/>
      <c r="K3" s="2"/>
      <c r="L3" s="89"/>
      <c r="O3" s="156" t="s">
        <v>78</v>
      </c>
      <c r="P3" s="157"/>
      <c r="Q3" s="89"/>
      <c r="R3" s="3"/>
      <c r="S3" s="3"/>
      <c r="T3" s="89"/>
      <c r="U3" s="27"/>
      <c r="V3" s="27"/>
      <c r="W3" s="89"/>
      <c r="Y3" s="150"/>
      <c r="Z3" s="151"/>
      <c r="AA3" s="152"/>
      <c r="AB3" s="9"/>
      <c r="AC3" s="9"/>
      <c r="AE3" s="114"/>
      <c r="AF3" s="92" t="s">
        <v>14</v>
      </c>
      <c r="AG3" s="93"/>
      <c r="AH3" s="94"/>
    </row>
    <row r="4" spans="1:36" ht="14.4" customHeight="1" thickBot="1" x14ac:dyDescent="0.35">
      <c r="H4" s="89"/>
      <c r="K4" s="2"/>
      <c r="L4" s="89"/>
      <c r="O4" s="158"/>
      <c r="P4" s="159"/>
      <c r="Q4" s="89"/>
      <c r="R4" s="3"/>
      <c r="S4" s="3"/>
      <c r="T4" s="89"/>
      <c r="U4" s="27"/>
      <c r="V4" s="27"/>
      <c r="W4" s="89"/>
      <c r="Y4" s="153"/>
      <c r="Z4" s="154"/>
      <c r="AA4" s="155"/>
      <c r="AB4" s="9"/>
      <c r="AC4" s="9"/>
      <c r="AE4" s="114"/>
      <c r="AF4" s="95"/>
      <c r="AG4" s="96"/>
      <c r="AH4" s="97"/>
    </row>
    <row r="5" spans="1:36" ht="14.4" customHeight="1" thickBot="1" x14ac:dyDescent="0.35">
      <c r="D5" s="98" t="s">
        <v>2</v>
      </c>
      <c r="E5" s="99"/>
      <c r="H5" s="89"/>
      <c r="I5" s="98" t="s">
        <v>7</v>
      </c>
      <c r="J5" s="102"/>
      <c r="K5" s="99"/>
      <c r="L5" s="89"/>
      <c r="M5" s="102" t="s">
        <v>3</v>
      </c>
      <c r="O5" s="104"/>
      <c r="P5" s="105"/>
      <c r="Q5" s="89"/>
      <c r="R5" s="102" t="s">
        <v>21</v>
      </c>
      <c r="S5" s="99"/>
      <c r="T5" s="89"/>
      <c r="U5" s="98" t="s">
        <v>30</v>
      </c>
      <c r="V5" s="99"/>
      <c r="W5" s="89"/>
      <c r="AE5" s="114"/>
    </row>
    <row r="6" spans="1:36" ht="14.4" customHeight="1" thickBot="1" x14ac:dyDescent="0.35">
      <c r="D6" s="100"/>
      <c r="E6" s="101"/>
      <c r="H6" s="89"/>
      <c r="I6" s="100"/>
      <c r="J6" s="103"/>
      <c r="K6" s="101"/>
      <c r="L6" s="89"/>
      <c r="M6" s="103"/>
      <c r="O6" s="106"/>
      <c r="P6" s="107"/>
      <c r="Q6" s="89"/>
      <c r="R6" s="103"/>
      <c r="S6" s="101"/>
      <c r="T6" s="89"/>
      <c r="U6" s="100"/>
      <c r="V6" s="101"/>
      <c r="W6" s="89"/>
      <c r="AE6" s="114"/>
      <c r="AF6" s="65" t="s">
        <v>31</v>
      </c>
      <c r="AG6" s="48"/>
      <c r="AH6" s="48"/>
      <c r="AI6" s="48"/>
      <c r="AJ6" s="61"/>
    </row>
    <row r="7" spans="1:36" ht="15" customHeight="1" thickBot="1" x14ac:dyDescent="0.35">
      <c r="B7" s="91" t="s">
        <v>5</v>
      </c>
      <c r="C7" s="91"/>
      <c r="D7" s="110" t="s">
        <v>4</v>
      </c>
      <c r="E7" s="110"/>
      <c r="F7" s="111" t="s">
        <v>6</v>
      </c>
      <c r="G7" s="111"/>
      <c r="H7" s="89"/>
      <c r="I7" s="73" t="s">
        <v>61</v>
      </c>
      <c r="J7" s="15" t="s">
        <v>62</v>
      </c>
      <c r="K7" s="23" t="s">
        <v>63</v>
      </c>
      <c r="L7" s="89"/>
      <c r="M7" s="1" t="s">
        <v>8</v>
      </c>
      <c r="O7" s="108"/>
      <c r="P7" s="109"/>
      <c r="Q7" s="89"/>
      <c r="R7" s="3"/>
      <c r="S7" s="3"/>
      <c r="T7" s="89"/>
      <c r="U7" s="27"/>
      <c r="V7" s="27"/>
      <c r="W7" s="89"/>
      <c r="X7" s="4" t="s">
        <v>9</v>
      </c>
      <c r="Y7" s="35" t="s">
        <v>10</v>
      </c>
      <c r="Z7" s="4" t="s">
        <v>11</v>
      </c>
      <c r="AA7" s="4" t="s">
        <v>12</v>
      </c>
      <c r="AB7" s="4" t="s">
        <v>13</v>
      </c>
      <c r="AD7" s="112" t="s">
        <v>58</v>
      </c>
      <c r="AE7" s="114"/>
      <c r="AF7" s="68" t="s">
        <v>56</v>
      </c>
      <c r="AG7" s="29">
        <v>80</v>
      </c>
      <c r="AH7" s="28" t="s">
        <v>19</v>
      </c>
      <c r="AI7" s="29">
        <v>0.08</v>
      </c>
      <c r="AJ7" s="51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21"/>
      <c r="H8" s="89"/>
      <c r="I8" s="74"/>
      <c r="J8" s="8"/>
      <c r="K8" s="21"/>
      <c r="L8" s="89"/>
      <c r="M8" s="26"/>
      <c r="O8" s="33"/>
      <c r="P8" s="37"/>
      <c r="Q8" s="89"/>
      <c r="R8" s="30"/>
      <c r="S8" s="35"/>
      <c r="T8" s="89"/>
      <c r="U8" s="30"/>
      <c r="V8" s="35"/>
      <c r="W8" s="89"/>
      <c r="X8" s="40"/>
      <c r="Y8" s="11"/>
      <c r="Z8" s="39"/>
      <c r="AA8" s="39"/>
      <c r="AB8" s="39"/>
      <c r="AD8" s="113"/>
      <c r="AE8" s="114"/>
      <c r="AF8" s="62" t="s">
        <v>15</v>
      </c>
      <c r="AG8" s="29">
        <v>3</v>
      </c>
      <c r="AH8" s="28" t="s">
        <v>19</v>
      </c>
      <c r="AI8" s="28"/>
      <c r="AJ8" s="51"/>
    </row>
    <row r="9" spans="1:36" ht="14.4" customHeight="1" x14ac:dyDescent="0.3">
      <c r="A9" s="6">
        <v>2015</v>
      </c>
      <c r="B9" s="12">
        <f>'[1]Szenario 1'!$H9</f>
        <v>11958.76435148346</v>
      </c>
      <c r="C9" s="12">
        <f>'[1]Szenario 1'!$K9</f>
        <v>1238.2104609525973</v>
      </c>
      <c r="D9" s="13">
        <f>'[1]Szenario 2'!$H9</f>
        <v>11899.584311285807</v>
      </c>
      <c r="E9" s="13">
        <f>'[1]Szenario 2'!$K9</f>
        <v>1232.0829595905325</v>
      </c>
      <c r="F9" s="14">
        <f>'[1]Szenario 3'!$H9</f>
        <v>11843.319917818244</v>
      </c>
      <c r="G9" s="72">
        <f>'[1]Szenario 3'!$K9</f>
        <v>1226.2573442909008</v>
      </c>
      <c r="H9" s="89"/>
      <c r="I9" s="75">
        <f>'[2]Szenario 1'!$F9</f>
        <v>5.3714285714285713E-3</v>
      </c>
      <c r="J9" s="16">
        <f>'[2]Szenario 2'!$F9</f>
        <v>1.2514285714285714E-2</v>
      </c>
      <c r="K9" s="24">
        <f>'[2]Szenario 3'!$F9</f>
        <v>1.7142857142857144E-2</v>
      </c>
      <c r="L9" s="89"/>
      <c r="M9" s="82">
        <v>0.16900000000000001</v>
      </c>
      <c r="O9" s="34">
        <f>F9</f>
        <v>11843.319917818244</v>
      </c>
      <c r="P9" s="38">
        <f>G9+(G9*J9)</f>
        <v>1241.6030790565985</v>
      </c>
      <c r="Q9" s="89"/>
      <c r="R9" s="31">
        <f>IF(O9&lt;$AG$18,1,2)</f>
        <v>1</v>
      </c>
      <c r="S9" s="36">
        <f>IF(P9&lt;$AG$10,1,2)</f>
        <v>1</v>
      </c>
      <c r="T9" s="89"/>
      <c r="U9" s="42">
        <f>($AI$15/$AG$20)*(1+0.15*(O9/$AG$18)^4)+$AH$33</f>
        <v>0.33549598783917128</v>
      </c>
      <c r="V9" s="36">
        <f>($AI$7/$AG$12)*(1+0.15*(P9/$AG$10)^4)+$AH$32</f>
        <v>0.33866666671216511</v>
      </c>
      <c r="W9" s="89"/>
      <c r="X9" s="27">
        <f>($AG$7*$AG$8*S9+$AG$15*$AG$16*R9)*$AG$24</f>
        <v>4000</v>
      </c>
      <c r="Y9" s="44">
        <f>(O9*U9*$AG$30+P9*V9*$AG$29)*365</f>
        <v>86587770.616620496</v>
      </c>
      <c r="Z9" s="44">
        <f>(O9*$AI$15*$AG$37+P9*$AI$7*$AG$36)*365</f>
        <v>247515.68060647286</v>
      </c>
      <c r="AA9" s="44">
        <f>O9*$AI$15*($AG$41+$AG$40*(1-M9))*365</f>
        <v>15067.419793053956</v>
      </c>
      <c r="AB9" s="45">
        <f>365*((P9*$AI$7*($AG$53*$AG$54+$AG$49*$AG$50+$AG$45*$AG$46))+(O9*1.6*$AI$15*($AG$53*$AG$55+$AG$49*$AG$51+$AG$45*$AG$47)))</f>
        <v>33988.925327782817</v>
      </c>
      <c r="AD9" s="43">
        <f>SUM(X9:AB9)</f>
        <v>86888342.642347798</v>
      </c>
      <c r="AE9" s="114"/>
      <c r="AF9" s="143" t="s">
        <v>16</v>
      </c>
      <c r="AG9" s="18"/>
      <c r="AH9" s="146"/>
      <c r="AI9" s="28"/>
      <c r="AJ9" s="51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72">
        <f>'[1]Szenario 3'!$K10</f>
        <v>1244.86142</v>
      </c>
      <c r="H10" s="89"/>
      <c r="I10" s="76">
        <f>'[2]Szenario 1'!$F10</f>
        <v>5.3427304762987378E-3</v>
      </c>
      <c r="J10" s="17">
        <f>'[2]Szenario 2'!$F10</f>
        <v>1.2359613973700547E-2</v>
      </c>
      <c r="K10" s="25">
        <f>'[2]Szenario 3'!$F10</f>
        <v>1.6853932584269662E-2</v>
      </c>
      <c r="L10" s="89"/>
      <c r="M10" s="83">
        <v>0.23699999999999999</v>
      </c>
      <c r="O10" s="34">
        <f t="shared" ref="O10:O54" si="0">F10</f>
        <v>12023</v>
      </c>
      <c r="P10" s="38">
        <f t="shared" ref="P10:P54" si="1">G10+(G10*J10)</f>
        <v>1260.2474266019526</v>
      </c>
      <c r="Q10" s="89"/>
      <c r="R10" s="31">
        <f t="shared" ref="R10:R54" si="2">IF(O10&lt;$AG$18,1,2)</f>
        <v>1</v>
      </c>
      <c r="S10" s="36">
        <f t="shared" ref="S10:S54" si="3">IF(P10&lt;$AG$10,1,2)</f>
        <v>1</v>
      </c>
      <c r="T10" s="89"/>
      <c r="U10" s="42">
        <f t="shared" ref="U10:U54" si="4">($AI$15/$AG$20)*(1+0.15*(O10/$AG$18)^4)+$AH$33</f>
        <v>0.33549601840424526</v>
      </c>
      <c r="V10" s="36">
        <f t="shared" ref="V10:V54" si="5">($AI$7/$AG$12)*(1+0.15*(P10/$AG$10)^4)+$AH$32</f>
        <v>0.33866666671496021</v>
      </c>
      <c r="W10" s="89"/>
      <c r="X10" s="27">
        <f t="shared" ref="X10:X54" si="6">($AG$7*$AG$8*S10+$AG$15*$AG$16*R10)*$AG$24</f>
        <v>4000</v>
      </c>
      <c r="Y10" s="44">
        <f t="shared" ref="Y10:Y54" si="7">(O10*U10*$AG$30+P10*V10*$AG$29)*365</f>
        <v>87900605.266088769</v>
      </c>
      <c r="Z10" s="44">
        <f t="shared" ref="Z10:Z54" si="8">(O10*$AI$15*$AG$37+P10*$AI$7*$AG$36)*365</f>
        <v>251270.00372851655</v>
      </c>
      <c r="AA10" s="44">
        <f t="shared" ref="AA10:AA54" si="9">O10*$AI$15*($AG$41+$AG$40*(1-M10))*365</f>
        <v>14472.400102600001</v>
      </c>
      <c r="AB10" s="45">
        <f t="shared" ref="AB10:AB54" si="10">365*((P10*$AI$7*($AG$53*$AG$54+$AG$49*$AG$50+$AG$45*$AG$46))+(O10*1.6*$AI$15*($AG$53*$AG$55+$AG$49*$AG$51+$AG$45*$AG$47)))</f>
        <v>34503.815414954268</v>
      </c>
      <c r="AD10" s="43">
        <f t="shared" ref="AD10:AD46" si="11">SUM(X10:AB10)</f>
        <v>88204851.485334843</v>
      </c>
      <c r="AE10" s="114"/>
      <c r="AF10" s="144"/>
      <c r="AG10" s="19">
        <v>80400</v>
      </c>
      <c r="AH10" s="146"/>
      <c r="AI10" s="28"/>
      <c r="AJ10" s="51"/>
    </row>
    <row r="11" spans="1:36" x14ac:dyDescent="0.3">
      <c r="A11" s="6">
        <f t="shared" ref="A11:A54" si="12">A10+1</f>
        <v>2017</v>
      </c>
      <c r="B11" s="12">
        <f>'[1]Szenario 1'!$H11</f>
        <v>12087.23564851654</v>
      </c>
      <c r="C11" s="12">
        <f>'[1]Szenario 1'!$K11</f>
        <v>1251.5123790474024</v>
      </c>
      <c r="D11" s="13">
        <f>'[1]Szenario 2'!$H11</f>
        <v>12146.415688714193</v>
      </c>
      <c r="E11" s="13">
        <f>'[1]Szenario 2'!$K11</f>
        <v>1257.6398804094674</v>
      </c>
      <c r="F11" s="14">
        <f>'[1]Szenario 3'!$H11</f>
        <v>12202.680082181758</v>
      </c>
      <c r="G11" s="72">
        <f>'[1]Szenario 3'!$K11</f>
        <v>1263.4654957090991</v>
      </c>
      <c r="H11" s="89"/>
      <c r="I11" s="76">
        <f>'[2]Szenario 1'!$F11</f>
        <v>5.3143374038896428E-3</v>
      </c>
      <c r="J11" s="17">
        <f>'[2]Szenario 2'!$F11</f>
        <v>1.2208718920726948E-2</v>
      </c>
      <c r="K11" s="25">
        <f>'[2]Szenario 3'!$F11</f>
        <v>1.6574585635359115E-2</v>
      </c>
      <c r="L11" s="89"/>
      <c r="M11" s="82">
        <v>0.318</v>
      </c>
      <c r="O11" s="34">
        <f t="shared" si="0"/>
        <v>12202.680082181758</v>
      </c>
      <c r="P11" s="38">
        <f t="shared" si="1"/>
        <v>1278.8907908122485</v>
      </c>
      <c r="Q11" s="89"/>
      <c r="R11" s="31">
        <f t="shared" si="2"/>
        <v>1</v>
      </c>
      <c r="S11" s="36">
        <f t="shared" si="3"/>
        <v>1</v>
      </c>
      <c r="T11" s="89"/>
      <c r="U11" s="42">
        <f t="shared" si="4"/>
        <v>0.33549605037083341</v>
      </c>
      <c r="V11" s="36">
        <f t="shared" si="5"/>
        <v>0.33866666671788193</v>
      </c>
      <c r="W11" s="89"/>
      <c r="X11" s="27">
        <f t="shared" si="6"/>
        <v>4000</v>
      </c>
      <c r="Y11" s="44">
        <f t="shared" si="7"/>
        <v>89213436.235274002</v>
      </c>
      <c r="Z11" s="44">
        <f t="shared" si="8"/>
        <v>255024.32254355276</v>
      </c>
      <c r="AA11" s="44">
        <f t="shared" si="9"/>
        <v>13692.954352042354</v>
      </c>
      <c r="AB11" s="45">
        <f t="shared" si="10"/>
        <v>35018.70156732422</v>
      </c>
      <c r="AD11" s="43">
        <f t="shared" si="11"/>
        <v>89521172.213736907</v>
      </c>
      <c r="AE11" s="114"/>
      <c r="AF11" s="145"/>
      <c r="AG11" s="18"/>
      <c r="AH11" s="146"/>
      <c r="AI11" s="28"/>
      <c r="AJ11" s="51"/>
    </row>
    <row r="12" spans="1:36" ht="15" thickBot="1" x14ac:dyDescent="0.35">
      <c r="A12" s="6">
        <f t="shared" si="12"/>
        <v>2018</v>
      </c>
      <c r="B12" s="12">
        <f>'[1]Szenario 1'!$H12</f>
        <v>12151.471297033078</v>
      </c>
      <c r="C12" s="12">
        <f>'[1]Szenario 1'!$K12</f>
        <v>1258.1633380948049</v>
      </c>
      <c r="D12" s="13">
        <f>'[1]Szenario 2'!$H12</f>
        <v>12269.831377428385</v>
      </c>
      <c r="E12" s="13">
        <f>'[1]Szenario 2'!$K12</f>
        <v>1270.4183408189349</v>
      </c>
      <c r="F12" s="14">
        <f>'[1]Szenario 3'!$H12</f>
        <v>12382.360164363514</v>
      </c>
      <c r="G12" s="72">
        <f>'[1]Szenario 3'!$K12</f>
        <v>1282.0695714181982</v>
      </c>
      <c r="H12" s="89"/>
      <c r="I12" s="76">
        <f>'[2]Szenario 1'!$F12</f>
        <v>5.28624451692723E-3</v>
      </c>
      <c r="J12" s="17">
        <f>'[2]Szenario 2'!$F12</f>
        <v>1.2061463898221072E-2</v>
      </c>
      <c r="K12" s="25">
        <f>'[2]Szenario 3'!$F12</f>
        <v>1.6304347826086956E-2</v>
      </c>
      <c r="L12" s="89"/>
      <c r="M12" s="83">
        <v>0.41699999999999998</v>
      </c>
      <c r="O12" s="34">
        <f t="shared" si="0"/>
        <v>12382.360164363514</v>
      </c>
      <c r="P12" s="38">
        <f t="shared" si="1"/>
        <v>1297.5332072688666</v>
      </c>
      <c r="Q12" s="89"/>
      <c r="R12" s="31">
        <f t="shared" si="2"/>
        <v>1</v>
      </c>
      <c r="S12" s="36">
        <f t="shared" si="3"/>
        <v>1</v>
      </c>
      <c r="T12" s="89"/>
      <c r="U12" s="42">
        <f t="shared" si="4"/>
        <v>0.3354960837811376</v>
      </c>
      <c r="V12" s="36">
        <f t="shared" si="5"/>
        <v>0.33866666672093415</v>
      </c>
      <c r="W12" s="89"/>
      <c r="X12" s="27">
        <f t="shared" si="6"/>
        <v>4000</v>
      </c>
      <c r="Y12" s="44">
        <f t="shared" si="7"/>
        <v>90526263.704240888</v>
      </c>
      <c r="Z12" s="44">
        <f t="shared" si="8"/>
        <v>258778.63720742788</v>
      </c>
      <c r="AA12" s="44">
        <f t="shared" si="9"/>
        <v>12659.653214356304</v>
      </c>
      <c r="AB12" s="45">
        <f t="shared" si="10"/>
        <v>35533.583927271065</v>
      </c>
      <c r="AD12" s="43">
        <f t="shared" si="11"/>
        <v>90837235.578589946</v>
      </c>
      <c r="AE12" s="114"/>
      <c r="AF12" s="67" t="s">
        <v>33</v>
      </c>
      <c r="AG12" s="60">
        <v>15</v>
      </c>
      <c r="AH12" s="41" t="s">
        <v>34</v>
      </c>
      <c r="AI12" s="41"/>
      <c r="AJ12" s="56"/>
    </row>
    <row r="13" spans="1:36" ht="15" thickBot="1" x14ac:dyDescent="0.35">
      <c r="A13" s="6">
        <f t="shared" si="12"/>
        <v>2019</v>
      </c>
      <c r="B13" s="12">
        <f>'[1]Szenario 1'!$H13</f>
        <v>12215.706945549618</v>
      </c>
      <c r="C13" s="12">
        <f>'[1]Szenario 1'!$K13</f>
        <v>1264.8142971422074</v>
      </c>
      <c r="D13" s="13">
        <f>'[1]Szenario 2'!$H13</f>
        <v>12393.24706614258</v>
      </c>
      <c r="E13" s="13">
        <f>'[1]Szenario 2'!$K13</f>
        <v>1283.1968012284026</v>
      </c>
      <c r="F13" s="14">
        <f>'[1]Szenario 3'!$H13</f>
        <v>12562.04024654527</v>
      </c>
      <c r="G13" s="72">
        <f>'[1]Szenario 3'!$K13</f>
        <v>1300.673647127297</v>
      </c>
      <c r="H13" s="89"/>
      <c r="I13" s="76">
        <f>'[2]Szenario 1'!$F13</f>
        <v>5.2584470798836425E-3</v>
      </c>
      <c r="J13" s="17">
        <f>'[2]Szenario 2'!$F13</f>
        <v>1.1917718763604701E-2</v>
      </c>
      <c r="K13" s="25">
        <f>'[2]Szenario 3'!$F13</f>
        <v>1.6042780748663103E-2</v>
      </c>
      <c r="L13" s="89"/>
      <c r="M13" s="82">
        <v>0.621</v>
      </c>
      <c r="O13" s="34">
        <f t="shared" si="0"/>
        <v>12562.04024654527</v>
      </c>
      <c r="P13" s="38">
        <f t="shared" si="1"/>
        <v>1316.1747098569922</v>
      </c>
      <c r="Q13" s="89"/>
      <c r="R13" s="31">
        <f t="shared" si="2"/>
        <v>1</v>
      </c>
      <c r="S13" s="36">
        <f t="shared" si="3"/>
        <v>1</v>
      </c>
      <c r="T13" s="89"/>
      <c r="U13" s="42">
        <f t="shared" si="4"/>
        <v>0.33549611867798573</v>
      </c>
      <c r="V13" s="36">
        <f t="shared" si="5"/>
        <v>0.3386666667241206</v>
      </c>
      <c r="W13" s="89"/>
      <c r="X13" s="27">
        <f t="shared" si="6"/>
        <v>4000</v>
      </c>
      <c r="Y13" s="44">
        <f t="shared" si="7"/>
        <v>91839087.846496418</v>
      </c>
      <c r="Z13" s="44">
        <f t="shared" si="8"/>
        <v>262532.94786855893</v>
      </c>
      <c r="AA13" s="44">
        <f t="shared" si="9"/>
        <v>10261.737221983034</v>
      </c>
      <c r="AB13" s="45">
        <f t="shared" si="10"/>
        <v>36048.462630385904</v>
      </c>
      <c r="AD13" s="43">
        <f t="shared" si="11"/>
        <v>92151930.994217351</v>
      </c>
      <c r="AE13" s="114"/>
    </row>
    <row r="14" spans="1:36" ht="15" thickBot="1" x14ac:dyDescent="0.35">
      <c r="A14" s="20">
        <f t="shared" si="12"/>
        <v>2020</v>
      </c>
      <c r="B14" s="12">
        <f>'[1]Szenario 1'!$H14</f>
        <v>12279.942594066157</v>
      </c>
      <c r="C14" s="12">
        <f>'[1]Szenario 1'!$K14</f>
        <v>1271.4652561896098</v>
      </c>
      <c r="D14" s="13">
        <f>'[1]Szenario 2'!$H14</f>
        <v>12516.662754856772</v>
      </c>
      <c r="E14" s="13">
        <f>'[1]Szenario 2'!$K14</f>
        <v>1295.9752616378701</v>
      </c>
      <c r="F14" s="14">
        <f>'[1]Szenario 3'!$H14</f>
        <v>12741.720328727028</v>
      </c>
      <c r="G14" s="72">
        <f>'[1]Szenario 3'!$K14</f>
        <v>1319.2777228363964</v>
      </c>
      <c r="H14" s="89"/>
      <c r="I14" s="76">
        <f>'[2]Szenario 1'!$F14</f>
        <v>5.230940456316082E-3</v>
      </c>
      <c r="J14" s="17">
        <f>'[2]Szenario 2'!$F14</f>
        <v>1.1777359505243345E-2</v>
      </c>
      <c r="K14" s="25">
        <f>'[2]Szenario 3'!$F14</f>
        <v>1.5789473684210527E-2</v>
      </c>
      <c r="L14" s="89"/>
      <c r="M14" s="84">
        <f>M13+(($D$42-$D$11)/($B$42-$B$11))</f>
        <v>2.5422959091152588</v>
      </c>
      <c r="O14" s="34">
        <f t="shared" si="0"/>
        <v>12741.720328727028</v>
      </c>
      <c r="P14" s="38">
        <f t="shared" si="1"/>
        <v>1334.8153308654994</v>
      </c>
      <c r="Q14" s="89"/>
      <c r="R14" s="31">
        <f t="shared" si="2"/>
        <v>1</v>
      </c>
      <c r="S14" s="36">
        <f t="shared" si="3"/>
        <v>1</v>
      </c>
      <c r="T14" s="89"/>
      <c r="U14" s="42">
        <f t="shared" si="4"/>
        <v>0.33549615510483166</v>
      </c>
      <c r="V14" s="36">
        <f t="shared" si="5"/>
        <v>0.33866666672744522</v>
      </c>
      <c r="W14" s="89"/>
      <c r="X14" s="27">
        <f>($AG$7*$AG$8*S14+$AG$15*$AG$16*R14)*$AG$24+(AG26*AG7)</f>
        <v>72000</v>
      </c>
      <c r="Y14" s="44">
        <f t="shared" si="7"/>
        <v>93151908.829433382</v>
      </c>
      <c r="Z14" s="44">
        <f t="shared" si="8"/>
        <v>266287.25466837129</v>
      </c>
      <c r="AA14" s="44">
        <f t="shared" si="9"/>
        <v>-14253.256580685713</v>
      </c>
      <c r="AB14" s="45">
        <f t="shared" si="10"/>
        <v>36563.337805872208</v>
      </c>
      <c r="AD14" s="43">
        <f t="shared" si="11"/>
        <v>93512506.165326938</v>
      </c>
      <c r="AE14" s="114"/>
      <c r="AF14" s="65" t="s">
        <v>32</v>
      </c>
      <c r="AG14" s="48"/>
      <c r="AH14" s="48"/>
      <c r="AI14" s="48"/>
      <c r="AJ14" s="61"/>
    </row>
    <row r="15" spans="1:36" x14ac:dyDescent="0.3">
      <c r="A15" s="6">
        <f t="shared" si="12"/>
        <v>2021</v>
      </c>
      <c r="B15" s="12">
        <f>'[1]Szenario 1'!$H15</f>
        <v>12344.178242582695</v>
      </c>
      <c r="C15" s="12">
        <f>'[1]Szenario 1'!$K15</f>
        <v>1278.1162152370121</v>
      </c>
      <c r="D15" s="13">
        <f>'[1]Szenario 2'!$H15</f>
        <v>12640.078443570965</v>
      </c>
      <c r="E15" s="13">
        <f>'[1]Szenario 2'!$K15</f>
        <v>1308.7537220473375</v>
      </c>
      <c r="F15" s="14">
        <f>'[1]Szenario 3'!$H15</f>
        <v>12921.400410908785</v>
      </c>
      <c r="G15" s="72">
        <f>'[1]Szenario 3'!$K15</f>
        <v>1337.8817985454955</v>
      </c>
      <c r="H15" s="89"/>
      <c r="I15" s="76">
        <f>'[2]Szenario 1'!$F15</f>
        <v>5.2037201062887515E-3</v>
      </c>
      <c r="J15" s="17">
        <f>'[2]Szenario 2'!$F15</f>
        <v>1.1640267885617093E-2</v>
      </c>
      <c r="K15" s="25">
        <f>'[2]Szenario 3'!$F15</f>
        <v>1.5544041450777202E-2</v>
      </c>
      <c r="L15" s="89"/>
      <c r="M15" s="85">
        <f t="shared" ref="M15:M43" si="13">M14+(($D$42-$D$11)/($B$42-$B$11))</f>
        <v>4.4635918182305172</v>
      </c>
      <c r="O15" s="34">
        <f t="shared" si="0"/>
        <v>12921.400410908785</v>
      </c>
      <c r="P15" s="38">
        <f t="shared" si="1"/>
        <v>1353.4551010798561</v>
      </c>
      <c r="Q15" s="89"/>
      <c r="R15" s="31">
        <f t="shared" si="2"/>
        <v>1</v>
      </c>
      <c r="S15" s="36">
        <f t="shared" si="3"/>
        <v>1</v>
      </c>
      <c r="T15" s="89"/>
      <c r="U15" s="42">
        <f t="shared" si="4"/>
        <v>0.33549619310575535</v>
      </c>
      <c r="V15" s="36">
        <f t="shared" si="5"/>
        <v>0.33866666673091195</v>
      </c>
      <c r="W15" s="89"/>
      <c r="X15" s="27">
        <f t="shared" si="6"/>
        <v>4000</v>
      </c>
      <c r="Y15" s="44">
        <f t="shared" si="7"/>
        <v>94464726.814743802</v>
      </c>
      <c r="Z15" s="44">
        <f t="shared" si="8"/>
        <v>270041.55774170533</v>
      </c>
      <c r="AA15" s="44">
        <f t="shared" si="9"/>
        <v>-39463.796832426371</v>
      </c>
      <c r="AB15" s="45">
        <f t="shared" si="10"/>
        <v>37078.209576917609</v>
      </c>
      <c r="AD15" s="43">
        <f t="shared" si="11"/>
        <v>94736382.785229996</v>
      </c>
      <c r="AE15" s="114"/>
      <c r="AF15" s="66" t="s">
        <v>55</v>
      </c>
      <c r="AG15" s="29">
        <v>80</v>
      </c>
      <c r="AH15" s="28" t="s">
        <v>19</v>
      </c>
      <c r="AI15" s="29">
        <v>0.08</v>
      </c>
      <c r="AJ15" s="51" t="s">
        <v>20</v>
      </c>
    </row>
    <row r="16" spans="1:36" x14ac:dyDescent="0.3">
      <c r="A16" s="6">
        <f t="shared" si="12"/>
        <v>2022</v>
      </c>
      <c r="B16" s="12">
        <f>'[1]Szenario 1'!$H16</f>
        <v>12408.413891099233</v>
      </c>
      <c r="C16" s="12">
        <f>'[1]Szenario 1'!$K16</f>
        <v>1284.7671742844145</v>
      </c>
      <c r="D16" s="13">
        <f>'[1]Szenario 2'!$H16</f>
        <v>12763.494132285157</v>
      </c>
      <c r="E16" s="13">
        <f>'[1]Szenario 2'!$K16</f>
        <v>1321.532182456805</v>
      </c>
      <c r="F16" s="14">
        <f>'[1]Szenario 3'!$H16</f>
        <v>13101.080493090543</v>
      </c>
      <c r="G16" s="72">
        <f>'[1]Szenario 3'!$K16</f>
        <v>1356.4858742545948</v>
      </c>
      <c r="H16" s="89"/>
      <c r="I16" s="76">
        <f>'[2]Szenario 1'!$F16</f>
        <v>5.1767815838748765E-3</v>
      </c>
      <c r="J16" s="17">
        <f>'[2]Szenario 2'!$F16</f>
        <v>1.1506331109126255E-2</v>
      </c>
      <c r="K16" s="25">
        <f>'[2]Szenario 3'!$F16</f>
        <v>1.5306122448979591E-2</v>
      </c>
      <c r="L16" s="89"/>
      <c r="M16" s="84">
        <f t="shared" si="13"/>
        <v>6.3848877273457756</v>
      </c>
      <c r="O16" s="34">
        <f t="shared" si="0"/>
        <v>13101.080493090543</v>
      </c>
      <c r="P16" s="38">
        <f t="shared" si="1"/>
        <v>1372.0940498686207</v>
      </c>
      <c r="Q16" s="89"/>
      <c r="R16" s="31">
        <f t="shared" si="2"/>
        <v>1</v>
      </c>
      <c r="S16" s="36">
        <f t="shared" si="3"/>
        <v>1</v>
      </c>
      <c r="T16" s="89"/>
      <c r="U16" s="42">
        <f t="shared" si="4"/>
        <v>0.3354962327254627</v>
      </c>
      <c r="V16" s="36">
        <f t="shared" si="5"/>
        <v>0.33866666673452467</v>
      </c>
      <c r="W16" s="89"/>
      <c r="X16" s="27">
        <f t="shared" si="6"/>
        <v>4000</v>
      </c>
      <c r="Y16" s="44">
        <f t="shared" si="7"/>
        <v>95777541.958804771</v>
      </c>
      <c r="Z16" s="44">
        <f t="shared" si="8"/>
        <v>273795.85721719527</v>
      </c>
      <c r="AA16" s="44">
        <f t="shared" si="9"/>
        <v>-65369.883533238957</v>
      </c>
      <c r="AB16" s="45">
        <f t="shared" si="10"/>
        <v>37593.078061039967</v>
      </c>
      <c r="AD16" s="43">
        <f t="shared" si="11"/>
        <v>96027561.010549769</v>
      </c>
      <c r="AE16" s="114"/>
      <c r="AF16" s="62" t="s">
        <v>18</v>
      </c>
      <c r="AG16" s="29">
        <v>7</v>
      </c>
      <c r="AH16" s="28" t="s">
        <v>19</v>
      </c>
      <c r="AI16" s="28"/>
      <c r="AJ16" s="51"/>
    </row>
    <row r="17" spans="1:36" x14ac:dyDescent="0.3">
      <c r="A17" s="6">
        <f t="shared" si="12"/>
        <v>2023</v>
      </c>
      <c r="B17" s="12">
        <f>'[1]Szenario 1'!$H17</f>
        <v>12472.649539615772</v>
      </c>
      <c r="C17" s="12">
        <f>'[1]Szenario 1'!$K17</f>
        <v>1291.418133331817</v>
      </c>
      <c r="D17" s="13">
        <f>'[1]Szenario 2'!$H17</f>
        <v>12886.909820999348</v>
      </c>
      <c r="E17" s="13">
        <f>'[1]Szenario 2'!$K17</f>
        <v>1334.3106428662725</v>
      </c>
      <c r="F17" s="14">
        <f>'[1]Szenario 3'!$H17</f>
        <v>13280.760575272299</v>
      </c>
      <c r="G17" s="72">
        <f>'[1]Szenario 3'!$K17</f>
        <v>1375.0899499636937</v>
      </c>
      <c r="H17" s="89"/>
      <c r="I17" s="76">
        <f>'[2]Szenario 1'!$F17</f>
        <v>5.150120534735919E-3</v>
      </c>
      <c r="J17" s="17">
        <f>'[2]Szenario 2'!$F17</f>
        <v>1.1375441512570122E-2</v>
      </c>
      <c r="K17" s="25">
        <f>'[2]Szenario 3'!$F17</f>
        <v>1.507537688442211E-2</v>
      </c>
      <c r="L17" s="89"/>
      <c r="M17" s="85">
        <f t="shared" si="13"/>
        <v>8.306183636461034</v>
      </c>
      <c r="O17" s="34">
        <f t="shared" si="0"/>
        <v>13280.760575272299</v>
      </c>
      <c r="P17" s="38">
        <f t="shared" si="1"/>
        <v>1390.7322052640286</v>
      </c>
      <c r="Q17" s="89"/>
      <c r="R17" s="31">
        <f t="shared" si="2"/>
        <v>1</v>
      </c>
      <c r="S17" s="36">
        <f t="shared" si="3"/>
        <v>1</v>
      </c>
      <c r="T17" s="89"/>
      <c r="U17" s="42">
        <f t="shared" si="4"/>
        <v>0.33549627400928556</v>
      </c>
      <c r="V17" s="36">
        <f t="shared" si="5"/>
        <v>0.33866666673828755</v>
      </c>
      <c r="W17" s="89"/>
      <c r="X17" s="27">
        <f t="shared" si="6"/>
        <v>4000</v>
      </c>
      <c r="Y17" s="44">
        <f t="shared" si="7"/>
        <v>97090354.413038388</v>
      </c>
      <c r="Z17" s="44">
        <f t="shared" si="8"/>
        <v>277550.1532176222</v>
      </c>
      <c r="AA17" s="44">
        <f t="shared" si="9"/>
        <v>-91971.516683123453</v>
      </c>
      <c r="AB17" s="45">
        <f t="shared" si="10"/>
        <v>38107.943370409892</v>
      </c>
      <c r="AD17" s="43">
        <f t="shared" si="11"/>
        <v>97318040.992943317</v>
      </c>
      <c r="AE17" s="114"/>
      <c r="AF17" s="143" t="s">
        <v>17</v>
      </c>
      <c r="AG17" s="18"/>
      <c r="AH17" s="146"/>
      <c r="AI17" s="28"/>
      <c r="AJ17" s="51"/>
    </row>
    <row r="18" spans="1:36" x14ac:dyDescent="0.3">
      <c r="A18" s="6">
        <f t="shared" si="12"/>
        <v>2024</v>
      </c>
      <c r="B18" s="12">
        <f>'[1]Szenario 1'!$H18</f>
        <v>12536.885188132312</v>
      </c>
      <c r="C18" s="12">
        <f>'[1]Szenario 1'!$K18</f>
        <v>1298.0690923792195</v>
      </c>
      <c r="D18" s="13">
        <f>'[1]Szenario 2'!$H18</f>
        <v>13010.325509713541</v>
      </c>
      <c r="E18" s="13">
        <f>'[1]Szenario 2'!$K18</f>
        <v>1347.0891032757399</v>
      </c>
      <c r="F18" s="14">
        <f>'[1]Szenario 3'!$H18</f>
        <v>13460.440657454055</v>
      </c>
      <c r="G18" s="72">
        <f>'[1]Szenario 3'!$K18</f>
        <v>1393.6940256727928</v>
      </c>
      <c r="H18" s="89"/>
      <c r="I18" s="76">
        <f>'[2]Szenario 1'!$F18</f>
        <v>5.1237326937752098E-3</v>
      </c>
      <c r="J18" s="17">
        <f>'[2]Szenario 2'!$F18</f>
        <v>1.124749627651379E-2</v>
      </c>
      <c r="K18" s="25">
        <f>'[2]Szenario 3'!$F18</f>
        <v>1.4851485148514851E-2</v>
      </c>
      <c r="L18" s="89"/>
      <c r="M18" s="84">
        <f t="shared" si="13"/>
        <v>10.227479545576292</v>
      </c>
      <c r="O18" s="34">
        <f t="shared" si="0"/>
        <v>13460.440657454055</v>
      </c>
      <c r="P18" s="38">
        <f t="shared" si="1"/>
        <v>1409.369594037147</v>
      </c>
      <c r="Q18" s="89"/>
      <c r="R18" s="31">
        <f t="shared" si="2"/>
        <v>1</v>
      </c>
      <c r="S18" s="36">
        <f t="shared" si="3"/>
        <v>1</v>
      </c>
      <c r="T18" s="89"/>
      <c r="U18" s="42">
        <f t="shared" si="4"/>
        <v>0.335496317003182</v>
      </c>
      <c r="V18" s="36">
        <f t="shared" si="5"/>
        <v>0.33866666674220464</v>
      </c>
      <c r="W18" s="89"/>
      <c r="X18" s="27">
        <f t="shared" si="6"/>
        <v>4000</v>
      </c>
      <c r="Y18" s="44">
        <f t="shared" si="7"/>
        <v>98403164.324248716</v>
      </c>
      <c r="Z18" s="44">
        <f t="shared" si="8"/>
        <v>281304.44586024358</v>
      </c>
      <c r="AA18" s="44">
        <f t="shared" si="9"/>
        <v>-119268.69628207982</v>
      </c>
      <c r="AB18" s="45">
        <f t="shared" si="10"/>
        <v>38622.805612151431</v>
      </c>
      <c r="AD18" s="43">
        <f t="shared" si="11"/>
        <v>98607822.879439026</v>
      </c>
      <c r="AE18" s="114"/>
      <c r="AF18" s="144"/>
      <c r="AG18" s="19">
        <v>60000</v>
      </c>
      <c r="AH18" s="146"/>
      <c r="AI18" s="28"/>
      <c r="AJ18" s="51"/>
    </row>
    <row r="19" spans="1:36" x14ac:dyDescent="0.3">
      <c r="A19" s="6">
        <f t="shared" si="12"/>
        <v>2025</v>
      </c>
      <c r="B19" s="12">
        <f>'[1]Szenario 1'!$H19</f>
        <v>12601.120836648852</v>
      </c>
      <c r="C19" s="12">
        <f>'[1]Szenario 1'!$K19</f>
        <v>1304.7200514266219</v>
      </c>
      <c r="D19" s="13">
        <f>'[1]Szenario 2'!$H19</f>
        <v>13133.741198427733</v>
      </c>
      <c r="E19" s="13">
        <f>'[1]Szenario 2'!$K19</f>
        <v>1359.8675636852074</v>
      </c>
      <c r="F19" s="14">
        <f>'[1]Szenario 3'!$H19</f>
        <v>13640.120739635813</v>
      </c>
      <c r="G19" s="72">
        <f>'[1]Szenario 3'!$K19</f>
        <v>1412.2981013818919</v>
      </c>
      <c r="H19" s="89"/>
      <c r="I19" s="76">
        <f>'[2]Szenario 1'!$F19</f>
        <v>5.0976138828633406E-3</v>
      </c>
      <c r="J19" s="17">
        <f>'[2]Szenario 2'!$F19</f>
        <v>1.1122397155916709E-2</v>
      </c>
      <c r="K19" s="25">
        <f>'[2]Szenario 3'!$F19</f>
        <v>1.4634146341463415E-2</v>
      </c>
      <c r="L19" s="89"/>
      <c r="M19" s="85">
        <f t="shared" si="13"/>
        <v>12.148775454691551</v>
      </c>
      <c r="O19" s="34">
        <f t="shared" si="0"/>
        <v>13640.120739635813</v>
      </c>
      <c r="P19" s="38">
        <f t="shared" si="1"/>
        <v>1428.0062417680085</v>
      </c>
      <c r="Q19" s="89"/>
      <c r="R19" s="31">
        <f t="shared" si="2"/>
        <v>1</v>
      </c>
      <c r="S19" s="36">
        <f t="shared" si="3"/>
        <v>1</v>
      </c>
      <c r="T19" s="89"/>
      <c r="U19" s="42">
        <f t="shared" si="4"/>
        <v>0.33549636175373593</v>
      </c>
      <c r="V19" s="36">
        <f t="shared" si="5"/>
        <v>0.33866666674628004</v>
      </c>
      <c r="W19" s="89"/>
      <c r="X19" s="27">
        <f t="shared" si="6"/>
        <v>4000</v>
      </c>
      <c r="Y19" s="44">
        <f t="shared" si="7"/>
        <v>99715971.834936425</v>
      </c>
      <c r="Z19" s="44">
        <f t="shared" si="8"/>
        <v>285058.73525709991</v>
      </c>
      <c r="AA19" s="44">
        <f t="shared" si="9"/>
        <v>-147261.42233010815</v>
      </c>
      <c r="AB19" s="45">
        <f t="shared" si="10"/>
        <v>39137.664888622727</v>
      </c>
      <c r="AD19" s="43">
        <f t="shared" si="11"/>
        <v>99896906.812752038</v>
      </c>
      <c r="AE19" s="114"/>
      <c r="AF19" s="145"/>
      <c r="AG19" s="18"/>
      <c r="AH19" s="146"/>
      <c r="AI19" s="28"/>
      <c r="AJ19" s="51"/>
    </row>
    <row r="20" spans="1:36" ht="15" thickBot="1" x14ac:dyDescent="0.35">
      <c r="A20" s="6">
        <f t="shared" si="12"/>
        <v>2026</v>
      </c>
      <c r="B20" s="12">
        <f>'[1]Szenario 1'!$H20</f>
        <v>12665.356485165392</v>
      </c>
      <c r="C20" s="12">
        <f>'[1]Szenario 1'!$K20</f>
        <v>1311.3710104740246</v>
      </c>
      <c r="D20" s="13">
        <f>'[1]Szenario 2'!$H20</f>
        <v>13257.156887141928</v>
      </c>
      <c r="E20" s="13">
        <f>'[1]Szenario 2'!$K20</f>
        <v>1372.6460240946751</v>
      </c>
      <c r="F20" s="14">
        <f>'[1]Szenario 3'!$H20</f>
        <v>13819.800821817569</v>
      </c>
      <c r="G20" s="72">
        <f>'[1]Szenario 3'!$K20</f>
        <v>1430.902177090991</v>
      </c>
      <c r="H20" s="89"/>
      <c r="I20" s="76">
        <f>'[2]Szenario 1'!$F20</f>
        <v>5.0717600086327827E-3</v>
      </c>
      <c r="J20" s="17">
        <f>'[2]Szenario 2'!$F20</f>
        <v>1.1000050228539856E-2</v>
      </c>
      <c r="K20" s="25">
        <f>'[2]Szenario 3'!$F20</f>
        <v>1.4423076923076924E-2</v>
      </c>
      <c r="L20" s="89"/>
      <c r="M20" s="84">
        <f t="shared" si="13"/>
        <v>14.070071363806809</v>
      </c>
      <c r="O20" s="34">
        <f t="shared" si="0"/>
        <v>13819.800821817569</v>
      </c>
      <c r="P20" s="38">
        <f t="shared" si="1"/>
        <v>1446.6421729111189</v>
      </c>
      <c r="Q20" s="89"/>
      <c r="R20" s="31">
        <f t="shared" si="2"/>
        <v>1</v>
      </c>
      <c r="S20" s="36">
        <f t="shared" si="3"/>
        <v>1</v>
      </c>
      <c r="T20" s="89"/>
      <c r="U20" s="42">
        <f t="shared" si="4"/>
        <v>0.33549640830815736</v>
      </c>
      <c r="V20" s="36">
        <f t="shared" si="5"/>
        <v>0.33866666675051804</v>
      </c>
      <c r="W20" s="89"/>
      <c r="X20" s="27">
        <f t="shared" si="6"/>
        <v>4000</v>
      </c>
      <c r="Y20" s="44">
        <f t="shared" si="7"/>
        <v>101028777.08359388</v>
      </c>
      <c r="Z20" s="44">
        <f t="shared" si="8"/>
        <v>288813.02151530178</v>
      </c>
      <c r="AA20" s="44">
        <f t="shared" si="9"/>
        <v>-175949.69482720838</v>
      </c>
      <c r="AB20" s="45">
        <f t="shared" si="10"/>
        <v>39652.521297678148</v>
      </c>
      <c r="AD20" s="43">
        <f t="shared" si="11"/>
        <v>101185292.93157963</v>
      </c>
      <c r="AE20" s="114"/>
      <c r="AF20" s="67" t="s">
        <v>33</v>
      </c>
      <c r="AG20" s="60">
        <v>37</v>
      </c>
      <c r="AH20" s="41" t="s">
        <v>34</v>
      </c>
      <c r="AI20" s="41"/>
      <c r="AJ20" s="56"/>
    </row>
    <row r="21" spans="1:36" ht="15" thickBot="1" x14ac:dyDescent="0.35">
      <c r="A21" s="6">
        <f t="shared" si="12"/>
        <v>2027</v>
      </c>
      <c r="B21" s="12">
        <f>'[1]Szenario 1'!$H21</f>
        <v>12729.59213368193</v>
      </c>
      <c r="C21" s="12">
        <f>'[1]Szenario 1'!$K21</f>
        <v>1318.0219695214269</v>
      </c>
      <c r="D21" s="13">
        <f>'[1]Szenario 2'!$H21</f>
        <v>13380.57257585612</v>
      </c>
      <c r="E21" s="13">
        <f>'[1]Szenario 2'!$K21</f>
        <v>1385.4244845041426</v>
      </c>
      <c r="F21" s="14">
        <f>'[1]Szenario 3'!$H21</f>
        <v>13999.480903999325</v>
      </c>
      <c r="G21" s="72">
        <f>'[1]Szenario 3'!$K21</f>
        <v>1449.5062528000901</v>
      </c>
      <c r="H21" s="89"/>
      <c r="I21" s="76">
        <f>'[2]Szenario 1'!$F21</f>
        <v>5.0461670603392742E-3</v>
      </c>
      <c r="J21" s="17">
        <f>'[2]Szenario 2'!$F21</f>
        <v>1.0880365659777425E-2</v>
      </c>
      <c r="K21" s="25">
        <f>'[2]Szenario 3'!$F21</f>
        <v>1.4218009478672985E-2</v>
      </c>
      <c r="L21" s="89"/>
      <c r="M21" s="85">
        <f t="shared" si="13"/>
        <v>15.991367272922067</v>
      </c>
      <c r="O21" s="34">
        <f t="shared" si="0"/>
        <v>13999.480903999325</v>
      </c>
      <c r="P21" s="38">
        <f t="shared" si="1"/>
        <v>1465.2774108566889</v>
      </c>
      <c r="Q21" s="89"/>
      <c r="R21" s="31">
        <f t="shared" si="2"/>
        <v>1</v>
      </c>
      <c r="S21" s="36">
        <f t="shared" si="3"/>
        <v>1</v>
      </c>
      <c r="T21" s="89"/>
      <c r="U21" s="42">
        <f t="shared" si="4"/>
        <v>0.33549645671428224</v>
      </c>
      <c r="V21" s="36">
        <f t="shared" si="5"/>
        <v>0.33866666675492285</v>
      </c>
      <c r="W21" s="89"/>
      <c r="X21" s="27">
        <f t="shared" si="6"/>
        <v>4000</v>
      </c>
      <c r="Y21" s="44">
        <f t="shared" si="7"/>
        <v>102341580.20498142</v>
      </c>
      <c r="Z21" s="44">
        <f t="shared" si="8"/>
        <v>292567.30473729846</v>
      </c>
      <c r="AA21" s="44">
        <f t="shared" si="9"/>
        <v>-205333.51377338049</v>
      </c>
      <c r="AB21" s="45">
        <f t="shared" si="10"/>
        <v>40167.374932913292</v>
      </c>
      <c r="AD21" s="43">
        <f t="shared" si="11"/>
        <v>102472981.37087825</v>
      </c>
      <c r="AE21" s="114"/>
    </row>
    <row r="22" spans="1:36" ht="15" thickBot="1" x14ac:dyDescent="0.35">
      <c r="A22" s="6">
        <f t="shared" si="12"/>
        <v>2028</v>
      </c>
      <c r="B22" s="12">
        <f>'[1]Szenario 1'!$H22</f>
        <v>12793.827782198468</v>
      </c>
      <c r="C22" s="12">
        <f>'[1]Szenario 1'!$K22</f>
        <v>1324.6729285688293</v>
      </c>
      <c r="D22" s="13">
        <f>'[1]Szenario 2'!$H22</f>
        <v>13503.988264570315</v>
      </c>
      <c r="E22" s="13">
        <f>'[1]Szenario 2'!$K22</f>
        <v>1398.2029449136103</v>
      </c>
      <c r="F22" s="14">
        <f>'[1]Szenario 3'!$H22</f>
        <v>14179.160986181081</v>
      </c>
      <c r="G22" s="72">
        <f>'[1]Szenario 3'!$K22</f>
        <v>1468.110328509189</v>
      </c>
      <c r="H22" s="89"/>
      <c r="I22" s="76">
        <f>'[2]Szenario 1'!$F22</f>
        <v>5.0208311077876294E-3</v>
      </c>
      <c r="J22" s="17">
        <f>'[2]Szenario 2'!$F22</f>
        <v>1.0763257482675578E-2</v>
      </c>
      <c r="K22" s="25">
        <f>'[2]Szenario 3'!$F22</f>
        <v>1.4018691588785047E-2</v>
      </c>
      <c r="L22" s="89"/>
      <c r="M22" s="84">
        <f t="shared" si="13"/>
        <v>17.912663182037328</v>
      </c>
      <c r="O22" s="34">
        <f t="shared" si="0"/>
        <v>14179.160986181081</v>
      </c>
      <c r="P22" s="38">
        <f t="shared" si="1"/>
        <v>1483.9119779879088</v>
      </c>
      <c r="Q22" s="89"/>
      <c r="R22" s="31">
        <f t="shared" si="2"/>
        <v>1</v>
      </c>
      <c r="S22" s="36">
        <f t="shared" si="3"/>
        <v>1</v>
      </c>
      <c r="T22" s="89"/>
      <c r="U22" s="42">
        <f t="shared" si="4"/>
        <v>0.33549650702057265</v>
      </c>
      <c r="V22" s="36">
        <f t="shared" si="5"/>
        <v>0.3386666667594988</v>
      </c>
      <c r="W22" s="89"/>
      <c r="X22" s="27">
        <f t="shared" si="6"/>
        <v>4000</v>
      </c>
      <c r="Y22" s="44">
        <f t="shared" si="7"/>
        <v>103654381.33038683</v>
      </c>
      <c r="Z22" s="44">
        <f t="shared" si="8"/>
        <v>296321.58502112835</v>
      </c>
      <c r="AA22" s="44">
        <f t="shared" si="9"/>
        <v>-235412.87916862467</v>
      </c>
      <c r="AB22" s="45">
        <f t="shared" si="10"/>
        <v>40682.225883894178</v>
      </c>
      <c r="AD22" s="43">
        <f t="shared" si="11"/>
        <v>103759972.26212323</v>
      </c>
      <c r="AE22" s="114"/>
      <c r="AF22" s="57" t="s">
        <v>26</v>
      </c>
      <c r="AG22" s="48"/>
      <c r="AH22" s="61"/>
    </row>
    <row r="23" spans="1:36" ht="15" thickTop="1" x14ac:dyDescent="0.3">
      <c r="A23" s="6">
        <f t="shared" si="12"/>
        <v>2029</v>
      </c>
      <c r="B23" s="12">
        <f>'[1]Szenario 1'!$H23</f>
        <v>12858.063430715009</v>
      </c>
      <c r="C23" s="12">
        <f>'[1]Szenario 1'!$K23</f>
        <v>1331.3238876162318</v>
      </c>
      <c r="D23" s="13">
        <f>'[1]Szenario 2'!$H23</f>
        <v>13627.403953284507</v>
      </c>
      <c r="E23" s="13">
        <f>'[1]Szenario 2'!$K23</f>
        <v>1410.9814053230778</v>
      </c>
      <c r="F23" s="14">
        <f>'[1]Szenario 3'!$H23</f>
        <v>14358.841068362839</v>
      </c>
      <c r="G23" s="72">
        <f>'[1]Szenario 3'!$K23</f>
        <v>1486.7144042182883</v>
      </c>
      <c r="H23" s="89"/>
      <c r="I23" s="76">
        <f>'[2]Szenario 1'!$F23</f>
        <v>4.9957482993197282E-3</v>
      </c>
      <c r="J23" s="17">
        <f>'[2]Szenario 2'!$F23</f>
        <v>1.0648643392006224E-2</v>
      </c>
      <c r="K23" s="25">
        <f>'[2]Szenario 3'!$F23</f>
        <v>1.3824884792626729E-2</v>
      </c>
      <c r="L23" s="89"/>
      <c r="M23" s="85">
        <f t="shared" si="13"/>
        <v>19.833959091152586</v>
      </c>
      <c r="O23" s="34">
        <f t="shared" si="0"/>
        <v>14358.841068362839</v>
      </c>
      <c r="P23" s="38">
        <f t="shared" si="1"/>
        <v>1502.5458957345679</v>
      </c>
      <c r="Q23" s="89"/>
      <c r="R23" s="31">
        <f t="shared" si="2"/>
        <v>1</v>
      </c>
      <c r="S23" s="36">
        <f t="shared" si="3"/>
        <v>1</v>
      </c>
      <c r="T23" s="89"/>
      <c r="U23" s="42">
        <f t="shared" si="4"/>
        <v>0.3354965592761166</v>
      </c>
      <c r="V23" s="36">
        <f t="shared" si="5"/>
        <v>0.33866666676425022</v>
      </c>
      <c r="W23" s="89"/>
      <c r="X23" s="27">
        <f t="shared" si="6"/>
        <v>4000</v>
      </c>
      <c r="Y23" s="44">
        <f t="shared" si="7"/>
        <v>104967180.58786863</v>
      </c>
      <c r="Z23" s="44">
        <f t="shared" si="8"/>
        <v>300075.86246065382</v>
      </c>
      <c r="AA23" s="44">
        <f t="shared" si="9"/>
        <v>-266187.79101294064</v>
      </c>
      <c r="AB23" s="45">
        <f t="shared" si="10"/>
        <v>41197.074236371824</v>
      </c>
      <c r="AD23" s="43">
        <f t="shared" si="11"/>
        <v>105046265.73355272</v>
      </c>
      <c r="AE23" s="114"/>
      <c r="AF23" s="58" t="s">
        <v>35</v>
      </c>
      <c r="AG23" s="28"/>
      <c r="AH23" s="51"/>
    </row>
    <row r="24" spans="1:36" x14ac:dyDescent="0.3">
      <c r="A24" s="6">
        <f t="shared" si="12"/>
        <v>2030</v>
      </c>
      <c r="B24" s="12">
        <f>'[1]Szenario 1'!$H24</f>
        <v>12922.299079231549</v>
      </c>
      <c r="C24" s="12">
        <f>'[1]Szenario 1'!$K24</f>
        <v>1337.9748466636345</v>
      </c>
      <c r="D24" s="13">
        <f>'[1]Szenario 2'!$H24</f>
        <v>13750.819641998702</v>
      </c>
      <c r="E24" s="13">
        <f>'[1]Szenario 2'!$K24</f>
        <v>1423.7598657325454</v>
      </c>
      <c r="F24" s="14">
        <f>'[1]Szenario 3'!$H24</f>
        <v>14538.521150544595</v>
      </c>
      <c r="G24" s="72">
        <f>'[1]Szenario 3'!$K24</f>
        <v>1505.3184799273872</v>
      </c>
      <c r="H24" s="89"/>
      <c r="I24" s="76">
        <f>'[2]Szenario 1'!$F24</f>
        <v>4.9709148598625066E-3</v>
      </c>
      <c r="J24" s="17">
        <f>'[2]Szenario 2'!$F24</f>
        <v>1.0536444551359153E-2</v>
      </c>
      <c r="K24" s="25">
        <f>'[2]Szenario 3'!$F24</f>
        <v>1.3636363636363636E-2</v>
      </c>
      <c r="L24" s="89"/>
      <c r="M24" s="84">
        <f t="shared" si="13"/>
        <v>21.755255000267844</v>
      </c>
      <c r="O24" s="34">
        <f t="shared" si="0"/>
        <v>14538.521150544595</v>
      </c>
      <c r="P24" s="38">
        <f t="shared" si="1"/>
        <v>1521.1791846232784</v>
      </c>
      <c r="Q24" s="89"/>
      <c r="R24" s="31">
        <f t="shared" si="2"/>
        <v>1</v>
      </c>
      <c r="S24" s="36">
        <f t="shared" si="3"/>
        <v>1</v>
      </c>
      <c r="T24" s="89"/>
      <c r="U24" s="42">
        <f t="shared" si="4"/>
        <v>0.33549661353062815</v>
      </c>
      <c r="V24" s="36">
        <f t="shared" si="5"/>
        <v>0.33866666676918161</v>
      </c>
      <c r="W24" s="89"/>
      <c r="X24" s="27">
        <f t="shared" si="6"/>
        <v>4000</v>
      </c>
      <c r="Y24" s="44">
        <f t="shared" si="7"/>
        <v>106279978.10248494</v>
      </c>
      <c r="Z24" s="44">
        <f t="shared" si="8"/>
        <v>303830.13714578148</v>
      </c>
      <c r="AA24" s="44">
        <f t="shared" si="9"/>
        <v>-297658.24930632854</v>
      </c>
      <c r="AB24" s="45">
        <f t="shared" si="10"/>
        <v>41711.920072483175</v>
      </c>
      <c r="AD24" s="43">
        <f t="shared" si="11"/>
        <v>106331861.91039689</v>
      </c>
      <c r="AE24" s="114"/>
      <c r="AF24" s="50" t="s">
        <v>36</v>
      </c>
      <c r="AG24" s="29">
        <v>5</v>
      </c>
      <c r="AH24" s="51" t="s">
        <v>29</v>
      </c>
    </row>
    <row r="25" spans="1:36" x14ac:dyDescent="0.3">
      <c r="A25" s="6">
        <f t="shared" si="12"/>
        <v>2031</v>
      </c>
      <c r="B25" s="12">
        <f>'[1]Szenario 1'!$H25</f>
        <v>12986.534727748087</v>
      </c>
      <c r="C25" s="12">
        <f>'[1]Szenario 1'!$K25</f>
        <v>1344.6258057110367</v>
      </c>
      <c r="D25" s="13">
        <f>'[1]Szenario 2'!$H25</f>
        <v>13874.235330712894</v>
      </c>
      <c r="E25" s="13">
        <f>'[1]Szenario 2'!$K25</f>
        <v>1436.5383261420129</v>
      </c>
      <c r="F25" s="14">
        <f>'[1]Szenario 3'!$H25</f>
        <v>14718.201232726351</v>
      </c>
      <c r="G25" s="72">
        <f>'[1]Szenario 3'!$K25</f>
        <v>1523.9225556364863</v>
      </c>
      <c r="H25" s="89"/>
      <c r="I25" s="76">
        <f>'[2]Szenario 1'!$F25</f>
        <v>4.9463270890338874E-3</v>
      </c>
      <c r="J25" s="17">
        <f>'[2]Szenario 2'!$F25</f>
        <v>1.0426585412302418E-2</v>
      </c>
      <c r="K25" s="25">
        <f>'[2]Szenario 3'!$F25</f>
        <v>1.3452914798206279E-2</v>
      </c>
      <c r="L25" s="89"/>
      <c r="M25" s="85">
        <f t="shared" si="13"/>
        <v>23.676550909383103</v>
      </c>
      <c r="O25" s="34">
        <f t="shared" si="0"/>
        <v>14718.201232726351</v>
      </c>
      <c r="P25" s="38">
        <f t="shared" si="1"/>
        <v>1539.8118643245643</v>
      </c>
      <c r="Q25" s="89"/>
      <c r="R25" s="31">
        <f t="shared" si="2"/>
        <v>1</v>
      </c>
      <c r="S25" s="36">
        <f t="shared" si="3"/>
        <v>1</v>
      </c>
      <c r="T25" s="89"/>
      <c r="U25" s="42">
        <f t="shared" si="4"/>
        <v>0.33549666983444731</v>
      </c>
      <c r="V25" s="36">
        <f t="shared" si="5"/>
        <v>0.33866666677429741</v>
      </c>
      <c r="W25" s="89"/>
      <c r="X25" s="27">
        <f t="shared" si="6"/>
        <v>4000</v>
      </c>
      <c r="Y25" s="44">
        <f t="shared" si="7"/>
        <v>107592773.99650876</v>
      </c>
      <c r="Z25" s="44">
        <f t="shared" si="8"/>
        <v>307584.40916266822</v>
      </c>
      <c r="AA25" s="44">
        <f t="shared" si="9"/>
        <v>-329824.25404878828</v>
      </c>
      <c r="AB25" s="45">
        <f t="shared" si="10"/>
        <v>42226.763470939528</v>
      </c>
      <c r="AD25" s="43">
        <f t="shared" si="11"/>
        <v>107616760.91509357</v>
      </c>
      <c r="AE25" s="114"/>
      <c r="AF25" s="50" t="s">
        <v>37</v>
      </c>
      <c r="AG25" s="29" t="s">
        <v>38</v>
      </c>
      <c r="AH25" s="51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13050.770376264627</v>
      </c>
      <c r="C26" s="12">
        <f>'[1]Szenario 1'!$K26</f>
        <v>1351.2767647584394</v>
      </c>
      <c r="D26" s="13">
        <f>'[1]Szenario 2'!$H26</f>
        <v>13997.651019427089</v>
      </c>
      <c r="E26" s="13">
        <f>'[1]Szenario 2'!$K26</f>
        <v>1449.3167865514806</v>
      </c>
      <c r="F26" s="14">
        <f>'[1]Szenario 3'!$H26</f>
        <v>14897.881314908107</v>
      </c>
      <c r="G26" s="72">
        <f>'[1]Szenario 3'!$K26</f>
        <v>1542.5266313455852</v>
      </c>
      <c r="H26" s="89"/>
      <c r="I26" s="76">
        <f>'[2]Szenario 1'!$F26</f>
        <v>4.9219813593046396E-3</v>
      </c>
      <c r="J26" s="17">
        <f>'[2]Szenario 2'!$F26</f>
        <v>1.0318993544739198E-2</v>
      </c>
      <c r="K26" s="25">
        <f>'[2]Szenario 3'!$F26</f>
        <v>1.3274336283185841E-2</v>
      </c>
      <c r="L26" s="89"/>
      <c r="M26" s="84">
        <f t="shared" si="13"/>
        <v>25.597846818498361</v>
      </c>
      <c r="O26" s="34">
        <f t="shared" si="0"/>
        <v>14897.881314908107</v>
      </c>
      <c r="P26" s="38">
        <f t="shared" si="1"/>
        <v>1558.4439536970285</v>
      </c>
      <c r="Q26" s="89"/>
      <c r="R26" s="31">
        <f t="shared" si="2"/>
        <v>1</v>
      </c>
      <c r="S26" s="36">
        <f t="shared" si="3"/>
        <v>1</v>
      </c>
      <c r="T26" s="89"/>
      <c r="U26" s="42">
        <f t="shared" si="4"/>
        <v>0.33549672823854026</v>
      </c>
      <c r="V26" s="36">
        <f t="shared" si="5"/>
        <v>0.33866666677960217</v>
      </c>
      <c r="W26" s="89"/>
      <c r="X26" s="27">
        <f t="shared" si="6"/>
        <v>4000</v>
      </c>
      <c r="Y26" s="44">
        <f t="shared" si="7"/>
        <v>108905568.38963051</v>
      </c>
      <c r="Z26" s="44">
        <f t="shared" si="8"/>
        <v>311338.67859391466</v>
      </c>
      <c r="AA26" s="44">
        <f t="shared" si="9"/>
        <v>-362685.80524032004</v>
      </c>
      <c r="AB26" s="45">
        <f t="shared" si="10"/>
        <v>42741.604507203367</v>
      </c>
      <c r="AD26" s="43">
        <f t="shared" si="11"/>
        <v>108900962.86749132</v>
      </c>
      <c r="AE26" s="114"/>
      <c r="AF26" s="59" t="s">
        <v>28</v>
      </c>
      <c r="AG26" s="60">
        <v>850</v>
      </c>
      <c r="AH26" s="56" t="s">
        <v>82</v>
      </c>
    </row>
    <row r="27" spans="1:36" ht="15" thickBot="1" x14ac:dyDescent="0.35">
      <c r="A27" s="6">
        <f t="shared" si="12"/>
        <v>2033</v>
      </c>
      <c r="B27" s="12">
        <f>'[1]Szenario 1'!$H27</f>
        <v>13115.006024781167</v>
      </c>
      <c r="C27" s="12">
        <f>'[1]Szenario 1'!$K27</f>
        <v>1357.9277238058419</v>
      </c>
      <c r="D27" s="13">
        <f>'[1]Szenario 2'!$H27</f>
        <v>14121.066708141281</v>
      </c>
      <c r="E27" s="13">
        <f>'[1]Szenario 2'!$K27</f>
        <v>1462.0952469609481</v>
      </c>
      <c r="F27" s="14">
        <f>'[1]Szenario 3'!$H27</f>
        <v>15077.561397089865</v>
      </c>
      <c r="G27" s="72">
        <f>'[1]Szenario 3'!$K27</f>
        <v>1561.1307070546845</v>
      </c>
      <c r="H27" s="89"/>
      <c r="I27" s="76">
        <f>'[2]Szenario 1'!$F27</f>
        <v>4.8978741142142561E-3</v>
      </c>
      <c r="J27" s="17">
        <f>'[2]Szenario 2'!$F27</f>
        <v>1.0213599477660667E-2</v>
      </c>
      <c r="K27" s="25">
        <f>'[2]Szenario 3'!$F27</f>
        <v>1.3100436681222707E-2</v>
      </c>
      <c r="L27" s="89"/>
      <c r="M27" s="85">
        <f t="shared" si="13"/>
        <v>27.51914272761362</v>
      </c>
      <c r="O27" s="34">
        <f t="shared" si="0"/>
        <v>15077.561397089865</v>
      </c>
      <c r="P27" s="38">
        <f t="shared" si="1"/>
        <v>1577.0754708288182</v>
      </c>
      <c r="Q27" s="89"/>
      <c r="R27" s="31">
        <f t="shared" si="2"/>
        <v>1</v>
      </c>
      <c r="S27" s="36">
        <f t="shared" si="3"/>
        <v>1</v>
      </c>
      <c r="T27" s="89"/>
      <c r="U27" s="42">
        <f t="shared" si="4"/>
        <v>0.33549678879449901</v>
      </c>
      <c r="V27" s="36">
        <f t="shared" si="5"/>
        <v>0.33866666678510043</v>
      </c>
      <c r="W27" s="89"/>
      <c r="X27" s="27">
        <f t="shared" si="6"/>
        <v>4000</v>
      </c>
      <c r="Y27" s="44">
        <f t="shared" si="7"/>
        <v>110218361.39914885</v>
      </c>
      <c r="Z27" s="44">
        <f t="shared" si="8"/>
        <v>315092.94551874709</v>
      </c>
      <c r="AA27" s="44">
        <f t="shared" si="9"/>
        <v>-396242.90288092376</v>
      </c>
      <c r="AB27" s="45">
        <f t="shared" si="10"/>
        <v>43256.443253654135</v>
      </c>
      <c r="AD27" s="43">
        <f t="shared" si="11"/>
        <v>110184467.88504033</v>
      </c>
      <c r="AE27" s="114"/>
    </row>
    <row r="28" spans="1:36" ht="15" thickBot="1" x14ac:dyDescent="0.35">
      <c r="A28" s="6">
        <f t="shared" si="12"/>
        <v>2034</v>
      </c>
      <c r="B28" s="12">
        <f>'[1]Szenario 1'!$H28</f>
        <v>13179.241673297707</v>
      </c>
      <c r="C28" s="12">
        <f>'[1]Szenario 1'!$K28</f>
        <v>1364.5786828532446</v>
      </c>
      <c r="D28" s="13">
        <f>'[1]Szenario 2'!$H28</f>
        <v>14244.482396855472</v>
      </c>
      <c r="E28" s="13">
        <f>'[1]Szenario 2'!$K28</f>
        <v>1474.8737073704156</v>
      </c>
      <c r="F28" s="14">
        <f>'[1]Szenario 3'!$H28</f>
        <v>15257.241479271621</v>
      </c>
      <c r="G28" s="72">
        <f>'[1]Szenario 3'!$K28</f>
        <v>1579.7347827637834</v>
      </c>
      <c r="H28" s="89"/>
      <c r="I28" s="76">
        <f>'[2]Szenario 1'!$F28</f>
        <v>4.8740018666390125E-3</v>
      </c>
      <c r="J28" s="17">
        <f>'[2]Szenario 2'!$F28</f>
        <v>1.0110336549559116E-2</v>
      </c>
      <c r="K28" s="25">
        <f>'[2]Szenario 3'!$F28</f>
        <v>1.2931034482758621E-2</v>
      </c>
      <c r="L28" s="89"/>
      <c r="M28" s="84">
        <f t="shared" si="13"/>
        <v>29.440438636728878</v>
      </c>
      <c r="O28" s="34">
        <f t="shared" si="0"/>
        <v>15257.241479271621</v>
      </c>
      <c r="P28" s="38">
        <f t="shared" si="1"/>
        <v>1595.70643307657</v>
      </c>
      <c r="Q28" s="89"/>
      <c r="R28" s="31">
        <f t="shared" si="2"/>
        <v>1</v>
      </c>
      <c r="S28" s="36">
        <f t="shared" si="3"/>
        <v>1</v>
      </c>
      <c r="T28" s="89"/>
      <c r="U28" s="42">
        <f t="shared" si="4"/>
        <v>0.33549685155454179</v>
      </c>
      <c r="V28" s="36">
        <f t="shared" si="5"/>
        <v>0.33866666679079693</v>
      </c>
      <c r="W28" s="89"/>
      <c r="X28" s="27">
        <f t="shared" si="6"/>
        <v>4000</v>
      </c>
      <c r="Y28" s="44">
        <f t="shared" si="7"/>
        <v>111531153.14015083</v>
      </c>
      <c r="Z28" s="44">
        <f t="shared" si="8"/>
        <v>318847.21001318732</v>
      </c>
      <c r="AA28" s="44">
        <f t="shared" si="9"/>
        <v>-430495.54697059927</v>
      </c>
      <c r="AB28" s="45">
        <f t="shared" si="10"/>
        <v>43771.279779744182</v>
      </c>
      <c r="AD28" s="43">
        <f t="shared" si="11"/>
        <v>111467276.08297315</v>
      </c>
      <c r="AE28" s="114"/>
      <c r="AF28" s="57" t="s">
        <v>27</v>
      </c>
      <c r="AG28" s="48"/>
      <c r="AH28" s="48"/>
      <c r="AI28" s="61"/>
    </row>
    <row r="29" spans="1:36" ht="15" thickTop="1" x14ac:dyDescent="0.3">
      <c r="A29" s="6">
        <f t="shared" si="12"/>
        <v>2035</v>
      </c>
      <c r="B29" s="12">
        <f>'[1]Szenario 1'!$H29</f>
        <v>13243.477321814247</v>
      </c>
      <c r="C29" s="12">
        <f>'[1]Szenario 1'!$K29</f>
        <v>1371.229641900647</v>
      </c>
      <c r="D29" s="13">
        <f>'[1]Szenario 2'!$H29</f>
        <v>14367.898085569666</v>
      </c>
      <c r="E29" s="13">
        <f>'[1]Szenario 2'!$K29</f>
        <v>1487.6521677798833</v>
      </c>
      <c r="F29" s="14">
        <f>'[1]Szenario 3'!$H29</f>
        <v>15436.921561453377</v>
      </c>
      <c r="G29" s="72">
        <f>'[1]Szenario 3'!$K29</f>
        <v>1598.3388584728825</v>
      </c>
      <c r="H29" s="89"/>
      <c r="I29" s="76">
        <f>'[2]Szenario 1'!$F29</f>
        <v>4.8503611971104227E-3</v>
      </c>
      <c r="J29" s="17">
        <f>'[2]Szenario 2'!$F29</f>
        <v>1.0009140767824496E-2</v>
      </c>
      <c r="K29" s="25">
        <f>'[2]Szenario 3'!$F29</f>
        <v>1.276595744680851E-2</v>
      </c>
      <c r="L29" s="89"/>
      <c r="M29" s="85">
        <f t="shared" si="13"/>
        <v>31.361734545844136</v>
      </c>
      <c r="O29" s="34">
        <f t="shared" si="0"/>
        <v>15436.921561453377</v>
      </c>
      <c r="P29" s="38">
        <f t="shared" si="1"/>
        <v>1614.3368571020214</v>
      </c>
      <c r="Q29" s="89"/>
      <c r="R29" s="31">
        <f t="shared" si="2"/>
        <v>1</v>
      </c>
      <c r="S29" s="36">
        <f t="shared" si="3"/>
        <v>1</v>
      </c>
      <c r="T29" s="89"/>
      <c r="U29" s="42">
        <f t="shared" si="4"/>
        <v>0.33549691657151254</v>
      </c>
      <c r="V29" s="36">
        <f t="shared" si="5"/>
        <v>0.33866666679669633</v>
      </c>
      <c r="W29" s="89"/>
      <c r="X29" s="27">
        <f t="shared" si="6"/>
        <v>4000</v>
      </c>
      <c r="Y29" s="44">
        <f t="shared" si="7"/>
        <v>112843943.72568157</v>
      </c>
      <c r="Z29" s="44">
        <f t="shared" si="8"/>
        <v>322601.47215021384</v>
      </c>
      <c r="AA29" s="44">
        <f t="shared" si="9"/>
        <v>-465443.73750934668</v>
      </c>
      <c r="AB29" s="45">
        <f t="shared" si="10"/>
        <v>44286.114152145201</v>
      </c>
      <c r="AD29" s="43">
        <f t="shared" si="11"/>
        <v>112749387.57447459</v>
      </c>
      <c r="AE29" s="114"/>
      <c r="AF29" s="58" t="s">
        <v>24</v>
      </c>
      <c r="AG29" s="29">
        <v>35</v>
      </c>
      <c r="AH29" s="28" t="s">
        <v>22</v>
      </c>
      <c r="AI29" s="51"/>
    </row>
    <row r="30" spans="1:36" x14ac:dyDescent="0.3">
      <c r="A30" s="6">
        <f t="shared" si="12"/>
        <v>2036</v>
      </c>
      <c r="B30" s="12">
        <f>'[1]Szenario 1'!$H30</f>
        <v>13307.712970330787</v>
      </c>
      <c r="C30" s="12">
        <f>'[1]Szenario 1'!$K30</f>
        <v>1377.8806009480497</v>
      </c>
      <c r="D30" s="13">
        <f>'[1]Szenario 2'!$H30</f>
        <v>14491.313774283859</v>
      </c>
      <c r="E30" s="13">
        <f>'[1]Szenario 2'!$K30</f>
        <v>1500.4306281893507</v>
      </c>
      <c r="F30" s="14">
        <f>'[1]Szenario 3'!$H30</f>
        <v>15616.601643635135</v>
      </c>
      <c r="G30" s="72">
        <f>'[1]Szenario 3'!$K30</f>
        <v>1616.9429341819816</v>
      </c>
      <c r="H30" s="89"/>
      <c r="I30" s="76">
        <f>'[2]Szenario 1'!$F30</f>
        <v>4.8269487521823973E-3</v>
      </c>
      <c r="J30" s="17">
        <f>'[2]Szenario 2'!$F30</f>
        <v>9.9099506765011995E-3</v>
      </c>
      <c r="K30" s="25">
        <f>'[2]Szenario 3'!$F30</f>
        <v>1.2605042016806723E-2</v>
      </c>
      <c r="L30" s="89"/>
      <c r="M30" s="84">
        <f t="shared" si="13"/>
        <v>33.283030454959395</v>
      </c>
      <c r="O30" s="34">
        <f t="shared" si="0"/>
        <v>15616.601643635135</v>
      </c>
      <c r="P30" s="38">
        <f t="shared" si="1"/>
        <v>1632.9667589064422</v>
      </c>
      <c r="Q30" s="89"/>
      <c r="R30" s="31">
        <f t="shared" si="2"/>
        <v>1</v>
      </c>
      <c r="S30" s="36">
        <f t="shared" si="3"/>
        <v>1</v>
      </c>
      <c r="T30" s="89"/>
      <c r="U30" s="42">
        <f t="shared" si="4"/>
        <v>0.33549698389888161</v>
      </c>
      <c r="V30" s="36">
        <f t="shared" si="5"/>
        <v>0.33866666680280333</v>
      </c>
      <c r="W30" s="89"/>
      <c r="X30" s="27">
        <f t="shared" si="6"/>
        <v>4000</v>
      </c>
      <c r="Y30" s="44">
        <f t="shared" si="7"/>
        <v>114156733.26690504</v>
      </c>
      <c r="Z30" s="44">
        <f t="shared" si="8"/>
        <v>326355.73199991242</v>
      </c>
      <c r="AA30" s="44">
        <f t="shared" si="9"/>
        <v>-501087.47449716617</v>
      </c>
      <c r="AB30" s="45">
        <f t="shared" si="10"/>
        <v>44800.946434886064</v>
      </c>
      <c r="AD30" s="43">
        <f t="shared" si="11"/>
        <v>114030802.47084267</v>
      </c>
      <c r="AE30" s="114"/>
      <c r="AF30" s="62" t="s">
        <v>25</v>
      </c>
      <c r="AG30" s="29">
        <v>56</v>
      </c>
      <c r="AH30" s="28" t="s">
        <v>22</v>
      </c>
      <c r="AI30" s="51"/>
    </row>
    <row r="31" spans="1:36" x14ac:dyDescent="0.3">
      <c r="A31" s="6">
        <f t="shared" si="12"/>
        <v>2037</v>
      </c>
      <c r="B31" s="12">
        <f>'[1]Szenario 1'!$H31</f>
        <v>13371.948618847327</v>
      </c>
      <c r="C31" s="12">
        <f>'[1]Szenario 1'!$K31</f>
        <v>1384.5315599954522</v>
      </c>
      <c r="D31" s="13">
        <f>'[1]Szenario 2'!$H31</f>
        <v>14614.729462998052</v>
      </c>
      <c r="E31" s="13">
        <f>'[1]Szenario 2'!$K31</f>
        <v>1513.2090885988182</v>
      </c>
      <c r="F31" s="14">
        <f>'[1]Szenario 3'!$H31</f>
        <v>15796.281725816891</v>
      </c>
      <c r="G31" s="72">
        <f>'[1]Szenario 3'!$K31</f>
        <v>1635.5470098910807</v>
      </c>
      <c r="H31" s="89"/>
      <c r="I31" s="76">
        <f>'[2]Szenario 1'!$F31</f>
        <v>4.8037612428454618E-3</v>
      </c>
      <c r="J31" s="17">
        <f>'[2]Szenario 2'!$F31</f>
        <v>9.8127072318308084E-3</v>
      </c>
      <c r="K31" s="25">
        <f>'[2]Szenario 3'!$F31</f>
        <v>1.2448132780082987E-2</v>
      </c>
      <c r="L31" s="89"/>
      <c r="M31" s="85">
        <f t="shared" si="13"/>
        <v>35.204326364074653</v>
      </c>
      <c r="O31" s="34">
        <f t="shared" si="0"/>
        <v>15796.281725816891</v>
      </c>
      <c r="P31" s="38">
        <f t="shared" si="1"/>
        <v>1651.5961538630381</v>
      </c>
      <c r="Q31" s="89"/>
      <c r="R31" s="31">
        <f t="shared" si="2"/>
        <v>1</v>
      </c>
      <c r="S31" s="36">
        <f t="shared" si="3"/>
        <v>1</v>
      </c>
      <c r="T31" s="89"/>
      <c r="U31" s="42">
        <f t="shared" si="4"/>
        <v>0.335497053590745</v>
      </c>
      <c r="V31" s="36">
        <f t="shared" si="5"/>
        <v>0.33866666680912283</v>
      </c>
      <c r="W31" s="89"/>
      <c r="X31" s="27">
        <f t="shared" si="6"/>
        <v>4000</v>
      </c>
      <c r="Y31" s="44">
        <f t="shared" si="7"/>
        <v>115469521.87325531</v>
      </c>
      <c r="Z31" s="44">
        <f t="shared" si="8"/>
        <v>330109.98962961737</v>
      </c>
      <c r="AA31" s="44">
        <f t="shared" si="9"/>
        <v>-537426.7579340575</v>
      </c>
      <c r="AB31" s="45">
        <f t="shared" si="10"/>
        <v>45315.776689482438</v>
      </c>
      <c r="AD31" s="43">
        <f t="shared" si="11"/>
        <v>115311520.88164034</v>
      </c>
      <c r="AE31" s="114"/>
      <c r="AF31" s="63" t="s">
        <v>45</v>
      </c>
      <c r="AG31" s="29" t="s">
        <v>59</v>
      </c>
      <c r="AH31" s="28"/>
      <c r="AI31" s="51"/>
    </row>
    <row r="32" spans="1:36" x14ac:dyDescent="0.3">
      <c r="A32" s="6">
        <f t="shared" si="12"/>
        <v>2038</v>
      </c>
      <c r="B32" s="12">
        <f>'[1]Szenario 1'!$H32</f>
        <v>13436.184267363868</v>
      </c>
      <c r="C32" s="12">
        <f>'[1]Szenario 1'!$K32</f>
        <v>1391.1825190428547</v>
      </c>
      <c r="D32" s="13">
        <f>'[1]Szenario 2'!$H32</f>
        <v>14738.145151712242</v>
      </c>
      <c r="E32" s="13">
        <f>'[1]Szenario 2'!$K32</f>
        <v>1525.9875490082854</v>
      </c>
      <c r="F32" s="14">
        <f>'[1]Szenario 3'!$H32</f>
        <v>15975.961807998649</v>
      </c>
      <c r="G32" s="72">
        <f>'[1]Szenario 3'!$K32</f>
        <v>1654.1510856001801</v>
      </c>
      <c r="H32" s="89"/>
      <c r="I32" s="76">
        <f>'[2]Szenario 1'!$F32</f>
        <v>4.7807954429864713E-3</v>
      </c>
      <c r="J32" s="17">
        <f>'[2]Szenario 2'!$F32</f>
        <v>9.7173536850512499E-3</v>
      </c>
      <c r="K32" s="25">
        <f>'[2]Szenario 3'!$F32</f>
        <v>1.2295081967213115E-2</v>
      </c>
      <c r="L32" s="89"/>
      <c r="M32" s="84">
        <f t="shared" si="13"/>
        <v>37.125622273189911</v>
      </c>
      <c r="O32" s="34">
        <f t="shared" si="0"/>
        <v>15975.961807998649</v>
      </c>
      <c r="P32" s="38">
        <f t="shared" si="1"/>
        <v>1670.2250567474684</v>
      </c>
      <c r="Q32" s="89"/>
      <c r="R32" s="31">
        <f t="shared" si="2"/>
        <v>1</v>
      </c>
      <c r="S32" s="36">
        <f t="shared" si="3"/>
        <v>1</v>
      </c>
      <c r="T32" s="89"/>
      <c r="U32" s="42">
        <f t="shared" si="4"/>
        <v>0.33549712570182499</v>
      </c>
      <c r="V32" s="36">
        <f t="shared" si="5"/>
        <v>0.3386666668156596</v>
      </c>
      <c r="W32" s="89"/>
      <c r="X32" s="27">
        <f t="shared" si="6"/>
        <v>4000</v>
      </c>
      <c r="Y32" s="44">
        <f t="shared" si="7"/>
        <v>116782309.65258048</v>
      </c>
      <c r="Z32" s="44">
        <f t="shared" si="8"/>
        <v>333864.24510404625</v>
      </c>
      <c r="AA32" s="44">
        <f t="shared" si="9"/>
        <v>-574461.58782002074</v>
      </c>
      <c r="AB32" s="45">
        <f t="shared" si="10"/>
        <v>45830.604975058915</v>
      </c>
      <c r="AD32" s="43">
        <f t="shared" si="11"/>
        <v>116591542.91483957</v>
      </c>
      <c r="AE32" s="114"/>
      <c r="AF32" s="50" t="s">
        <v>24</v>
      </c>
      <c r="AG32" s="28"/>
      <c r="AH32" s="29">
        <f>20/60</f>
        <v>0.33333333333333331</v>
      </c>
      <c r="AI32" s="51" t="s">
        <v>60</v>
      </c>
    </row>
    <row r="33" spans="1:35" ht="15" thickBot="1" x14ac:dyDescent="0.35">
      <c r="A33" s="6">
        <f t="shared" si="12"/>
        <v>2039</v>
      </c>
      <c r="B33" s="12">
        <f>'[1]Szenario 1'!$H33</f>
        <v>13500.419915880406</v>
      </c>
      <c r="C33" s="12">
        <f>'[1]Szenario 1'!$K33</f>
        <v>1397.8334780902571</v>
      </c>
      <c r="D33" s="13">
        <f>'[1]Szenario 2'!$H33</f>
        <v>14861.560840426435</v>
      </c>
      <c r="E33" s="13">
        <f>'[1]Szenario 2'!$K33</f>
        <v>1538.7660094177529</v>
      </c>
      <c r="F33" s="14">
        <f>'[1]Szenario 3'!$H33</f>
        <v>16155.641890180405</v>
      </c>
      <c r="G33" s="72">
        <f>'[1]Szenario 3'!$K33</f>
        <v>1672.7551613092789</v>
      </c>
      <c r="H33" s="89"/>
      <c r="I33" s="76">
        <f>'[2]Szenario 1'!$F33</f>
        <v>4.7580481878922859E-3</v>
      </c>
      <c r="J33" s="17">
        <f>'[2]Szenario 2'!$F33</f>
        <v>9.6238354719634378E-3</v>
      </c>
      <c r="K33" s="25">
        <f>'[2]Szenario 3'!$F33</f>
        <v>1.2145748987854251E-2</v>
      </c>
      <c r="L33" s="89"/>
      <c r="M33" s="85">
        <f t="shared" si="13"/>
        <v>39.04691818230517</v>
      </c>
      <c r="O33" s="34">
        <f t="shared" si="0"/>
        <v>16155.641890180405</v>
      </c>
      <c r="P33" s="38">
        <f t="shared" si="1"/>
        <v>1688.853481766597</v>
      </c>
      <c r="Q33" s="89"/>
      <c r="R33" s="31">
        <f t="shared" si="2"/>
        <v>1</v>
      </c>
      <c r="S33" s="36">
        <f t="shared" si="3"/>
        <v>1</v>
      </c>
      <c r="T33" s="89"/>
      <c r="U33" s="42">
        <f t="shared" si="4"/>
        <v>0.33549720028746977</v>
      </c>
      <c r="V33" s="36">
        <f t="shared" si="5"/>
        <v>0.33866666682241869</v>
      </c>
      <c r="W33" s="89"/>
      <c r="X33" s="27">
        <f t="shared" si="6"/>
        <v>4000</v>
      </c>
      <c r="Y33" s="44">
        <f t="shared" si="7"/>
        <v>118095096.71127841</v>
      </c>
      <c r="Z33" s="44">
        <f t="shared" si="8"/>
        <v>337618.49848542514</v>
      </c>
      <c r="AA33" s="44">
        <f t="shared" si="9"/>
        <v>-612191.96415505582</v>
      </c>
      <c r="AB33" s="45">
        <f t="shared" si="10"/>
        <v>46345.431348464052</v>
      </c>
      <c r="AD33" s="43">
        <f t="shared" si="11"/>
        <v>117870868.67695723</v>
      </c>
      <c r="AE33" s="114"/>
      <c r="AF33" s="64" t="s">
        <v>25</v>
      </c>
      <c r="AG33" s="41"/>
      <c r="AH33" s="60">
        <f>20/60</f>
        <v>0.33333333333333331</v>
      </c>
      <c r="AI33" s="56" t="s">
        <v>60</v>
      </c>
    </row>
    <row r="34" spans="1:35" ht="15" thickBot="1" x14ac:dyDescent="0.35">
      <c r="A34" s="6">
        <f t="shared" si="12"/>
        <v>2040</v>
      </c>
      <c r="B34" s="12">
        <f>'[1]Szenario 1'!$H34</f>
        <v>13564.655564396946</v>
      </c>
      <c r="C34" s="12">
        <f>'[1]Szenario 1'!$K34</f>
        <v>1404.4844371376596</v>
      </c>
      <c r="D34" s="13">
        <f>'[1]Szenario 2'!$H34</f>
        <v>14984.976529140627</v>
      </c>
      <c r="E34" s="13">
        <f>'[1]Szenario 2'!$K34</f>
        <v>1551.5444698272204</v>
      </c>
      <c r="F34" s="14">
        <f>'[1]Szenario 3'!$H34</f>
        <v>16335.321972362161</v>
      </c>
      <c r="G34" s="72">
        <f>'[1]Szenario 3'!$K34</f>
        <v>1691.3592370183781</v>
      </c>
      <c r="H34" s="89"/>
      <c r="I34" s="76">
        <f>'[2]Szenario 1'!$F34</f>
        <v>4.7355163727959698E-3</v>
      </c>
      <c r="J34" s="17">
        <f>'[2]Szenario 2'!$F34</f>
        <v>9.5321001088139283E-3</v>
      </c>
      <c r="K34" s="25">
        <f>'[2]Szenario 3'!$F34</f>
        <v>1.2E-2</v>
      </c>
      <c r="L34" s="89"/>
      <c r="M34" s="84">
        <f t="shared" si="13"/>
        <v>40.968214091420428</v>
      </c>
      <c r="O34" s="34">
        <f t="shared" si="0"/>
        <v>16335.321972362161</v>
      </c>
      <c r="P34" s="38">
        <f t="shared" si="1"/>
        <v>1707.4814425856043</v>
      </c>
      <c r="Q34" s="89"/>
      <c r="R34" s="31">
        <f t="shared" si="2"/>
        <v>1</v>
      </c>
      <c r="S34" s="36">
        <f t="shared" si="3"/>
        <v>1</v>
      </c>
      <c r="T34" s="89"/>
      <c r="U34" s="42">
        <f t="shared" si="4"/>
        <v>0.33549727740365348</v>
      </c>
      <c r="V34" s="36">
        <f t="shared" si="5"/>
        <v>0.33866666682940494</v>
      </c>
      <c r="W34" s="89"/>
      <c r="X34" s="27">
        <f t="shared" si="6"/>
        <v>4000</v>
      </c>
      <c r="Y34" s="44">
        <f t="shared" si="7"/>
        <v>119407883.15442544</v>
      </c>
      <c r="Z34" s="44">
        <f t="shared" si="8"/>
        <v>341372.74983360752</v>
      </c>
      <c r="AA34" s="44">
        <f t="shared" si="9"/>
        <v>-650617.88693916297</v>
      </c>
      <c r="AB34" s="45">
        <f t="shared" si="10"/>
        <v>46860.255864378894</v>
      </c>
      <c r="AD34" s="43">
        <f t="shared" si="11"/>
        <v>119149498.27318427</v>
      </c>
      <c r="AE34" s="114"/>
    </row>
    <row r="35" spans="1:35" ht="15" thickBot="1" x14ac:dyDescent="0.35">
      <c r="A35" s="6">
        <f t="shared" si="12"/>
        <v>2041</v>
      </c>
      <c r="B35" s="12">
        <f>'[1]Szenario 1'!$H35</f>
        <v>13628.891212913486</v>
      </c>
      <c r="C35" s="12">
        <f>'[1]Szenario 1'!$K35</f>
        <v>1411.1353961850623</v>
      </c>
      <c r="D35" s="13">
        <f>'[1]Szenario 2'!$H35</f>
        <v>15108.392217854818</v>
      </c>
      <c r="E35" s="13">
        <f>'[1]Szenario 2'!$K35</f>
        <v>1564.3229302366879</v>
      </c>
      <c r="F35" s="14">
        <f>'[1]Szenario 3'!$H35</f>
        <v>16515.002054543915</v>
      </c>
      <c r="G35" s="72">
        <f>'[1]Szenario 3'!$K35</f>
        <v>1709.9633127274767</v>
      </c>
      <c r="H35" s="89"/>
      <c r="I35" s="76">
        <f>'[2]Szenario 1'!$F35</f>
        <v>4.7131969514640996E-3</v>
      </c>
      <c r="J35" s="17">
        <f>'[2]Szenario 2'!$F35</f>
        <v>9.4420970940760542E-3</v>
      </c>
      <c r="K35" s="25">
        <f>'[2]Szenario 3'!$F35</f>
        <v>1.1857707509881422E-2</v>
      </c>
      <c r="L35" s="89"/>
      <c r="M35" s="85">
        <f t="shared" si="13"/>
        <v>42.889510000535687</v>
      </c>
      <c r="O35" s="34">
        <f t="shared" si="0"/>
        <v>16515.002054543915</v>
      </c>
      <c r="P35" s="38">
        <f t="shared" si="1"/>
        <v>1726.1089523535575</v>
      </c>
      <c r="Q35" s="89"/>
      <c r="R35" s="31">
        <f t="shared" si="2"/>
        <v>1</v>
      </c>
      <c r="S35" s="36">
        <f t="shared" si="3"/>
        <v>1</v>
      </c>
      <c r="T35" s="89"/>
      <c r="U35" s="42">
        <f t="shared" si="4"/>
        <v>0.33549735710697642</v>
      </c>
      <c r="V35" s="36">
        <f t="shared" si="5"/>
        <v>0.3386666668366235</v>
      </c>
      <c r="W35" s="89"/>
      <c r="X35" s="27">
        <f t="shared" si="6"/>
        <v>4000</v>
      </c>
      <c r="Y35" s="44">
        <f t="shared" si="7"/>
        <v>120720669.08589864</v>
      </c>
      <c r="Z35" s="44">
        <f t="shared" si="8"/>
        <v>345126.99920618621</v>
      </c>
      <c r="AA35" s="44">
        <f t="shared" si="9"/>
        <v>-689739.35617234174</v>
      </c>
      <c r="AB35" s="45">
        <f t="shared" si="10"/>
        <v>47375.078575419233</v>
      </c>
      <c r="AD35" s="43">
        <f t="shared" si="11"/>
        <v>120427431.8075079</v>
      </c>
      <c r="AE35" s="114"/>
      <c r="AF35" s="57" t="s">
        <v>39</v>
      </c>
      <c r="AG35" s="48"/>
      <c r="AH35" s="61"/>
    </row>
    <row r="36" spans="1:35" ht="15" thickTop="1" x14ac:dyDescent="0.3">
      <c r="A36" s="6">
        <f t="shared" si="12"/>
        <v>2042</v>
      </c>
      <c r="B36" s="12">
        <f>'[1]Szenario 1'!$H36</f>
        <v>13693.126861430024</v>
      </c>
      <c r="C36" s="12">
        <f>'[1]Szenario 1'!$K36</f>
        <v>1417.7863552324645</v>
      </c>
      <c r="D36" s="13">
        <f>'[1]Szenario 2'!$H36</f>
        <v>15231.807906569011</v>
      </c>
      <c r="E36" s="13">
        <f>'[1]Szenario 2'!$K36</f>
        <v>1577.1013906461553</v>
      </c>
      <c r="F36" s="14">
        <f>'[1]Szenario 3'!$H36</f>
        <v>16694.682136725674</v>
      </c>
      <c r="G36" s="72">
        <f>'[1]Szenario 3'!$K36</f>
        <v>1728.5673884365763</v>
      </c>
      <c r="H36" s="89"/>
      <c r="I36" s="76">
        <f>'[2]Szenario 1'!$F36</f>
        <v>4.6910869348238344E-3</v>
      </c>
      <c r="J36" s="17">
        <f>'[2]Szenario 2'!$F36</f>
        <v>9.3537778157433901E-3</v>
      </c>
      <c r="K36" s="25">
        <f>'[2]Szenario 3'!$F36</f>
        <v>1.171875E-2</v>
      </c>
      <c r="L36" s="89"/>
      <c r="M36" s="84">
        <f t="shared" si="13"/>
        <v>44.810805909650945</v>
      </c>
      <c r="O36" s="34">
        <f t="shared" si="0"/>
        <v>16694.682136725674</v>
      </c>
      <c r="P36" s="38">
        <f t="shared" si="1"/>
        <v>1744.7360237275518</v>
      </c>
      <c r="Q36" s="89"/>
      <c r="R36" s="31">
        <f t="shared" si="2"/>
        <v>1</v>
      </c>
      <c r="S36" s="36">
        <f t="shared" si="3"/>
        <v>1</v>
      </c>
      <c r="T36" s="89"/>
      <c r="U36" s="42">
        <f t="shared" si="4"/>
        <v>0.33549743945466481</v>
      </c>
      <c r="V36" s="36">
        <f t="shared" si="5"/>
        <v>0.33866666684407937</v>
      </c>
      <c r="W36" s="89"/>
      <c r="X36" s="27">
        <f t="shared" si="6"/>
        <v>4000</v>
      </c>
      <c r="Y36" s="44">
        <f t="shared" si="7"/>
        <v>122033454.60849169</v>
      </c>
      <c r="Z36" s="44">
        <f t="shared" si="8"/>
        <v>348881.24665859941</v>
      </c>
      <c r="AA36" s="44">
        <f t="shared" si="9"/>
        <v>-729556.3718545927</v>
      </c>
      <c r="AB36" s="45">
        <f t="shared" si="10"/>
        <v>47889.899532232273</v>
      </c>
      <c r="AD36" s="43">
        <f t="shared" si="11"/>
        <v>121704669.38282792</v>
      </c>
      <c r="AE36" s="114"/>
      <c r="AF36" s="58" t="s">
        <v>24</v>
      </c>
      <c r="AG36" s="29">
        <v>0.15</v>
      </c>
      <c r="AH36" s="51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13757.362509946563</v>
      </c>
      <c r="C37" s="12">
        <f>'[1]Szenario 1'!$K37</f>
        <v>1424.437314279867</v>
      </c>
      <c r="D37" s="13">
        <f>'[1]Szenario 2'!$H37</f>
        <v>15355.223595283205</v>
      </c>
      <c r="E37" s="13">
        <f>'[1]Szenario 2'!$K37</f>
        <v>1589.879851055623</v>
      </c>
      <c r="F37" s="14">
        <f>'[1]Szenario 3'!$H37</f>
        <v>16874.36221890743</v>
      </c>
      <c r="G37" s="72">
        <f>'[1]Szenario 3'!$K37</f>
        <v>1747.1714641456751</v>
      </c>
      <c r="H37" s="89"/>
      <c r="I37" s="76">
        <f>'[2]Szenario 1'!$F37</f>
        <v>4.6691833896284523E-3</v>
      </c>
      <c r="J37" s="17">
        <f>'[2]Szenario 2'!$F37</f>
        <v>9.2670954637779288E-3</v>
      </c>
      <c r="K37" s="25">
        <f>'[2]Szenario 3'!$F37</f>
        <v>1.1583011583011582E-2</v>
      </c>
      <c r="L37" s="89"/>
      <c r="M37" s="85">
        <f t="shared" si="13"/>
        <v>46.732101818766203</v>
      </c>
      <c r="O37" s="34">
        <f t="shared" si="0"/>
        <v>16874.36221890743</v>
      </c>
      <c r="P37" s="38">
        <f t="shared" si="1"/>
        <v>1763.3626688955019</v>
      </c>
      <c r="Q37" s="89"/>
      <c r="R37" s="31">
        <f t="shared" si="2"/>
        <v>1</v>
      </c>
      <c r="S37" s="36">
        <f t="shared" si="3"/>
        <v>1</v>
      </c>
      <c r="T37" s="89"/>
      <c r="U37" s="42">
        <f t="shared" si="4"/>
        <v>0.33549752450457088</v>
      </c>
      <c r="V37" s="36">
        <f t="shared" si="5"/>
        <v>0.33866666685177771</v>
      </c>
      <c r="W37" s="89"/>
      <c r="X37" s="27">
        <f t="shared" si="6"/>
        <v>4000</v>
      </c>
      <c r="Y37" s="44">
        <f t="shared" si="7"/>
        <v>123346239.82402499</v>
      </c>
      <c r="Z37" s="44">
        <f t="shared" si="8"/>
        <v>352635.49224423018</v>
      </c>
      <c r="AA37" s="44">
        <f t="shared" si="9"/>
        <v>-770068.9339859155</v>
      </c>
      <c r="AB37" s="45">
        <f t="shared" si="10"/>
        <v>48404.718783587785</v>
      </c>
      <c r="AD37" s="43">
        <f t="shared" si="11"/>
        <v>122981211.10106689</v>
      </c>
      <c r="AE37" s="114"/>
      <c r="AF37" s="59" t="s">
        <v>25</v>
      </c>
      <c r="AG37" s="60">
        <v>0.7</v>
      </c>
      <c r="AH37" s="56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13821.598158463101</v>
      </c>
      <c r="C38" s="12">
        <f>'[1]Szenario 1'!$K38</f>
        <v>1431.0882733272695</v>
      </c>
      <c r="D38" s="13">
        <f>'[1]Szenario 2'!$H38</f>
        <v>15478.639283997396</v>
      </c>
      <c r="E38" s="13">
        <f>'[1]Szenario 2'!$K38</f>
        <v>1602.6583114650903</v>
      </c>
      <c r="F38" s="14">
        <f>'[1]Szenario 3'!$H38</f>
        <v>17054.042301089186</v>
      </c>
      <c r="G38" s="72">
        <f>'[1]Szenario 3'!$K38</f>
        <v>1765.7755398547743</v>
      </c>
      <c r="H38" s="89"/>
      <c r="I38" s="76">
        <f>'[2]Szenario 1'!$F38</f>
        <v>4.6474834371600911E-3</v>
      </c>
      <c r="J38" s="17">
        <f>'[2]Szenario 2'!$F38</f>
        <v>9.1820049473816615E-3</v>
      </c>
      <c r="K38" s="25">
        <f>'[2]Szenario 3'!$F38</f>
        <v>1.1450381679389313E-2</v>
      </c>
      <c r="L38" s="89"/>
      <c r="M38" s="84">
        <f t="shared" si="13"/>
        <v>48.653397727881462</v>
      </c>
      <c r="O38" s="34">
        <f t="shared" si="0"/>
        <v>17054.042301089186</v>
      </c>
      <c r="P38" s="38">
        <f t="shared" si="1"/>
        <v>1781.9888995976862</v>
      </c>
      <c r="Q38" s="89"/>
      <c r="R38" s="31">
        <f t="shared" si="2"/>
        <v>1</v>
      </c>
      <c r="S38" s="36">
        <f t="shared" si="3"/>
        <v>1</v>
      </c>
      <c r="T38" s="89"/>
      <c r="U38" s="42">
        <f t="shared" si="4"/>
        <v>0.33549761231517294</v>
      </c>
      <c r="V38" s="36">
        <f t="shared" si="5"/>
        <v>0.33866666685972374</v>
      </c>
      <c r="W38" s="89"/>
      <c r="X38" s="27">
        <f t="shared" si="6"/>
        <v>4000</v>
      </c>
      <c r="Y38" s="44">
        <f t="shared" si="7"/>
        <v>124659024.83345036</v>
      </c>
      <c r="Z38" s="44">
        <f t="shared" si="8"/>
        <v>356389.73601450078</v>
      </c>
      <c r="AA38" s="44">
        <f t="shared" si="9"/>
        <v>-811277.04256631015</v>
      </c>
      <c r="AB38" s="45">
        <f t="shared" si="10"/>
        <v>48919.536376464326</v>
      </c>
      <c r="AD38" s="43">
        <f t="shared" si="11"/>
        <v>124257057.06327501</v>
      </c>
      <c r="AE38" s="114"/>
    </row>
    <row r="39" spans="1:35" ht="15" thickBot="1" x14ac:dyDescent="0.35">
      <c r="A39" s="6">
        <f t="shared" si="12"/>
        <v>2045</v>
      </c>
      <c r="B39" s="12">
        <f>'[1]Szenario 1'!$H39</f>
        <v>13885.833806979641</v>
      </c>
      <c r="C39" s="12">
        <f>'[1]Szenario 1'!$K39</f>
        <v>1437.7392323746719</v>
      </c>
      <c r="D39" s="13">
        <f>'[1]Szenario 2'!$H39</f>
        <v>15602.054972711589</v>
      </c>
      <c r="E39" s="13">
        <f>'[1]Szenario 2'!$K39</f>
        <v>1615.4367718745577</v>
      </c>
      <c r="F39" s="14">
        <f>'[1]Szenario 3'!$H39</f>
        <v>17233.722383270942</v>
      </c>
      <c r="G39" s="72">
        <f>'[1]Szenario 3'!$K39</f>
        <v>1784.3796155638734</v>
      </c>
      <c r="H39" s="89"/>
      <c r="I39" s="76">
        <f>'[2]Szenario 1'!$F39</f>
        <v>4.6259842519685039E-3</v>
      </c>
      <c r="J39" s="17">
        <f>'[2]Szenario 2'!$F39</f>
        <v>9.0984628167843796E-3</v>
      </c>
      <c r="K39" s="25">
        <f>'[2]Szenario 3'!$F39</f>
        <v>1.1320754716981131E-2</v>
      </c>
      <c r="L39" s="89"/>
      <c r="M39" s="85">
        <f t="shared" si="13"/>
        <v>50.57469363699672</v>
      </c>
      <c r="O39" s="34">
        <f t="shared" si="0"/>
        <v>17233.722383270942</v>
      </c>
      <c r="P39" s="38">
        <f t="shared" si="1"/>
        <v>1800.6147271471093</v>
      </c>
      <c r="Q39" s="89"/>
      <c r="R39" s="31">
        <f t="shared" si="2"/>
        <v>1</v>
      </c>
      <c r="S39" s="36">
        <f t="shared" si="3"/>
        <v>1</v>
      </c>
      <c r="T39" s="89"/>
      <c r="U39" s="42">
        <f t="shared" si="4"/>
        <v>0.33549770294557529</v>
      </c>
      <c r="V39" s="36">
        <f t="shared" si="5"/>
        <v>0.33866666686792274</v>
      </c>
      <c r="W39" s="89"/>
      <c r="X39" s="27">
        <f t="shared" si="6"/>
        <v>4000</v>
      </c>
      <c r="Y39" s="44">
        <f t="shared" si="7"/>
        <v>125971809.73695068</v>
      </c>
      <c r="Z39" s="44">
        <f t="shared" si="8"/>
        <v>360143.97801896243</v>
      </c>
      <c r="AA39" s="44">
        <f t="shared" si="9"/>
        <v>-853180.69759577687</v>
      </c>
      <c r="AB39" s="45">
        <f t="shared" si="10"/>
        <v>49434.352356130716</v>
      </c>
      <c r="AD39" s="43">
        <f t="shared" si="11"/>
        <v>125532207.36973001</v>
      </c>
      <c r="AE39" s="114"/>
      <c r="AF39" s="57" t="s">
        <v>26</v>
      </c>
      <c r="AG39" s="48"/>
      <c r="AH39" s="49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13950.069455496181</v>
      </c>
      <c r="C40" s="12">
        <f>'[1]Szenario 1'!$K40</f>
        <v>1444.3901914220744</v>
      </c>
      <c r="D40" s="13">
        <f>'[1]Szenario 2'!$H40</f>
        <v>15725.470661425783</v>
      </c>
      <c r="E40" s="13">
        <f>'[1]Szenario 2'!$K40</f>
        <v>1628.2152322840254</v>
      </c>
      <c r="F40" s="14">
        <f>'[1]Szenario 3'!$H40</f>
        <v>17413.402465452702</v>
      </c>
      <c r="G40" s="72">
        <f>'[1]Szenario 3'!$K40</f>
        <v>1802.9836912729727</v>
      </c>
      <c r="H40" s="89"/>
      <c r="I40" s="76">
        <f>'[2]Szenario 1'!$F40</f>
        <v>4.604683060644656E-3</v>
      </c>
      <c r="J40" s="17">
        <f>'[2]Szenario 2'!$F40</f>
        <v>9.0164271892626286E-3</v>
      </c>
      <c r="K40" s="25">
        <f>'[2]Szenario 3'!$F40</f>
        <v>1.1194029850746268E-2</v>
      </c>
      <c r="L40" s="89"/>
      <c r="M40" s="84">
        <f t="shared" si="13"/>
        <v>52.495989546111979</v>
      </c>
      <c r="O40" s="34">
        <f t="shared" si="0"/>
        <v>17413.402465452702</v>
      </c>
      <c r="P40" s="38">
        <f t="shared" si="1"/>
        <v>1819.2401624487634</v>
      </c>
      <c r="Q40" s="89"/>
      <c r="R40" s="31">
        <f t="shared" si="2"/>
        <v>1</v>
      </c>
      <c r="S40" s="36">
        <f t="shared" si="3"/>
        <v>1</v>
      </c>
      <c r="T40" s="89"/>
      <c r="U40" s="42">
        <f t="shared" si="4"/>
        <v>0.3354977964555082</v>
      </c>
      <c r="V40" s="36">
        <f t="shared" si="5"/>
        <v>0.33866666687637992</v>
      </c>
      <c r="W40" s="89"/>
      <c r="X40" s="27">
        <f t="shared" si="6"/>
        <v>4000</v>
      </c>
      <c r="Y40" s="44">
        <f t="shared" si="7"/>
        <v>127284594.63403465</v>
      </c>
      <c r="Z40" s="44">
        <f t="shared" si="8"/>
        <v>363898.2183053788</v>
      </c>
      <c r="AA40" s="44">
        <f t="shared" si="9"/>
        <v>-895779.89907431544</v>
      </c>
      <c r="AB40" s="45">
        <f t="shared" si="10"/>
        <v>49949.166766223141</v>
      </c>
      <c r="AD40" s="43">
        <f t="shared" si="11"/>
        <v>126806662.12003194</v>
      </c>
      <c r="AE40" s="114"/>
      <c r="AF40" s="58" t="s">
        <v>41</v>
      </c>
      <c r="AG40" s="29">
        <v>3.4500000000000003E-2</v>
      </c>
      <c r="AH40" s="51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14014.305104012723</v>
      </c>
      <c r="C41" s="12">
        <f>'[1]Szenario 1'!$K41</f>
        <v>1451.0411504694773</v>
      </c>
      <c r="D41" s="13">
        <f>'[1]Szenario 2'!$H41</f>
        <v>15848.886350139976</v>
      </c>
      <c r="E41" s="13">
        <f>'[1]Szenario 2'!$K41</f>
        <v>1640.9936926934929</v>
      </c>
      <c r="F41" s="14">
        <f>'[1]Szenario 3'!$H41</f>
        <v>17593.082547634458</v>
      </c>
      <c r="G41" s="72">
        <f>'[1]Szenario 3'!$K41</f>
        <v>1821.5877669820716</v>
      </c>
      <c r="H41" s="89"/>
      <c r="I41" s="76">
        <f>'[2]Szenario 1'!$F41</f>
        <v>4.5835771406280475E-3</v>
      </c>
      <c r="J41" s="17">
        <f>'[2]Szenario 2'!$F41</f>
        <v>8.9358576791251833E-3</v>
      </c>
      <c r="K41" s="25">
        <f>'[2]Szenario 3'!$F41</f>
        <v>1.107011070110701E-2</v>
      </c>
      <c r="L41" s="89"/>
      <c r="M41" s="85">
        <f t="shared" si="13"/>
        <v>54.417285455227237</v>
      </c>
      <c r="O41" s="34">
        <f t="shared" si="0"/>
        <v>17593.082547634458</v>
      </c>
      <c r="P41" s="38">
        <f t="shared" si="1"/>
        <v>1837.8652160178588</v>
      </c>
      <c r="Q41" s="89"/>
      <c r="R41" s="31">
        <f t="shared" si="2"/>
        <v>1</v>
      </c>
      <c r="S41" s="36">
        <f t="shared" si="3"/>
        <v>1</v>
      </c>
      <c r="T41" s="89"/>
      <c r="U41" s="42">
        <f t="shared" si="4"/>
        <v>0.335497892905328</v>
      </c>
      <c r="V41" s="36">
        <f t="shared" si="5"/>
        <v>0.33866666688510072</v>
      </c>
      <c r="W41" s="89"/>
      <c r="X41" s="27">
        <f t="shared" si="6"/>
        <v>4000</v>
      </c>
      <c r="Y41" s="44">
        <f t="shared" si="7"/>
        <v>128597379.62362714</v>
      </c>
      <c r="Z41" s="44">
        <f t="shared" si="8"/>
        <v>367652.45691980654</v>
      </c>
      <c r="AA41" s="44">
        <f t="shared" si="9"/>
        <v>-939074.64700192586</v>
      </c>
      <c r="AB41" s="45">
        <f t="shared" si="10"/>
        <v>50463.979648818065</v>
      </c>
      <c r="AD41" s="43">
        <f t="shared" si="11"/>
        <v>128080421.41319384</v>
      </c>
      <c r="AE41" s="114"/>
      <c r="AF41" s="59" t="s">
        <v>42</v>
      </c>
      <c r="AG41" s="60">
        <v>1.49E-2</v>
      </c>
      <c r="AH41" s="56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14078.540752529261</v>
      </c>
      <c r="C42" s="12">
        <f>'[1]Szenario 1'!$K42</f>
        <v>1457.6921095168796</v>
      </c>
      <c r="D42" s="13">
        <f>'[1]Szenario 2'!$H42</f>
        <v>15972.302038854168</v>
      </c>
      <c r="E42" s="13">
        <f>'[1]Szenario 2'!$K42</f>
        <v>1653.7721531029604</v>
      </c>
      <c r="F42" s="14">
        <f>'[1]Szenario 3'!$H42</f>
        <v>17772.762629816214</v>
      </c>
      <c r="G42" s="72">
        <f>'[1]Szenario 3'!$K42</f>
        <v>1840.1918426911707</v>
      </c>
      <c r="H42" s="89"/>
      <c r="I42" s="76">
        <f>'[2]Szenario 1'!$F42</f>
        <v>4.5626638190466948E-3</v>
      </c>
      <c r="J42" s="17">
        <f>'[2]Szenario 2'!$F42</f>
        <v>8.8567153314190964E-3</v>
      </c>
      <c r="K42" s="25">
        <f>'[2]Szenario 3'!$F42</f>
        <v>1.0948905109489052E-2</v>
      </c>
      <c r="L42" s="89"/>
      <c r="M42" s="84">
        <f t="shared" si="13"/>
        <v>56.338581364342495</v>
      </c>
      <c r="O42" s="34">
        <f t="shared" si="0"/>
        <v>17772.762629816214</v>
      </c>
      <c r="P42" s="38">
        <f t="shared" si="1"/>
        <v>1856.489897997086</v>
      </c>
      <c r="Q42" s="89"/>
      <c r="R42" s="31">
        <f t="shared" si="2"/>
        <v>1</v>
      </c>
      <c r="S42" s="36">
        <f t="shared" si="3"/>
        <v>1</v>
      </c>
      <c r="T42" s="89"/>
      <c r="U42" s="42">
        <f t="shared" si="4"/>
        <v>0.33549799235601707</v>
      </c>
      <c r="V42" s="36">
        <f t="shared" si="5"/>
        <v>0.33866666689409058</v>
      </c>
      <c r="W42" s="89"/>
      <c r="X42" s="27">
        <f t="shared" si="6"/>
        <v>4000</v>
      </c>
      <c r="Y42" s="44">
        <f t="shared" si="7"/>
        <v>129910164.80415553</v>
      </c>
      <c r="Z42" s="44">
        <f t="shared" si="8"/>
        <v>371406.69390667061</v>
      </c>
      <c r="AA42" s="44">
        <f t="shared" si="9"/>
        <v>-983064.94137860823</v>
      </c>
      <c r="AB42" s="45">
        <f t="shared" si="10"/>
        <v>50978.791044501319</v>
      </c>
      <c r="AD42" s="43">
        <f t="shared" si="11"/>
        <v>129353485.34772809</v>
      </c>
      <c r="AE42" s="114"/>
    </row>
    <row r="43" spans="1:35" x14ac:dyDescent="0.3">
      <c r="A43" s="6">
        <f t="shared" si="12"/>
        <v>2049</v>
      </c>
      <c r="B43" s="12">
        <f>'[1]Szenario 1'!$H43</f>
        <v>14142.776401045803</v>
      </c>
      <c r="C43" s="12">
        <f>'[1]Szenario 1'!$K43</f>
        <v>1464.3430685642822</v>
      </c>
      <c r="D43" s="13">
        <f>'[1]Szenario 2'!$H43</f>
        <v>16095.717727568361</v>
      </c>
      <c r="E43" s="13">
        <f>'[1]Szenario 2'!$K43</f>
        <v>1666.5506135124281</v>
      </c>
      <c r="F43" s="14">
        <f>'[1]Szenario 3'!$H43</f>
        <v>17952.44271199797</v>
      </c>
      <c r="G43" s="72">
        <f>'[1]Szenario 3'!$K43</f>
        <v>1858.7959184002698</v>
      </c>
      <c r="H43" s="89"/>
      <c r="I43" s="76">
        <f>'[2]Szenario 1'!$F43</f>
        <v>4.5419404715887129E-3</v>
      </c>
      <c r="J43" s="17">
        <f>'[2]Szenario 2'!$F43</f>
        <v>8.7789625591277159E-3</v>
      </c>
      <c r="K43" s="25">
        <f>'[2]Szenario 3'!$F43</f>
        <v>1.0830324909747292E-2</v>
      </c>
      <c r="L43" s="89"/>
      <c r="M43" s="85">
        <f t="shared" si="13"/>
        <v>58.259877273457754</v>
      </c>
      <c r="O43" s="34">
        <f t="shared" si="0"/>
        <v>17952.44271199797</v>
      </c>
      <c r="P43" s="38">
        <f t="shared" si="1"/>
        <v>1875.1142181729651</v>
      </c>
      <c r="Q43" s="89"/>
      <c r="R43" s="31">
        <f t="shared" si="2"/>
        <v>1</v>
      </c>
      <c r="S43" s="36">
        <f t="shared" si="3"/>
        <v>1</v>
      </c>
      <c r="T43" s="89"/>
      <c r="U43" s="42">
        <f t="shared" si="4"/>
        <v>0.33549809486918375</v>
      </c>
      <c r="V43" s="36">
        <f t="shared" si="5"/>
        <v>0.3386666669033549</v>
      </c>
      <c r="W43" s="89"/>
      <c r="X43" s="27">
        <f t="shared" si="6"/>
        <v>4000</v>
      </c>
      <c r="Y43" s="44">
        <f t="shared" si="7"/>
        <v>131222950.27363178</v>
      </c>
      <c r="Z43" s="44">
        <f t="shared" si="8"/>
        <v>375160.92930883606</v>
      </c>
      <c r="AA43" s="44">
        <f t="shared" si="9"/>
        <v>-1027750.7822043624</v>
      </c>
      <c r="AB43" s="45">
        <f t="shared" si="10"/>
        <v>51493.600992433523</v>
      </c>
      <c r="AD43" s="43">
        <f t="shared" si="11"/>
        <v>130625854.02172868</v>
      </c>
      <c r="AE43" s="114"/>
      <c r="AF43" s="47" t="s">
        <v>44</v>
      </c>
      <c r="AG43" s="48"/>
      <c r="AH43" s="49"/>
    </row>
    <row r="44" spans="1:35" x14ac:dyDescent="0.3">
      <c r="A44" s="6">
        <f t="shared" si="12"/>
        <v>2050</v>
      </c>
      <c r="B44" s="12">
        <f>'[1]Szenario 1'!$H44</f>
        <v>14207.012049562343</v>
      </c>
      <c r="C44" s="12">
        <f>'[1]Szenario 1'!$K44</f>
        <v>1470.9940276116849</v>
      </c>
      <c r="D44" s="13">
        <f>'[1]Szenario 2'!$H44</f>
        <v>16219.133416282555</v>
      </c>
      <c r="E44" s="13">
        <f>'[1]Szenario 2'!$K44</f>
        <v>1679.3290739218955</v>
      </c>
      <c r="F44" s="14">
        <f>'[1]Szenario 3'!$H44</f>
        <v>18132.12279417973</v>
      </c>
      <c r="G44" s="72">
        <f>'[1]Szenario 3'!$K44</f>
        <v>1877.3999941093691</v>
      </c>
      <c r="H44" s="89"/>
      <c r="I44" s="76">
        <f>'[2]Szenario 1'!$F44</f>
        <v>4.5214045214045217E-3</v>
      </c>
      <c r="J44" s="17">
        <f>'[2]Szenario 2'!$F44</f>
        <v>8.7025630836479236E-3</v>
      </c>
      <c r="K44" s="25">
        <f>'[2]Szenario 3'!$F44</f>
        <v>1.0714285714285714E-2</v>
      </c>
      <c r="L44" s="89"/>
      <c r="M44" s="86">
        <v>50</v>
      </c>
      <c r="O44" s="34">
        <f t="shared" si="0"/>
        <v>18132.12279417973</v>
      </c>
      <c r="P44" s="38">
        <f t="shared" si="1"/>
        <v>1893.7381859913462</v>
      </c>
      <c r="Q44" s="89"/>
      <c r="R44" s="31">
        <f t="shared" si="2"/>
        <v>1</v>
      </c>
      <c r="S44" s="36">
        <f t="shared" si="3"/>
        <v>1</v>
      </c>
      <c r="T44" s="89"/>
      <c r="U44" s="42">
        <f t="shared" si="4"/>
        <v>0.33549820050706236</v>
      </c>
      <c r="V44" s="36">
        <f t="shared" si="5"/>
        <v>0.33866666691289926</v>
      </c>
      <c r="W44" s="89"/>
      <c r="X44" s="27">
        <f t="shared" si="6"/>
        <v>4000</v>
      </c>
      <c r="Y44" s="44">
        <f t="shared" si="7"/>
        <v>132535736.12973104</v>
      </c>
      <c r="Z44" s="44">
        <f t="shared" si="8"/>
        <v>378915.16316767572</v>
      </c>
      <c r="AA44" s="44">
        <f t="shared" si="9"/>
        <v>-887159.80065468478</v>
      </c>
      <c r="AB44" s="45">
        <f t="shared" si="10"/>
        <v>52008.409530412129</v>
      </c>
      <c r="AD44" s="43">
        <f t="shared" si="11"/>
        <v>132083499.90177445</v>
      </c>
      <c r="AE44" s="114"/>
      <c r="AF44" s="136" t="s">
        <v>46</v>
      </c>
      <c r="AG44" s="137"/>
      <c r="AH44" s="138"/>
    </row>
    <row r="45" spans="1:35" x14ac:dyDescent="0.3">
      <c r="A45" s="6">
        <f t="shared" si="12"/>
        <v>2051</v>
      </c>
      <c r="B45" s="12">
        <f>'[1]Szenario 1'!$H45</f>
        <v>14271.247698078883</v>
      </c>
      <c r="C45" s="12">
        <f>'[1]Szenario 1'!$K45</f>
        <v>1477.6449866590874</v>
      </c>
      <c r="D45" s="13">
        <f>'[1]Szenario 2'!$H45</f>
        <v>16342.54910499675</v>
      </c>
      <c r="E45" s="13">
        <f>'[1]Szenario 2'!$K45</f>
        <v>1692.1075343313632</v>
      </c>
      <c r="F45" s="14">
        <f>'[1]Szenario 3'!$H45</f>
        <v>18311.802876361486</v>
      </c>
      <c r="G45" s="72">
        <f>'[1]Szenario 3'!$K45</f>
        <v>1896.004069818468</v>
      </c>
      <c r="H45" s="89"/>
      <c r="I45" s="76">
        <f>'[2]Szenario 1'!$F45</f>
        <v>4.50105343803869E-3</v>
      </c>
      <c r="J45" s="17">
        <f>'[2]Szenario 2'!$F45</f>
        <v>8.6274818783485668E-3</v>
      </c>
      <c r="K45" s="25">
        <f>'[2]Szenario 3'!$F45</f>
        <v>1.0600706713780919E-2</v>
      </c>
      <c r="L45" s="89"/>
      <c r="M45" s="85">
        <f>M44+(($D$42-$D$11)/($B$42-$B$11))</f>
        <v>51.921295909115258</v>
      </c>
      <c r="O45" s="34">
        <f t="shared" si="0"/>
        <v>18311.802876361486</v>
      </c>
      <c r="P45" s="38">
        <f t="shared" si="1"/>
        <v>1912.3618105721021</v>
      </c>
      <c r="Q45" s="89"/>
      <c r="R45" s="31">
        <f t="shared" si="2"/>
        <v>1</v>
      </c>
      <c r="S45" s="36">
        <f t="shared" si="3"/>
        <v>1</v>
      </c>
      <c r="T45" s="89"/>
      <c r="U45" s="42">
        <f t="shared" si="4"/>
        <v>0.33549830933251334</v>
      </c>
      <c r="V45" s="36">
        <f t="shared" si="5"/>
        <v>0.33866666692272918</v>
      </c>
      <c r="W45" s="89"/>
      <c r="X45" s="27">
        <f t="shared" si="6"/>
        <v>4000</v>
      </c>
      <c r="Y45" s="44">
        <f t="shared" si="7"/>
        <v>133848522.46986666</v>
      </c>
      <c r="Z45" s="44">
        <f t="shared" si="8"/>
        <v>382669.39552313456</v>
      </c>
      <c r="AA45" s="44">
        <f t="shared" si="9"/>
        <v>-931393.84312457859</v>
      </c>
      <c r="AB45" s="45">
        <f t="shared" si="10"/>
        <v>52523.216694930168</v>
      </c>
      <c r="AD45" s="43">
        <f t="shared" si="11"/>
        <v>133356321.23896015</v>
      </c>
      <c r="AE45" s="114"/>
      <c r="AF45" s="50" t="s">
        <v>50</v>
      </c>
      <c r="AG45" s="29">
        <v>15000</v>
      </c>
      <c r="AH45" s="51" t="s">
        <v>49</v>
      </c>
    </row>
    <row r="46" spans="1:35" x14ac:dyDescent="0.3">
      <c r="A46" s="6">
        <f t="shared" si="12"/>
        <v>2052</v>
      </c>
      <c r="B46" s="12">
        <f>'[1]Szenario 1'!$H46</f>
        <v>14335.483346595423</v>
      </c>
      <c r="C46" s="12">
        <f>'[1]Szenario 1'!$K46</f>
        <v>1484.2959457064901</v>
      </c>
      <c r="D46" s="13">
        <f>'[1]Szenario 2'!$H46</f>
        <v>16465.964793710944</v>
      </c>
      <c r="E46" s="13">
        <f>'[1]Szenario 2'!$K46</f>
        <v>1704.8859947408309</v>
      </c>
      <c r="F46" s="14">
        <f>'[1]Szenario 3'!$H46</f>
        <v>18491.482958543242</v>
      </c>
      <c r="G46" s="72">
        <f>'[1]Szenario 3'!$K46</f>
        <v>1914.6081455275671</v>
      </c>
      <c r="H46" s="89"/>
      <c r="I46" s="76">
        <f>'[2]Szenario 1'!$F46</f>
        <v>4.4808847363905042E-3</v>
      </c>
      <c r="J46" s="17">
        <f>'[2]Szenario 2'!$F46</f>
        <v>8.5536851150255829E-3</v>
      </c>
      <c r="K46" s="25">
        <f>'[2]Szenario 3'!$F46</f>
        <v>1.048951048951049E-2</v>
      </c>
      <c r="L46" s="89"/>
      <c r="M46" s="84">
        <f t="shared" ref="M46:M54" si="14">M45+(($D$42-$D$11)/($B$42-$B$11))</f>
        <v>53.842591818230517</v>
      </c>
      <c r="O46" s="34">
        <f t="shared" si="0"/>
        <v>18491.482958543242</v>
      </c>
      <c r="P46" s="38">
        <f t="shared" si="1"/>
        <v>1930.9851007230729</v>
      </c>
      <c r="Q46" s="89"/>
      <c r="R46" s="31">
        <f t="shared" si="2"/>
        <v>1</v>
      </c>
      <c r="S46" s="36">
        <f t="shared" si="3"/>
        <v>1</v>
      </c>
      <c r="T46" s="89"/>
      <c r="U46" s="42">
        <f t="shared" si="4"/>
        <v>0.33549842140902314</v>
      </c>
      <c r="V46" s="36">
        <f t="shared" si="5"/>
        <v>0.33866666693285036</v>
      </c>
      <c r="W46" s="89"/>
      <c r="X46" s="27">
        <f t="shared" si="6"/>
        <v>4000</v>
      </c>
      <c r="Y46" s="44">
        <f t="shared" si="7"/>
        <v>135161309.39126223</v>
      </c>
      <c r="Z46" s="44">
        <f t="shared" si="8"/>
        <v>386423.62641379092</v>
      </c>
      <c r="AA46" s="44">
        <f t="shared" si="9"/>
        <v>-976323.4320435446</v>
      </c>
      <c r="AB46" s="45">
        <f t="shared" si="10"/>
        <v>53038.022521232095</v>
      </c>
      <c r="AD46" s="43">
        <f t="shared" si="11"/>
        <v>134628447.6081537</v>
      </c>
      <c r="AE46" s="114"/>
      <c r="AF46" s="52"/>
      <c r="AG46" s="53">
        <f>'[3]Risikoschätzung '!$P$22</f>
        <v>3.8183974898599521E-6</v>
      </c>
      <c r="AH46" s="51" t="s">
        <v>53</v>
      </c>
    </row>
    <row r="47" spans="1:35" x14ac:dyDescent="0.3">
      <c r="A47" s="6">
        <f t="shared" si="12"/>
        <v>2053</v>
      </c>
      <c r="B47" s="12">
        <f>'[1]Szenario 1'!$H47</f>
        <v>14399.718995111962</v>
      </c>
      <c r="C47" s="12">
        <f>'[1]Szenario 1'!$K47</f>
        <v>1490.9469047538923</v>
      </c>
      <c r="D47" s="13">
        <f>'[1]Szenario 2'!$H47</f>
        <v>16589.380482425138</v>
      </c>
      <c r="E47" s="13">
        <f>'[1]Szenario 2'!$K47</f>
        <v>1717.6644551502986</v>
      </c>
      <c r="F47" s="14">
        <f>'[1]Szenario 3'!$H47</f>
        <v>18671.163040724998</v>
      </c>
      <c r="G47" s="72">
        <f>'[1]Szenario 3'!$K47</f>
        <v>1933.2122212366662</v>
      </c>
      <c r="H47" s="89"/>
      <c r="I47" s="76">
        <f>'[2]Szenario 1'!$F47</f>
        <v>4.4608959757023534E-3</v>
      </c>
      <c r="J47" s="17">
        <f>'[2]Szenario 2'!$F47</f>
        <v>8.4811401130818684E-3</v>
      </c>
      <c r="K47" s="25">
        <f>'[2]Szenario 3'!$F47</f>
        <v>1.0380622837370242E-2</v>
      </c>
      <c r="L47" s="89"/>
      <c r="M47" s="85">
        <f t="shared" si="14"/>
        <v>55.763887727345775</v>
      </c>
      <c r="O47" s="34">
        <f t="shared" si="0"/>
        <v>18671.163040724998</v>
      </c>
      <c r="P47" s="38">
        <f t="shared" si="1"/>
        <v>1949.6080649532967</v>
      </c>
      <c r="Q47" s="89"/>
      <c r="R47" s="31">
        <f t="shared" si="2"/>
        <v>1</v>
      </c>
      <c r="S47" s="36">
        <f t="shared" si="3"/>
        <v>1</v>
      </c>
      <c r="T47" s="89"/>
      <c r="U47" s="42">
        <f t="shared" si="4"/>
        <v>0.33549853680070407</v>
      </c>
      <c r="V47" s="36">
        <f t="shared" si="5"/>
        <v>0.33866666694326847</v>
      </c>
      <c r="W47" s="89"/>
      <c r="X47" s="27">
        <f t="shared" si="6"/>
        <v>4000</v>
      </c>
      <c r="Y47" s="44">
        <f t="shared" si="7"/>
        <v>136474096.99101996</v>
      </c>
      <c r="Z47" s="44">
        <f t="shared" si="8"/>
        <v>390177.85587691434</v>
      </c>
      <c r="AA47" s="44">
        <f t="shared" si="9"/>
        <v>-1021948.5674115823</v>
      </c>
      <c r="AB47" s="45">
        <f t="shared" si="10"/>
        <v>53552.827043366691</v>
      </c>
      <c r="AD47" s="43">
        <f t="shared" ref="AD47:AD54" si="15">SUM(X47:AB47)</f>
        <v>135899879.10652867</v>
      </c>
      <c r="AE47" s="114"/>
      <c r="AF47" s="52"/>
      <c r="AG47" s="53">
        <f>'[3]Risikoschätzung '!$P$26</f>
        <v>1.4614157752901537E-6</v>
      </c>
      <c r="AH47" s="51" t="s">
        <v>53</v>
      </c>
    </row>
    <row r="48" spans="1:35" x14ac:dyDescent="0.3">
      <c r="A48" s="6">
        <f t="shared" si="12"/>
        <v>2054</v>
      </c>
      <c r="B48" s="12">
        <f>'[1]Szenario 1'!$H48</f>
        <v>14463.954643628502</v>
      </c>
      <c r="C48" s="12">
        <f>'[1]Szenario 1'!$K48</f>
        <v>1497.597863801295</v>
      </c>
      <c r="D48" s="13">
        <f>'[1]Szenario 2'!$H48</f>
        <v>16712.796171139333</v>
      </c>
      <c r="E48" s="13">
        <f>'[1]Szenario 2'!$K48</f>
        <v>1730.4429155597663</v>
      </c>
      <c r="F48" s="14">
        <f>'[1]Szenario 3'!$H48</f>
        <v>18850.843122906754</v>
      </c>
      <c r="G48" s="72">
        <f>'[1]Szenario 3'!$K48</f>
        <v>1951.8162969457651</v>
      </c>
      <c r="H48" s="89"/>
      <c r="I48" s="76">
        <f>'[2]Szenario 1'!$F48</f>
        <v>4.4410847585750731E-3</v>
      </c>
      <c r="J48" s="17">
        <f>'[2]Szenario 2'!$F48</f>
        <v>8.4098152912714559E-3</v>
      </c>
      <c r="K48" s="25">
        <f>'[2]Szenario 3'!$F48</f>
        <v>1.0273972602739725E-2</v>
      </c>
      <c r="L48" s="89"/>
      <c r="M48" s="84">
        <f t="shared" si="14"/>
        <v>57.685183636461034</v>
      </c>
      <c r="O48" s="34">
        <f t="shared" si="0"/>
        <v>18850.843122906754</v>
      </c>
      <c r="P48" s="38">
        <f t="shared" si="1"/>
        <v>1968.2307114855723</v>
      </c>
      <c r="Q48" s="89"/>
      <c r="R48" s="31">
        <f t="shared" si="2"/>
        <v>1</v>
      </c>
      <c r="S48" s="36">
        <f t="shared" si="3"/>
        <v>1</v>
      </c>
      <c r="T48" s="89"/>
      <c r="U48" s="42">
        <f t="shared" si="4"/>
        <v>0.33549865557229464</v>
      </c>
      <c r="V48" s="36">
        <f t="shared" si="5"/>
        <v>0.33866666695398928</v>
      </c>
      <c r="W48" s="89"/>
      <c r="X48" s="27">
        <f t="shared" si="6"/>
        <v>4000</v>
      </c>
      <c r="Y48" s="44">
        <f t="shared" si="7"/>
        <v>137786885.36618683</v>
      </c>
      <c r="Z48" s="44">
        <f t="shared" si="8"/>
        <v>393932.08394852077</v>
      </c>
      <c r="AA48" s="44">
        <f t="shared" si="9"/>
        <v>-1068269.2492286921</v>
      </c>
      <c r="AB48" s="45">
        <f t="shared" si="10"/>
        <v>54067.630294237395</v>
      </c>
      <c r="AD48" s="43">
        <f t="shared" si="15"/>
        <v>137170615.8312009</v>
      </c>
      <c r="AE48" s="114"/>
      <c r="AF48" s="136" t="s">
        <v>47</v>
      </c>
      <c r="AG48" s="137"/>
      <c r="AH48" s="138"/>
    </row>
    <row r="49" spans="1:34" x14ac:dyDescent="0.3">
      <c r="A49" s="6">
        <f t="shared" si="12"/>
        <v>2055</v>
      </c>
      <c r="B49" s="12">
        <f>'[1]Szenario 1'!$H49</f>
        <v>14528.19029214504</v>
      </c>
      <c r="C49" s="12">
        <f>'[1]Szenario 1'!$K49</f>
        <v>1504.2488228486973</v>
      </c>
      <c r="D49" s="13">
        <f>'[1]Szenario 2'!$H49</f>
        <v>16836.211859853523</v>
      </c>
      <c r="E49" s="13">
        <f>'[1]Szenario 2'!$K49</f>
        <v>1743.2213759692338</v>
      </c>
      <c r="F49" s="14">
        <f>'[1]Szenario 3'!$H49</f>
        <v>19030.52320508851</v>
      </c>
      <c r="G49" s="72">
        <f>'[1]Szenario 3'!$K49</f>
        <v>1970.4203726548642</v>
      </c>
      <c r="H49" s="89"/>
      <c r="I49" s="76">
        <f>'[2]Szenario 1'!$F49</f>
        <v>4.4214487300094077E-3</v>
      </c>
      <c r="J49" s="17">
        <f>'[2]Szenario 2'!$F49</f>
        <v>8.3396801218583397E-3</v>
      </c>
      <c r="K49" s="25">
        <f>'[2]Szenario 3'!$F49</f>
        <v>1.0169491525423728E-2</v>
      </c>
      <c r="L49" s="89"/>
      <c r="M49" s="85">
        <f t="shared" si="14"/>
        <v>59.606479545576292</v>
      </c>
      <c r="O49" s="34">
        <f t="shared" si="0"/>
        <v>19030.52320508851</v>
      </c>
      <c r="P49" s="38">
        <f t="shared" si="1"/>
        <v>1986.8530482683987</v>
      </c>
      <c r="Q49" s="89"/>
      <c r="R49" s="31">
        <f t="shared" si="2"/>
        <v>1</v>
      </c>
      <c r="S49" s="36">
        <f t="shared" si="3"/>
        <v>1</v>
      </c>
      <c r="T49" s="89"/>
      <c r="U49" s="42">
        <f t="shared" si="4"/>
        <v>0.33549877778915926</v>
      </c>
      <c r="V49" s="36">
        <f t="shared" si="5"/>
        <v>0.33866666696501851</v>
      </c>
      <c r="W49" s="89"/>
      <c r="X49" s="27">
        <f t="shared" si="6"/>
        <v>4000</v>
      </c>
      <c r="Y49" s="44">
        <f t="shared" si="7"/>
        <v>139099674.61381766</v>
      </c>
      <c r="Z49" s="44">
        <f t="shared" si="8"/>
        <v>397686.31066342472</v>
      </c>
      <c r="AA49" s="44">
        <f t="shared" si="9"/>
        <v>-1115285.4774948738</v>
      </c>
      <c r="AB49" s="45">
        <f t="shared" si="10"/>
        <v>54582.43230565</v>
      </c>
      <c r="AD49" s="43">
        <f t="shared" si="15"/>
        <v>138440657.87929189</v>
      </c>
      <c r="AE49" s="114"/>
      <c r="AF49" s="50" t="s">
        <v>51</v>
      </c>
      <c r="AG49" s="29">
        <v>110000</v>
      </c>
      <c r="AH49" s="51" t="s">
        <v>49</v>
      </c>
    </row>
    <row r="50" spans="1:34" x14ac:dyDescent="0.3">
      <c r="A50" s="6">
        <f t="shared" si="12"/>
        <v>2056</v>
      </c>
      <c r="B50" s="12">
        <f>'[1]Szenario 1'!$H50</f>
        <v>14592.42594066158</v>
      </c>
      <c r="C50" s="12">
        <f>'[1]Szenario 1'!$K50</f>
        <v>1510.8997818961</v>
      </c>
      <c r="D50" s="13">
        <f>'[1]Szenario 2'!$H50</f>
        <v>16959.627548567718</v>
      </c>
      <c r="E50" s="13">
        <f>'[1]Szenario 2'!$K50</f>
        <v>1755.9998363787015</v>
      </c>
      <c r="F50" s="14">
        <f>'[1]Szenario 3'!$H50</f>
        <v>19210.203287270266</v>
      </c>
      <c r="G50" s="72">
        <f>'[1]Szenario 3'!$K50</f>
        <v>1989.0244483639631</v>
      </c>
      <c r="H50" s="89"/>
      <c r="I50" s="76">
        <f>'[2]Szenario 1'!$F50</f>
        <v>4.401985576472792E-3</v>
      </c>
      <c r="J50" s="17">
        <f>'[2]Szenario 2'!$F50</f>
        <v>8.2707050870501151E-3</v>
      </c>
      <c r="K50" s="25">
        <f>'[2]Szenario 3'!$F50</f>
        <v>1.0067114093959731E-2</v>
      </c>
      <c r="L50" s="89"/>
      <c r="M50" s="84">
        <f t="shared" si="14"/>
        <v>61.52777545469155</v>
      </c>
      <c r="O50" s="34">
        <f t="shared" si="0"/>
        <v>19210.203287270266</v>
      </c>
      <c r="P50" s="38">
        <f t="shared" si="1"/>
        <v>2005.475082987314</v>
      </c>
      <c r="Q50" s="89"/>
      <c r="R50" s="31">
        <f t="shared" si="2"/>
        <v>1</v>
      </c>
      <c r="S50" s="36">
        <f t="shared" si="3"/>
        <v>1</v>
      </c>
      <c r="T50" s="89"/>
      <c r="U50" s="42">
        <f t="shared" si="4"/>
        <v>0.33549890351728845</v>
      </c>
      <c r="V50" s="36">
        <f t="shared" si="5"/>
        <v>0.33866666697636211</v>
      </c>
      <c r="W50" s="89"/>
      <c r="X50" s="27">
        <f t="shared" si="6"/>
        <v>4000</v>
      </c>
      <c r="Y50" s="44">
        <f t="shared" si="7"/>
        <v>140412464.83103552</v>
      </c>
      <c r="Z50" s="44">
        <f t="shared" si="8"/>
        <v>401440.53605528869</v>
      </c>
      <c r="AA50" s="44">
        <f t="shared" si="9"/>
        <v>-1162997.2522101274</v>
      </c>
      <c r="AB50" s="45">
        <f t="shared" si="10"/>
        <v>55097.233108358087</v>
      </c>
      <c r="AD50" s="43">
        <f t="shared" si="15"/>
        <v>139710005.34798905</v>
      </c>
      <c r="AE50" s="114"/>
      <c r="AF50" s="52"/>
      <c r="AG50" s="53">
        <f>'[3]Risikoschätzung '!$P$21</f>
        <v>2.6432999158184737E-7</v>
      </c>
      <c r="AH50" s="51" t="s">
        <v>54</v>
      </c>
    </row>
    <row r="51" spans="1:34" x14ac:dyDescent="0.3">
      <c r="A51" s="6">
        <f t="shared" si="12"/>
        <v>2057</v>
      </c>
      <c r="B51" s="12">
        <f>'[1]Szenario 1'!$H51</f>
        <v>14656.661589178118</v>
      </c>
      <c r="C51" s="12">
        <f>'[1]Szenario 1'!$K51</f>
        <v>1517.5507409435022</v>
      </c>
      <c r="D51" s="13">
        <f>'[1]Szenario 2'!$H51</f>
        <v>17083.043237281912</v>
      </c>
      <c r="E51" s="13">
        <f>'[1]Szenario 2'!$K51</f>
        <v>1768.778296788169</v>
      </c>
      <c r="F51" s="14">
        <f>'[1]Szenario 3'!$H51</f>
        <v>19389.883369452022</v>
      </c>
      <c r="G51" s="72">
        <f>'[1]Szenario 3'!$K51</f>
        <v>2007.6285240730622</v>
      </c>
      <c r="H51" s="89"/>
      <c r="I51" s="76">
        <f>'[2]Szenario 1'!$F51</f>
        <v>4.3826930249906753E-3</v>
      </c>
      <c r="J51" s="17">
        <f>'[2]Szenario 2'!$F51</f>
        <v>8.2028616375758485E-3</v>
      </c>
      <c r="K51" s="25">
        <f>'[2]Szenario 3'!$F51</f>
        <v>9.9667774086378731E-3</v>
      </c>
      <c r="L51" s="89"/>
      <c r="M51" s="85">
        <f t="shared" si="14"/>
        <v>63.449071363806809</v>
      </c>
      <c r="O51" s="34">
        <f t="shared" si="0"/>
        <v>19389.883369452022</v>
      </c>
      <c r="P51" s="38">
        <f t="shared" si="1"/>
        <v>2024.0968230756841</v>
      </c>
      <c r="Q51" s="89"/>
      <c r="R51" s="31">
        <f t="shared" si="2"/>
        <v>1</v>
      </c>
      <c r="S51" s="36">
        <f t="shared" si="3"/>
        <v>1</v>
      </c>
      <c r="T51" s="89"/>
      <c r="U51" s="42">
        <f t="shared" si="4"/>
        <v>0.33549903282329868</v>
      </c>
      <c r="V51" s="36">
        <f t="shared" si="5"/>
        <v>0.338666666988026</v>
      </c>
      <c r="W51" s="89"/>
      <c r="X51" s="27">
        <f t="shared" si="6"/>
        <v>4000</v>
      </c>
      <c r="Y51" s="44">
        <f t="shared" si="7"/>
        <v>141725256.11509022</v>
      </c>
      <c r="Z51" s="44">
        <f t="shared" si="8"/>
        <v>405194.76015667076</v>
      </c>
      <c r="AA51" s="44">
        <f t="shared" si="9"/>
        <v>-1211404.5733744525</v>
      </c>
      <c r="AB51" s="45">
        <f t="shared" si="10"/>
        <v>55612.032732106163</v>
      </c>
      <c r="AD51" s="43">
        <f t="shared" si="15"/>
        <v>140978658.33460453</v>
      </c>
      <c r="AE51" s="114"/>
      <c r="AF51" s="52"/>
      <c r="AG51" s="53">
        <f>'[3]Risikoschätzung '!$P$25</f>
        <v>1.0116705256743542E-7</v>
      </c>
      <c r="AH51" s="51" t="s">
        <v>54</v>
      </c>
    </row>
    <row r="52" spans="1:34" x14ac:dyDescent="0.3">
      <c r="A52" s="6">
        <f t="shared" si="12"/>
        <v>2058</v>
      </c>
      <c r="B52" s="12">
        <f>'[1]Szenario 1'!$H52</f>
        <v>14720.897237694657</v>
      </c>
      <c r="C52" s="12">
        <f>'[1]Szenario 1'!$K52</f>
        <v>1524.2016999909047</v>
      </c>
      <c r="D52" s="13">
        <f>'[1]Szenario 2'!$H52</f>
        <v>17206.458925996103</v>
      </c>
      <c r="E52" s="13">
        <f>'[1]Szenario 2'!$K52</f>
        <v>1781.5567571976364</v>
      </c>
      <c r="F52" s="14">
        <f>'[1]Szenario 3'!$H52</f>
        <v>19569.563451633778</v>
      </c>
      <c r="G52" s="72">
        <f>'[1]Szenario 3'!$K52</f>
        <v>2026.2325997821613</v>
      </c>
      <c r="H52" s="89"/>
      <c r="I52" s="76">
        <f>'[2]Szenario 1'!$F52</f>
        <v>4.3635688422616285E-3</v>
      </c>
      <c r="J52" s="17">
        <f>'[2]Szenario 2'!$F52</f>
        <v>8.1361221532860271E-3</v>
      </c>
      <c r="K52" s="25">
        <f>'[2]Szenario 3'!$F52</f>
        <v>9.8684210526315784E-3</v>
      </c>
      <c r="L52" s="89"/>
      <c r="M52" s="84">
        <f t="shared" si="14"/>
        <v>65.370367272922067</v>
      </c>
      <c r="O52" s="34">
        <f t="shared" si="0"/>
        <v>19569.563451633778</v>
      </c>
      <c r="P52" s="38">
        <f t="shared" si="1"/>
        <v>2042.7182757249593</v>
      </c>
      <c r="Q52" s="89"/>
      <c r="R52" s="31">
        <f t="shared" si="2"/>
        <v>1</v>
      </c>
      <c r="S52" s="36">
        <f t="shared" si="3"/>
        <v>1</v>
      </c>
      <c r="T52" s="89"/>
      <c r="U52" s="42">
        <f t="shared" si="4"/>
        <v>0.33549916577443245</v>
      </c>
      <c r="V52" s="36">
        <f t="shared" si="5"/>
        <v>0.33866666700001608</v>
      </c>
      <c r="W52" s="89"/>
      <c r="X52" s="27">
        <f t="shared" si="6"/>
        <v>4000</v>
      </c>
      <c r="Y52" s="44">
        <f t="shared" si="7"/>
        <v>143038048.56341386</v>
      </c>
      <c r="Z52" s="44">
        <f t="shared" si="8"/>
        <v>408948.98299906967</v>
      </c>
      <c r="AA52" s="44">
        <f t="shared" si="9"/>
        <v>-1260507.4409878498</v>
      </c>
      <c r="AB52" s="45">
        <f t="shared" si="10"/>
        <v>56126.831205670715</v>
      </c>
      <c r="AD52" s="43">
        <f t="shared" si="15"/>
        <v>142246616.93663073</v>
      </c>
      <c r="AE52" s="114"/>
      <c r="AF52" s="136" t="s">
        <v>48</v>
      </c>
      <c r="AG52" s="137"/>
      <c r="AH52" s="138"/>
    </row>
    <row r="53" spans="1:34" x14ac:dyDescent="0.3">
      <c r="A53" s="6">
        <f t="shared" si="12"/>
        <v>2059</v>
      </c>
      <c r="B53" s="12">
        <f>'[1]Szenario 1'!$H53</f>
        <v>14785.132886211197</v>
      </c>
      <c r="C53" s="12">
        <f>'[1]Szenario 1'!$K53</f>
        <v>1530.8526590383071</v>
      </c>
      <c r="D53" s="13">
        <f>'[1]Szenario 2'!$H53</f>
        <v>17329.874614710297</v>
      </c>
      <c r="E53" s="13">
        <f>'[1]Szenario 2'!$K53</f>
        <v>1794.3352176071041</v>
      </c>
      <c r="F53" s="14">
        <f>'[1]Szenario 3'!$H53</f>
        <v>19749.243533815534</v>
      </c>
      <c r="G53" s="72">
        <f>'[1]Szenario 3'!$K53</f>
        <v>2044.8366754912602</v>
      </c>
      <c r="H53" s="89"/>
      <c r="I53" s="76">
        <f>'[2]Szenario 1'!$F53</f>
        <v>4.3446108337955262E-3</v>
      </c>
      <c r="J53" s="17">
        <f>'[2]Szenario 2'!$F53</f>
        <v>8.0704599056603769E-3</v>
      </c>
      <c r="K53" s="25">
        <f>'[2]Szenario 3'!$F53</f>
        <v>9.7719869706840382E-3</v>
      </c>
      <c r="L53" s="89"/>
      <c r="M53" s="85">
        <f t="shared" si="14"/>
        <v>67.291663182037325</v>
      </c>
      <c r="O53" s="34">
        <f t="shared" si="0"/>
        <v>19749.243533815534</v>
      </c>
      <c r="P53" s="38">
        <f t="shared" si="1"/>
        <v>2061.339447894436</v>
      </c>
      <c r="Q53" s="89"/>
      <c r="R53" s="31">
        <f t="shared" si="2"/>
        <v>1</v>
      </c>
      <c r="S53" s="36">
        <f t="shared" si="3"/>
        <v>1</v>
      </c>
      <c r="T53" s="89"/>
      <c r="U53" s="42">
        <f t="shared" si="4"/>
        <v>0.33549930243855824</v>
      </c>
      <c r="V53" s="36">
        <f t="shared" si="5"/>
        <v>0.33866666701233838</v>
      </c>
      <c r="W53" s="89"/>
      <c r="X53" s="27">
        <f t="shared" si="6"/>
        <v>4000</v>
      </c>
      <c r="Y53" s="44">
        <f t="shared" si="7"/>
        <v>144350842.27367461</v>
      </c>
      <c r="Z53" s="44">
        <f t="shared" si="8"/>
        <v>412703.20461296709</v>
      </c>
      <c r="AA53" s="44">
        <f t="shared" si="9"/>
        <v>-1310305.8550503191</v>
      </c>
      <c r="AB53" s="45">
        <f t="shared" si="10"/>
        <v>56641.628556899268</v>
      </c>
      <c r="AD53" s="43">
        <f t="shared" si="15"/>
        <v>143513881.25179416</v>
      </c>
      <c r="AE53" s="114"/>
      <c r="AF53" s="50" t="s">
        <v>52</v>
      </c>
      <c r="AG53" s="29">
        <v>3700000</v>
      </c>
      <c r="AH53" s="51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14849.368534727735</v>
      </c>
      <c r="C54" s="12">
        <f>'[1]Szenario 1'!$K54</f>
        <v>1537.5036180857096</v>
      </c>
      <c r="D54" s="13">
        <f>'[1]Szenario 2'!$H54</f>
        <v>17453.290303424488</v>
      </c>
      <c r="E54" s="13">
        <f>'[1]Szenario 2'!$K54</f>
        <v>1807.1136780165714</v>
      </c>
      <c r="F54" s="14">
        <f>'[1]Szenario 3'!$H54</f>
        <v>19928.923615997293</v>
      </c>
      <c r="G54" s="72">
        <f>'[1]Szenario 3'!$K54</f>
        <v>2063.4407512003595</v>
      </c>
      <c r="H54" s="89"/>
      <c r="I54" s="76">
        <f>'[2]Szenario 1'!$F54</f>
        <v>4.3258168430740911E-3</v>
      </c>
      <c r="J54" s="17">
        <f>'[2]Szenario 2'!$F54</f>
        <v>8.0058490221166147E-3</v>
      </c>
      <c r="K54" s="25">
        <f>'[2]Szenario 3'!$F54</f>
        <v>9.6774193548387101E-3</v>
      </c>
      <c r="L54" s="89"/>
      <c r="M54" s="87">
        <f t="shared" si="14"/>
        <v>69.212959091152584</v>
      </c>
      <c r="O54" s="34">
        <f t="shared" si="0"/>
        <v>19928.923615997293</v>
      </c>
      <c r="P54" s="38">
        <f t="shared" si="1"/>
        <v>2079.9603463205526</v>
      </c>
      <c r="Q54" s="90"/>
      <c r="R54" s="31">
        <f t="shared" si="2"/>
        <v>1</v>
      </c>
      <c r="S54" s="36">
        <f t="shared" si="3"/>
        <v>1</v>
      </c>
      <c r="T54" s="90"/>
      <c r="U54" s="42">
        <f t="shared" si="4"/>
        <v>0.33549944288417061</v>
      </c>
      <c r="V54" s="36">
        <f t="shared" si="5"/>
        <v>0.33866666702499898</v>
      </c>
      <c r="W54" s="90"/>
      <c r="X54" s="27">
        <f t="shared" si="6"/>
        <v>4000</v>
      </c>
      <c r="Y54" s="44">
        <f t="shared" si="7"/>
        <v>145663637.34382865</v>
      </c>
      <c r="Z54" s="44">
        <f t="shared" si="8"/>
        <v>416457.42502786865</v>
      </c>
      <c r="AA54" s="44">
        <f t="shared" si="9"/>
        <v>-1360799.8155618606</v>
      </c>
      <c r="AB54" s="45">
        <f t="shared" si="10"/>
        <v>57156.424812747602</v>
      </c>
      <c r="AD54" s="43">
        <f t="shared" si="15"/>
        <v>144780451.3781074</v>
      </c>
      <c r="AE54" s="114"/>
      <c r="AF54" s="52"/>
      <c r="AG54" s="53">
        <f>'[3]Risikoschätzung '!$P$20</f>
        <v>1.3698630136986301E-8</v>
      </c>
      <c r="AH54" s="51" t="s">
        <v>54</v>
      </c>
    </row>
    <row r="55" spans="1:34" ht="15" thickBot="1" x14ac:dyDescent="0.35">
      <c r="AD55" s="43">
        <f>SUM(AD9:AD54)</f>
        <v>5332950250.7536592</v>
      </c>
      <c r="AE55" s="114"/>
      <c r="AF55" s="54"/>
      <c r="AG55" s="55">
        <f>'[3]Risikoschätzung '!$P$24</f>
        <v>5.2428785204316568E-9</v>
      </c>
      <c r="AH55" s="56" t="s">
        <v>54</v>
      </c>
    </row>
    <row r="56" spans="1:34" ht="15" thickBot="1" x14ac:dyDescent="0.35">
      <c r="U56" s="121" t="s">
        <v>23</v>
      </c>
      <c r="V56" s="122"/>
      <c r="X56" s="10">
        <f>SUM(X9:X54)</f>
        <v>252000</v>
      </c>
      <c r="Y56" s="69">
        <f>SUM(Y9:Y54)</f>
        <v>5341788835.9759989</v>
      </c>
      <c r="Z56" s="70">
        <f>SUM(Z9:Z54)</f>
        <v>15271398.532316765</v>
      </c>
      <c r="AA56" s="70">
        <f>SUM(AA9:AA54)</f>
        <v>-26458342.432618272</v>
      </c>
      <c r="AB56" s="77">
        <f>SUM(AB9:AB54)</f>
        <v>2096358.6779634496</v>
      </c>
      <c r="AD56" s="71">
        <f>X56+Y56+Z56+AA56+AB56</f>
        <v>5332950250.7536612</v>
      </c>
      <c r="AF56" s="139"/>
      <c r="AG56" s="140"/>
    </row>
    <row r="57" spans="1:34" ht="15" thickBot="1" x14ac:dyDescent="0.35">
      <c r="AF57" s="141"/>
      <c r="AG57" s="142"/>
    </row>
    <row r="58" spans="1:34" x14ac:dyDescent="0.3">
      <c r="AE58" s="28"/>
      <c r="AF58" s="139"/>
      <c r="AG58" s="140"/>
      <c r="AH58" s="46"/>
    </row>
    <row r="59" spans="1:34" ht="15" thickBot="1" x14ac:dyDescent="0.35">
      <c r="AF59" s="141"/>
      <c r="AG59" s="142"/>
    </row>
    <row r="60" spans="1:34" x14ac:dyDescent="0.3">
      <c r="AG60" s="45"/>
    </row>
  </sheetData>
  <mergeCells count="33">
    <mergeCell ref="H1:H54"/>
    <mergeCell ref="L1:L54"/>
    <mergeCell ref="R5:S6"/>
    <mergeCell ref="I5:K6"/>
    <mergeCell ref="M5:M6"/>
    <mergeCell ref="N1:N1048576"/>
    <mergeCell ref="B7:C7"/>
    <mergeCell ref="D7:E7"/>
    <mergeCell ref="F7:G7"/>
    <mergeCell ref="B2:D3"/>
    <mergeCell ref="D5:E6"/>
    <mergeCell ref="F2:G3"/>
    <mergeCell ref="U56:V56"/>
    <mergeCell ref="T1:T54"/>
    <mergeCell ref="W1:W54"/>
    <mergeCell ref="U5:V6"/>
    <mergeCell ref="O3:P4"/>
    <mergeCell ref="O5:P7"/>
    <mergeCell ref="Q1:Q54"/>
    <mergeCell ref="O2:P2"/>
    <mergeCell ref="Y2:AA4"/>
    <mergeCell ref="AD7:AD8"/>
    <mergeCell ref="AF3:AH4"/>
    <mergeCell ref="AE1:AE55"/>
    <mergeCell ref="AF44:AH44"/>
    <mergeCell ref="AF48:AH48"/>
    <mergeCell ref="AF52:AH52"/>
    <mergeCell ref="AF56:AG57"/>
    <mergeCell ref="AF58:AG59"/>
    <mergeCell ref="AF9:AF11"/>
    <mergeCell ref="AH9:AH11"/>
    <mergeCell ref="AF17:AF19"/>
    <mergeCell ref="AH17:AH19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abSelected="1" topLeftCell="V33" workbookViewId="0">
      <selection activeCell="AD51" sqref="AD51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2" customWidth="1"/>
    <col min="9" max="9" width="15.33203125" customWidth="1"/>
    <col min="10" max="10" width="14.6640625" customWidth="1"/>
    <col min="11" max="11" width="14.88671875" customWidth="1"/>
    <col min="12" max="12" width="3" style="22" customWidth="1"/>
    <col min="13" max="13" width="20.77734375" customWidth="1"/>
    <col min="14" max="14" width="3.21875" style="89" customWidth="1"/>
    <col min="15" max="15" width="20.33203125" style="29" customWidth="1"/>
    <col min="16" max="16" width="16.44140625" style="29" customWidth="1"/>
    <col min="17" max="17" width="3.109375" style="32" customWidth="1"/>
    <col min="18" max="18" width="14.109375" customWidth="1"/>
    <col min="19" max="19" width="13.44140625" customWidth="1"/>
    <col min="20" max="20" width="3.109375" style="32" customWidth="1"/>
    <col min="21" max="21" width="15.6640625" style="32" customWidth="1"/>
    <col min="22" max="22" width="18.44140625" style="32" customWidth="1"/>
    <col min="23" max="23" width="5.6640625" style="32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88"/>
      <c r="L1" s="88"/>
      <c r="N1" s="88"/>
      <c r="Q1" s="88"/>
      <c r="R1" s="78"/>
      <c r="S1" s="78"/>
      <c r="T1" s="88"/>
      <c r="U1" s="78"/>
      <c r="V1" s="78"/>
      <c r="W1" s="88"/>
      <c r="AE1" s="114"/>
    </row>
    <row r="2" spans="1:36" ht="14.4" customHeight="1" thickBot="1" x14ac:dyDescent="0.35">
      <c r="B2" s="115" t="s">
        <v>0</v>
      </c>
      <c r="C2" s="116"/>
      <c r="D2" s="117"/>
      <c r="F2" s="114"/>
      <c r="G2" s="114"/>
      <c r="H2" s="89"/>
      <c r="K2" s="2"/>
      <c r="L2" s="89"/>
      <c r="O2" s="121" t="s">
        <v>57</v>
      </c>
      <c r="P2" s="122"/>
      <c r="Q2" s="89"/>
      <c r="R2" s="78"/>
      <c r="S2" s="78"/>
      <c r="T2" s="89"/>
      <c r="U2" s="78"/>
      <c r="V2" s="78"/>
      <c r="W2" s="89"/>
      <c r="Y2" s="147" t="s">
        <v>81</v>
      </c>
      <c r="Z2" s="148"/>
      <c r="AA2" s="149"/>
      <c r="AB2" s="9"/>
      <c r="AC2" s="9"/>
      <c r="AE2" s="114"/>
    </row>
    <row r="3" spans="1:36" ht="14.4" customHeight="1" thickBot="1" x14ac:dyDescent="0.35">
      <c r="B3" s="118"/>
      <c r="C3" s="119"/>
      <c r="D3" s="120"/>
      <c r="F3" s="114"/>
      <c r="G3" s="114"/>
      <c r="H3" s="89"/>
      <c r="K3" s="2"/>
      <c r="L3" s="89"/>
      <c r="O3" s="156" t="s">
        <v>80</v>
      </c>
      <c r="P3" s="157"/>
      <c r="Q3" s="89"/>
      <c r="R3" s="78"/>
      <c r="S3" s="78"/>
      <c r="T3" s="89"/>
      <c r="U3" s="78"/>
      <c r="V3" s="78"/>
      <c r="W3" s="89"/>
      <c r="Y3" s="150"/>
      <c r="Z3" s="151"/>
      <c r="AA3" s="152"/>
      <c r="AB3" s="9"/>
      <c r="AC3" s="9"/>
      <c r="AE3" s="114"/>
      <c r="AF3" s="92" t="s">
        <v>14</v>
      </c>
      <c r="AG3" s="93"/>
      <c r="AH3" s="94"/>
    </row>
    <row r="4" spans="1:36" ht="14.4" customHeight="1" thickBot="1" x14ac:dyDescent="0.35">
      <c r="H4" s="89"/>
      <c r="K4" s="2"/>
      <c r="L4" s="89"/>
      <c r="O4" s="158"/>
      <c r="P4" s="159"/>
      <c r="Q4" s="89"/>
      <c r="R4" s="78"/>
      <c r="S4" s="78"/>
      <c r="T4" s="89"/>
      <c r="U4" s="78"/>
      <c r="V4" s="78"/>
      <c r="W4" s="89"/>
      <c r="Y4" s="153"/>
      <c r="Z4" s="154"/>
      <c r="AA4" s="155"/>
      <c r="AB4" s="9"/>
      <c r="AC4" s="9"/>
      <c r="AE4" s="114"/>
      <c r="AF4" s="95"/>
      <c r="AG4" s="96"/>
      <c r="AH4" s="97"/>
    </row>
    <row r="5" spans="1:36" ht="14.4" customHeight="1" thickBot="1" x14ac:dyDescent="0.35">
      <c r="D5" s="98" t="s">
        <v>2</v>
      </c>
      <c r="E5" s="99"/>
      <c r="H5" s="89"/>
      <c r="I5" s="98" t="s">
        <v>7</v>
      </c>
      <c r="J5" s="102"/>
      <c r="K5" s="99"/>
      <c r="L5" s="89"/>
      <c r="M5" s="102" t="s">
        <v>3</v>
      </c>
      <c r="O5" s="104"/>
      <c r="P5" s="105"/>
      <c r="Q5" s="89"/>
      <c r="R5" s="102" t="s">
        <v>21</v>
      </c>
      <c r="S5" s="99"/>
      <c r="T5" s="89"/>
      <c r="U5" s="98" t="s">
        <v>30</v>
      </c>
      <c r="V5" s="99"/>
      <c r="W5" s="89"/>
      <c r="AE5" s="114"/>
    </row>
    <row r="6" spans="1:36" ht="14.4" customHeight="1" thickBot="1" x14ac:dyDescent="0.35">
      <c r="D6" s="100"/>
      <c r="E6" s="101"/>
      <c r="H6" s="89"/>
      <c r="I6" s="100"/>
      <c r="J6" s="103"/>
      <c r="K6" s="101"/>
      <c r="L6" s="89"/>
      <c r="M6" s="103"/>
      <c r="O6" s="106"/>
      <c r="P6" s="107"/>
      <c r="Q6" s="89"/>
      <c r="R6" s="103"/>
      <c r="S6" s="101"/>
      <c r="T6" s="89"/>
      <c r="U6" s="100"/>
      <c r="V6" s="101"/>
      <c r="W6" s="89"/>
      <c r="AE6" s="114"/>
      <c r="AF6" s="65" t="s">
        <v>31</v>
      </c>
      <c r="AG6" s="48"/>
      <c r="AH6" s="48"/>
      <c r="AI6" s="48"/>
      <c r="AJ6" s="61"/>
    </row>
    <row r="7" spans="1:36" ht="15" customHeight="1" thickBot="1" x14ac:dyDescent="0.35">
      <c r="B7" s="91" t="s">
        <v>5</v>
      </c>
      <c r="C7" s="91"/>
      <c r="D7" s="110" t="s">
        <v>4</v>
      </c>
      <c r="E7" s="110"/>
      <c r="F7" s="111" t="s">
        <v>6</v>
      </c>
      <c r="G7" s="111"/>
      <c r="H7" s="89"/>
      <c r="I7" s="73" t="s">
        <v>61</v>
      </c>
      <c r="J7" s="15" t="s">
        <v>62</v>
      </c>
      <c r="K7" s="23" t="s">
        <v>63</v>
      </c>
      <c r="L7" s="89"/>
      <c r="M7" s="1" t="s">
        <v>8</v>
      </c>
      <c r="O7" s="108"/>
      <c r="P7" s="109"/>
      <c r="Q7" s="89"/>
      <c r="R7" s="78"/>
      <c r="S7" s="78"/>
      <c r="T7" s="89"/>
      <c r="U7" s="78"/>
      <c r="V7" s="78"/>
      <c r="W7" s="89"/>
      <c r="X7" s="4" t="s">
        <v>9</v>
      </c>
      <c r="Y7" s="79" t="s">
        <v>10</v>
      </c>
      <c r="Z7" s="4" t="s">
        <v>11</v>
      </c>
      <c r="AA7" s="4" t="s">
        <v>12</v>
      </c>
      <c r="AB7" s="4" t="s">
        <v>13</v>
      </c>
      <c r="AD7" s="112" t="s">
        <v>58</v>
      </c>
      <c r="AE7" s="114"/>
      <c r="AF7" s="68" t="s">
        <v>56</v>
      </c>
      <c r="AG7" s="29">
        <v>80</v>
      </c>
      <c r="AH7" s="28" t="s">
        <v>19</v>
      </c>
      <c r="AI7" s="29">
        <v>0.08</v>
      </c>
      <c r="AJ7" s="51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21"/>
      <c r="H8" s="89"/>
      <c r="I8" s="74"/>
      <c r="J8" s="8"/>
      <c r="K8" s="21"/>
      <c r="L8" s="89"/>
      <c r="M8" s="26"/>
      <c r="O8" s="33"/>
      <c r="P8" s="37"/>
      <c r="Q8" s="89"/>
      <c r="R8" s="80"/>
      <c r="S8" s="79"/>
      <c r="T8" s="89"/>
      <c r="U8" s="80"/>
      <c r="V8" s="79"/>
      <c r="W8" s="89"/>
      <c r="X8" s="40"/>
      <c r="Y8" s="11"/>
      <c r="Z8" s="39"/>
      <c r="AA8" s="39"/>
      <c r="AB8" s="39"/>
      <c r="AD8" s="113"/>
      <c r="AE8" s="114"/>
      <c r="AF8" s="62" t="s">
        <v>15</v>
      </c>
      <c r="AG8" s="29">
        <v>3</v>
      </c>
      <c r="AH8" s="28" t="s">
        <v>19</v>
      </c>
      <c r="AI8" s="28"/>
      <c r="AJ8" s="51"/>
    </row>
    <row r="9" spans="1:36" ht="14.4" customHeight="1" x14ac:dyDescent="0.3">
      <c r="A9" s="6">
        <v>2015</v>
      </c>
      <c r="B9" s="12">
        <f>'[1]Szenario 1'!$H9</f>
        <v>11958.76435148346</v>
      </c>
      <c r="C9" s="12">
        <f>'[1]Szenario 1'!$K9</f>
        <v>1238.2104609525973</v>
      </c>
      <c r="D9" s="13">
        <f>'[1]Szenario 2'!$H9</f>
        <v>11899.584311285807</v>
      </c>
      <c r="E9" s="13">
        <f>'[1]Szenario 2'!$K9</f>
        <v>1232.0829595905325</v>
      </c>
      <c r="F9" s="14">
        <f>'[1]Szenario 3'!$H9</f>
        <v>11843.319917818244</v>
      </c>
      <c r="G9" s="72">
        <f>'[1]Szenario 3'!$K9</f>
        <v>1226.2573442909008</v>
      </c>
      <c r="H9" s="89"/>
      <c r="I9" s="75">
        <f>'[2]Szenario 1'!$F9</f>
        <v>5.3714285714285713E-3</v>
      </c>
      <c r="J9" s="16">
        <f>'[2]Szenario 2'!$F9</f>
        <v>1.2514285714285714E-2</v>
      </c>
      <c r="K9" s="24">
        <f>'[2]Szenario 3'!$F9</f>
        <v>1.7142857142857144E-2</v>
      </c>
      <c r="L9" s="89"/>
      <c r="M9" s="82">
        <v>0.16900000000000001</v>
      </c>
      <c r="O9" s="34">
        <f>F9</f>
        <v>11843.319917818244</v>
      </c>
      <c r="P9" s="38">
        <f>G9+(G9*K9)</f>
        <v>1247.2788987644592</v>
      </c>
      <c r="Q9" s="89"/>
      <c r="R9" s="31">
        <f>IF(O9&lt;$AG$18,1,2)</f>
        <v>1</v>
      </c>
      <c r="S9" s="36">
        <f>IF(P9&lt;$AG$10,1,2)</f>
        <v>1</v>
      </c>
      <c r="T9" s="89"/>
      <c r="U9" s="42">
        <f>($AI$15/$AG$20)*(1+0.15*(O9/$AG$18)^4)+$AH$33</f>
        <v>0.33549598783917128</v>
      </c>
      <c r="V9" s="36">
        <f>($AI$7/$AG$12)*(1+0.15*(P9/$AG$10)^4)+$AH$32</f>
        <v>0.33866666671300283</v>
      </c>
      <c r="W9" s="89"/>
      <c r="X9" s="78">
        <f>($AG$7*$AG$8*S9+$AG$15*$AG$16*R9)*$AG$24</f>
        <v>4000</v>
      </c>
      <c r="Y9" s="44">
        <f>(O9*U9*$AG$30+P9*V9*$AG$29)*365</f>
        <v>86612326.861409217</v>
      </c>
      <c r="Z9" s="44">
        <f>(O9*$AI$15*$AG$37+P9*$AI$7*$AG$36)*365</f>
        <v>247540.54069679326</v>
      </c>
      <c r="AA9" s="44">
        <f>O9*$AI$15*($AG$41+$AG$40*(1-M9))*365</f>
        <v>15067.419793053956</v>
      </c>
      <c r="AB9" s="45">
        <f>365*((P9*$AI$7*($AG$53*$AG$54+$AG$49*$AG$50+$AG$45*$AG$46))+(O9*1.6*$AI$15*($AG$53*$AG$55+$AG$49*$AG$51+$AG$45*$AG$47)))</f>
        <v>34011.637041072601</v>
      </c>
      <c r="AD9" s="43">
        <f>SUM(X9:AB9)</f>
        <v>86912946.458940148</v>
      </c>
      <c r="AE9" s="114"/>
      <c r="AF9" s="143" t="s">
        <v>16</v>
      </c>
      <c r="AG9" s="18"/>
      <c r="AH9" s="146"/>
      <c r="AI9" s="28"/>
      <c r="AJ9" s="51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72">
        <f>'[1]Szenario 3'!$K10</f>
        <v>1244.86142</v>
      </c>
      <c r="H10" s="89"/>
      <c r="I10" s="76">
        <f>'[2]Szenario 1'!$F10</f>
        <v>5.3427304762987378E-3</v>
      </c>
      <c r="J10" s="17">
        <f>'[2]Szenario 2'!$F10</f>
        <v>1.2359613973700547E-2</v>
      </c>
      <c r="K10" s="25">
        <f>'[2]Szenario 3'!$F10</f>
        <v>1.6853932584269662E-2</v>
      </c>
      <c r="L10" s="89"/>
      <c r="M10" s="83">
        <v>0.23699999999999999</v>
      </c>
      <c r="O10" s="34">
        <f t="shared" ref="O10:O54" si="0">F10</f>
        <v>12023</v>
      </c>
      <c r="P10" s="38">
        <f t="shared" ref="P10:P54" si="1">G10+(G10*K10)</f>
        <v>1265.8422304494381</v>
      </c>
      <c r="Q10" s="89"/>
      <c r="R10" s="31">
        <f t="shared" ref="R10:R54" si="2">IF(O10&lt;$AG$18,1,2)</f>
        <v>1</v>
      </c>
      <c r="S10" s="36">
        <f t="shared" ref="S10:S54" si="3">IF(P10&lt;$AG$10,1,2)</f>
        <v>1</v>
      </c>
      <c r="T10" s="89"/>
      <c r="U10" s="42">
        <f t="shared" ref="U10:U54" si="4">($AI$15/$AG$20)*(1+0.15*(O10/$AG$18)^4)+$AH$33</f>
        <v>0.33549601840424526</v>
      </c>
      <c r="V10" s="36">
        <f t="shared" ref="V10:V54" si="5">($AI$7/$AG$12)*(1+0.15*(P10/$AG$10)^4)+$AH$32</f>
        <v>0.33866666671582352</v>
      </c>
      <c r="W10" s="89"/>
      <c r="X10" s="78">
        <f t="shared" ref="X10:X54" si="6">($AG$7*$AG$8*S10+$AG$15*$AG$16*R10)*$AG$24</f>
        <v>4000</v>
      </c>
      <c r="Y10" s="44">
        <f t="shared" ref="Y10:Y54" si="7">(O10*U10*$AG$30+P10*V10*$AG$29)*365</f>
        <v>87924810.998458877</v>
      </c>
      <c r="Z10" s="44">
        <f t="shared" ref="Z10:Z54" si="8">(O10*$AI$15*$AG$37+P10*$AI$7*$AG$36)*365</f>
        <v>251294.50896936853</v>
      </c>
      <c r="AA10" s="44">
        <f t="shared" ref="AA10:AA54" si="9">O10*$AI$15*($AG$41+$AG$40*(1-M10))*365</f>
        <v>14472.400102600001</v>
      </c>
      <c r="AB10" s="45">
        <f t="shared" ref="AB10:AB54" si="10">365*((P10*$AI$7*($AG$53*$AG$54+$AG$49*$AG$50+$AG$45*$AG$46))+(O10*1.6*$AI$15*($AG$53*$AG$55+$AG$49*$AG$51+$AG$45*$AG$47)))</f>
        <v>34526.202944410259</v>
      </c>
      <c r="AD10" s="43">
        <f t="shared" ref="AD10:AD46" si="11">SUM(X10:AB10)</f>
        <v>88229104.110475257</v>
      </c>
      <c r="AE10" s="114"/>
      <c r="AF10" s="144"/>
      <c r="AG10" s="19">
        <v>80400</v>
      </c>
      <c r="AH10" s="146"/>
      <c r="AI10" s="28"/>
      <c r="AJ10" s="51"/>
    </row>
    <row r="11" spans="1:36" x14ac:dyDescent="0.3">
      <c r="A11" s="6">
        <f t="shared" ref="A11:A54" si="12">A10+1</f>
        <v>2017</v>
      </c>
      <c r="B11" s="12">
        <f>'[1]Szenario 1'!$H11</f>
        <v>12087.23564851654</v>
      </c>
      <c r="C11" s="12">
        <f>'[1]Szenario 1'!$K11</f>
        <v>1251.5123790474024</v>
      </c>
      <c r="D11" s="13">
        <f>'[1]Szenario 2'!$H11</f>
        <v>12146.415688714193</v>
      </c>
      <c r="E11" s="13">
        <f>'[1]Szenario 2'!$K11</f>
        <v>1257.6398804094674</v>
      </c>
      <c r="F11" s="14">
        <f>'[1]Szenario 3'!$H11</f>
        <v>12202.680082181758</v>
      </c>
      <c r="G11" s="72">
        <f>'[1]Szenario 3'!$K11</f>
        <v>1263.4654957090991</v>
      </c>
      <c r="H11" s="89"/>
      <c r="I11" s="76">
        <f>'[2]Szenario 1'!$F11</f>
        <v>5.3143374038896428E-3</v>
      </c>
      <c r="J11" s="17">
        <f>'[2]Szenario 2'!$F11</f>
        <v>1.2208718920726948E-2</v>
      </c>
      <c r="K11" s="25">
        <f>'[2]Szenario 3'!$F11</f>
        <v>1.6574585635359115E-2</v>
      </c>
      <c r="L11" s="89"/>
      <c r="M11" s="82">
        <v>0.318</v>
      </c>
      <c r="O11" s="34">
        <f t="shared" si="0"/>
        <v>12202.680082181758</v>
      </c>
      <c r="P11" s="38">
        <f t="shared" si="1"/>
        <v>1284.4069127650509</v>
      </c>
      <c r="Q11" s="89"/>
      <c r="R11" s="31">
        <f t="shared" si="2"/>
        <v>1</v>
      </c>
      <c r="S11" s="36">
        <f t="shared" si="3"/>
        <v>1</v>
      </c>
      <c r="T11" s="89"/>
      <c r="U11" s="42">
        <f t="shared" si="4"/>
        <v>0.33549605037083341</v>
      </c>
      <c r="V11" s="36">
        <f t="shared" si="5"/>
        <v>0.33866666671877127</v>
      </c>
      <c r="W11" s="89"/>
      <c r="X11" s="78">
        <f t="shared" si="6"/>
        <v>4000</v>
      </c>
      <c r="Y11" s="44">
        <f t="shared" si="7"/>
        <v>89237301.553050265</v>
      </c>
      <c r="Z11" s="44">
        <f t="shared" si="8"/>
        <v>255048.48315770607</v>
      </c>
      <c r="AA11" s="44">
        <f t="shared" si="9"/>
        <v>13692.954352042354</v>
      </c>
      <c r="AB11" s="45">
        <f t="shared" si="10"/>
        <v>35040.774252277552</v>
      </c>
      <c r="AD11" s="43">
        <f t="shared" si="11"/>
        <v>89545083.764812291</v>
      </c>
      <c r="AE11" s="114"/>
      <c r="AF11" s="145"/>
      <c r="AG11" s="18"/>
      <c r="AH11" s="146"/>
      <c r="AI11" s="28"/>
      <c r="AJ11" s="51"/>
    </row>
    <row r="12" spans="1:36" ht="15" thickBot="1" x14ac:dyDescent="0.35">
      <c r="A12" s="6">
        <f t="shared" si="12"/>
        <v>2018</v>
      </c>
      <c r="B12" s="12">
        <f>'[1]Szenario 1'!$H12</f>
        <v>12151.471297033078</v>
      </c>
      <c r="C12" s="12">
        <f>'[1]Szenario 1'!$K12</f>
        <v>1258.1633380948049</v>
      </c>
      <c r="D12" s="13">
        <f>'[1]Szenario 2'!$H12</f>
        <v>12269.831377428385</v>
      </c>
      <c r="E12" s="13">
        <f>'[1]Szenario 2'!$K12</f>
        <v>1270.4183408189349</v>
      </c>
      <c r="F12" s="14">
        <f>'[1]Szenario 3'!$H12</f>
        <v>12382.360164363514</v>
      </c>
      <c r="G12" s="72">
        <f>'[1]Szenario 3'!$K12</f>
        <v>1282.0695714181982</v>
      </c>
      <c r="H12" s="89"/>
      <c r="I12" s="76">
        <f>'[2]Szenario 1'!$F12</f>
        <v>5.28624451692723E-3</v>
      </c>
      <c r="J12" s="17">
        <f>'[2]Szenario 2'!$F12</f>
        <v>1.2061463898221072E-2</v>
      </c>
      <c r="K12" s="25">
        <f>'[2]Szenario 3'!$F12</f>
        <v>1.6304347826086956E-2</v>
      </c>
      <c r="L12" s="89"/>
      <c r="M12" s="83">
        <v>0.41699999999999998</v>
      </c>
      <c r="O12" s="34">
        <f t="shared" si="0"/>
        <v>12382.360164363514</v>
      </c>
      <c r="P12" s="38">
        <f t="shared" si="1"/>
        <v>1302.9728796478428</v>
      </c>
      <c r="Q12" s="89"/>
      <c r="R12" s="31">
        <f t="shared" si="2"/>
        <v>1</v>
      </c>
      <c r="S12" s="36">
        <f t="shared" si="3"/>
        <v>1</v>
      </c>
      <c r="T12" s="89"/>
      <c r="U12" s="42">
        <f t="shared" si="4"/>
        <v>0.3354960837811376</v>
      </c>
      <c r="V12" s="36">
        <f t="shared" si="5"/>
        <v>0.33866666672184992</v>
      </c>
      <c r="W12" s="89"/>
      <c r="X12" s="78">
        <f t="shared" si="6"/>
        <v>4000</v>
      </c>
      <c r="Y12" s="44">
        <f t="shared" si="7"/>
        <v>90549798.265485138</v>
      </c>
      <c r="Z12" s="44">
        <f t="shared" si="8"/>
        <v>258802.4629724478</v>
      </c>
      <c r="AA12" s="44">
        <f t="shared" si="9"/>
        <v>12659.653214356304</v>
      </c>
      <c r="AB12" s="45">
        <f t="shared" si="10"/>
        <v>35555.350700322459</v>
      </c>
      <c r="AD12" s="43">
        <f t="shared" si="11"/>
        <v>90860815.732372254</v>
      </c>
      <c r="AE12" s="114"/>
      <c r="AF12" s="67" t="s">
        <v>33</v>
      </c>
      <c r="AG12" s="60">
        <v>15</v>
      </c>
      <c r="AH12" s="41" t="s">
        <v>34</v>
      </c>
      <c r="AI12" s="41"/>
      <c r="AJ12" s="56"/>
    </row>
    <row r="13" spans="1:36" ht="15" thickBot="1" x14ac:dyDescent="0.35">
      <c r="A13" s="6">
        <f t="shared" si="12"/>
        <v>2019</v>
      </c>
      <c r="B13" s="12">
        <f>'[1]Szenario 1'!$H13</f>
        <v>12215.706945549618</v>
      </c>
      <c r="C13" s="12">
        <f>'[1]Szenario 1'!$K13</f>
        <v>1264.8142971422074</v>
      </c>
      <c r="D13" s="13">
        <f>'[1]Szenario 2'!$H13</f>
        <v>12393.24706614258</v>
      </c>
      <c r="E13" s="13">
        <f>'[1]Szenario 2'!$K13</f>
        <v>1283.1968012284026</v>
      </c>
      <c r="F13" s="14">
        <f>'[1]Szenario 3'!$H13</f>
        <v>12562.04024654527</v>
      </c>
      <c r="G13" s="72">
        <f>'[1]Szenario 3'!$K13</f>
        <v>1300.673647127297</v>
      </c>
      <c r="H13" s="89"/>
      <c r="I13" s="76">
        <f>'[2]Szenario 1'!$F13</f>
        <v>5.2584470798836425E-3</v>
      </c>
      <c r="J13" s="17">
        <f>'[2]Szenario 2'!$F13</f>
        <v>1.1917718763604701E-2</v>
      </c>
      <c r="K13" s="25">
        <f>'[2]Szenario 3'!$F13</f>
        <v>1.6042780748663103E-2</v>
      </c>
      <c r="L13" s="89"/>
      <c r="M13" s="82">
        <v>0.621</v>
      </c>
      <c r="O13" s="34">
        <f t="shared" si="0"/>
        <v>12562.04024654527</v>
      </c>
      <c r="P13" s="38">
        <f t="shared" si="1"/>
        <v>1321.5400692737244</v>
      </c>
      <c r="Q13" s="89"/>
      <c r="R13" s="31">
        <f t="shared" si="2"/>
        <v>1</v>
      </c>
      <c r="S13" s="36">
        <f t="shared" si="3"/>
        <v>1</v>
      </c>
      <c r="T13" s="89"/>
      <c r="U13" s="42">
        <f t="shared" si="4"/>
        <v>0.33549611867798573</v>
      </c>
      <c r="V13" s="36">
        <f t="shared" si="5"/>
        <v>0.33866666672506318</v>
      </c>
      <c r="W13" s="89"/>
      <c r="X13" s="78">
        <f t="shared" si="6"/>
        <v>4000</v>
      </c>
      <c r="Y13" s="44">
        <f t="shared" si="7"/>
        <v>91862300.895187452</v>
      </c>
      <c r="Z13" s="44">
        <f t="shared" si="8"/>
        <v>262556.44814280426</v>
      </c>
      <c r="AA13" s="44">
        <f t="shared" si="9"/>
        <v>10261.737221983034</v>
      </c>
      <c r="AB13" s="45">
        <f t="shared" si="10"/>
        <v>36069.932041156768</v>
      </c>
      <c r="AD13" s="43">
        <f t="shared" si="11"/>
        <v>92175189.012593403</v>
      </c>
      <c r="AE13" s="114"/>
    </row>
    <row r="14" spans="1:36" ht="15" thickBot="1" x14ac:dyDescent="0.35">
      <c r="A14" s="20">
        <f t="shared" si="12"/>
        <v>2020</v>
      </c>
      <c r="B14" s="12">
        <f>'[1]Szenario 1'!$H14</f>
        <v>12279.942594066157</v>
      </c>
      <c r="C14" s="12">
        <f>'[1]Szenario 1'!$K14</f>
        <v>1271.4652561896098</v>
      </c>
      <c r="D14" s="13">
        <f>'[1]Szenario 2'!$H14</f>
        <v>12516.662754856772</v>
      </c>
      <c r="E14" s="13">
        <f>'[1]Szenario 2'!$K14</f>
        <v>1295.9752616378701</v>
      </c>
      <c r="F14" s="14">
        <f>'[1]Szenario 3'!$H14</f>
        <v>12741.720328727028</v>
      </c>
      <c r="G14" s="72">
        <f>'[1]Szenario 3'!$K14</f>
        <v>1319.2777228363964</v>
      </c>
      <c r="H14" s="89"/>
      <c r="I14" s="76">
        <f>'[2]Szenario 1'!$F14</f>
        <v>5.230940456316082E-3</v>
      </c>
      <c r="J14" s="17">
        <f>'[2]Szenario 2'!$F14</f>
        <v>1.1777359505243345E-2</v>
      </c>
      <c r="K14" s="25">
        <f>'[2]Szenario 3'!$F14</f>
        <v>1.5789473684210527E-2</v>
      </c>
      <c r="L14" s="89"/>
      <c r="M14" s="84">
        <f>M13+(($D$42-$D$11)/($B$42-$B$11))</f>
        <v>2.5422959091152588</v>
      </c>
      <c r="O14" s="34">
        <f t="shared" si="0"/>
        <v>12741.720328727028</v>
      </c>
      <c r="P14" s="38">
        <f t="shared" si="1"/>
        <v>1340.1084237232869</v>
      </c>
      <c r="Q14" s="89"/>
      <c r="R14" s="31">
        <f t="shared" si="2"/>
        <v>1</v>
      </c>
      <c r="S14" s="36">
        <f t="shared" si="3"/>
        <v>1</v>
      </c>
      <c r="T14" s="89"/>
      <c r="U14" s="42">
        <f t="shared" si="4"/>
        <v>0.33549615510483166</v>
      </c>
      <c r="V14" s="36">
        <f t="shared" si="5"/>
        <v>0.338666666728415</v>
      </c>
      <c r="W14" s="89"/>
      <c r="X14" s="78">
        <f>($AG$7*$AG$8*S14+$AG$15*$AG$16*R14)*$AG$24+(AG26*AG7)</f>
        <v>72000</v>
      </c>
      <c r="Y14" s="44">
        <f t="shared" si="7"/>
        <v>93174809.219266891</v>
      </c>
      <c r="Z14" s="44">
        <f t="shared" si="8"/>
        <v>266310.43841508846</v>
      </c>
      <c r="AA14" s="44">
        <f t="shared" si="9"/>
        <v>-14253.256580685713</v>
      </c>
      <c r="AB14" s="45">
        <f t="shared" si="10"/>
        <v>36584.518043016767</v>
      </c>
      <c r="AD14" s="43">
        <f t="shared" si="11"/>
        <v>93535450.919144318</v>
      </c>
      <c r="AE14" s="114"/>
      <c r="AF14" s="65" t="s">
        <v>32</v>
      </c>
      <c r="AG14" s="48"/>
      <c r="AH14" s="48"/>
      <c r="AI14" s="48"/>
      <c r="AJ14" s="61"/>
    </row>
    <row r="15" spans="1:36" x14ac:dyDescent="0.3">
      <c r="A15" s="6">
        <f t="shared" si="12"/>
        <v>2021</v>
      </c>
      <c r="B15" s="12">
        <f>'[1]Szenario 1'!$H15</f>
        <v>12344.178242582695</v>
      </c>
      <c r="C15" s="12">
        <f>'[1]Szenario 1'!$K15</f>
        <v>1278.1162152370121</v>
      </c>
      <c r="D15" s="13">
        <f>'[1]Szenario 2'!$H15</f>
        <v>12640.078443570965</v>
      </c>
      <c r="E15" s="13">
        <f>'[1]Szenario 2'!$K15</f>
        <v>1308.7537220473375</v>
      </c>
      <c r="F15" s="14">
        <f>'[1]Szenario 3'!$H15</f>
        <v>12921.400410908785</v>
      </c>
      <c r="G15" s="72">
        <f>'[1]Szenario 3'!$K15</f>
        <v>1337.8817985454955</v>
      </c>
      <c r="H15" s="89"/>
      <c r="I15" s="76">
        <f>'[2]Szenario 1'!$F15</f>
        <v>5.2037201062887515E-3</v>
      </c>
      <c r="J15" s="17">
        <f>'[2]Szenario 2'!$F15</f>
        <v>1.1640267885617093E-2</v>
      </c>
      <c r="K15" s="25">
        <f>'[2]Szenario 3'!$F15</f>
        <v>1.5544041450777202E-2</v>
      </c>
      <c r="L15" s="89"/>
      <c r="M15" s="85">
        <f t="shared" ref="M15:M43" si="13">M14+(($D$42-$D$11)/($B$42-$B$11))</f>
        <v>4.4635918182305172</v>
      </c>
      <c r="O15" s="34">
        <f t="shared" si="0"/>
        <v>12921.400410908785</v>
      </c>
      <c r="P15" s="38">
        <f t="shared" si="1"/>
        <v>1358.677888678327</v>
      </c>
      <c r="Q15" s="89"/>
      <c r="R15" s="31">
        <f t="shared" si="2"/>
        <v>1</v>
      </c>
      <c r="S15" s="36">
        <f t="shared" si="3"/>
        <v>1</v>
      </c>
      <c r="T15" s="89"/>
      <c r="U15" s="42">
        <f t="shared" si="4"/>
        <v>0.33549619310575535</v>
      </c>
      <c r="V15" s="36">
        <f t="shared" si="5"/>
        <v>0.33866666673190932</v>
      </c>
      <c r="W15" s="89"/>
      <c r="X15" s="78">
        <f t="shared" si="6"/>
        <v>4000</v>
      </c>
      <c r="Y15" s="44">
        <f t="shared" si="7"/>
        <v>94487323.031217262</v>
      </c>
      <c r="Z15" s="44">
        <f t="shared" si="8"/>
        <v>270064.43355138664</v>
      </c>
      <c r="AA15" s="44">
        <f t="shared" si="9"/>
        <v>-39463.796832426371</v>
      </c>
      <c r="AB15" s="45">
        <f t="shared" si="10"/>
        <v>37099.108488548925</v>
      </c>
      <c r="AD15" s="43">
        <f t="shared" si="11"/>
        <v>94759022.776424766</v>
      </c>
      <c r="AE15" s="114"/>
      <c r="AF15" s="66" t="s">
        <v>55</v>
      </c>
      <c r="AG15" s="29">
        <v>80</v>
      </c>
      <c r="AH15" s="28" t="s">
        <v>19</v>
      </c>
      <c r="AI15" s="29">
        <v>0.08</v>
      </c>
      <c r="AJ15" s="51" t="s">
        <v>20</v>
      </c>
    </row>
    <row r="16" spans="1:36" x14ac:dyDescent="0.3">
      <c r="A16" s="6">
        <f t="shared" si="12"/>
        <v>2022</v>
      </c>
      <c r="B16" s="12">
        <f>'[1]Szenario 1'!$H16</f>
        <v>12408.413891099233</v>
      </c>
      <c r="C16" s="12">
        <f>'[1]Szenario 1'!$K16</f>
        <v>1284.7671742844145</v>
      </c>
      <c r="D16" s="13">
        <f>'[1]Szenario 2'!$H16</f>
        <v>12763.494132285157</v>
      </c>
      <c r="E16" s="13">
        <f>'[1]Szenario 2'!$K16</f>
        <v>1321.532182456805</v>
      </c>
      <c r="F16" s="14">
        <f>'[1]Szenario 3'!$H16</f>
        <v>13101.080493090543</v>
      </c>
      <c r="G16" s="72">
        <f>'[1]Szenario 3'!$K16</f>
        <v>1356.4858742545948</v>
      </c>
      <c r="H16" s="89"/>
      <c r="I16" s="76">
        <f>'[2]Szenario 1'!$F16</f>
        <v>5.1767815838748765E-3</v>
      </c>
      <c r="J16" s="17">
        <f>'[2]Szenario 2'!$F16</f>
        <v>1.1506331109126255E-2</v>
      </c>
      <c r="K16" s="25">
        <f>'[2]Szenario 3'!$F16</f>
        <v>1.5306122448979591E-2</v>
      </c>
      <c r="L16" s="89"/>
      <c r="M16" s="84">
        <f t="shared" si="13"/>
        <v>6.3848877273457756</v>
      </c>
      <c r="O16" s="34">
        <f t="shared" si="0"/>
        <v>13101.080493090543</v>
      </c>
      <c r="P16" s="38">
        <f t="shared" si="1"/>
        <v>1377.2484131462468</v>
      </c>
      <c r="Q16" s="89"/>
      <c r="R16" s="31">
        <f t="shared" si="2"/>
        <v>1</v>
      </c>
      <c r="S16" s="36">
        <f t="shared" si="3"/>
        <v>1</v>
      </c>
      <c r="T16" s="89"/>
      <c r="U16" s="42">
        <f t="shared" si="4"/>
        <v>0.3354962327254627</v>
      </c>
      <c r="V16" s="36">
        <f t="shared" si="5"/>
        <v>0.33866666673555013</v>
      </c>
      <c r="W16" s="89"/>
      <c r="X16" s="78">
        <f t="shared" si="6"/>
        <v>4000</v>
      </c>
      <c r="Y16" s="44">
        <f t="shared" si="7"/>
        <v>95799842.139735818</v>
      </c>
      <c r="Z16" s="44">
        <f t="shared" si="8"/>
        <v>273818.4333283513</v>
      </c>
      <c r="AA16" s="44">
        <f t="shared" si="9"/>
        <v>-65369.883533238957</v>
      </c>
      <c r="AB16" s="45">
        <f t="shared" si="10"/>
        <v>37613.703173707072</v>
      </c>
      <c r="AD16" s="43">
        <f t="shared" si="11"/>
        <v>96049904.392704636</v>
      </c>
      <c r="AE16" s="114"/>
      <c r="AF16" s="62" t="s">
        <v>18</v>
      </c>
      <c r="AG16" s="29">
        <v>7</v>
      </c>
      <c r="AH16" s="28" t="s">
        <v>19</v>
      </c>
      <c r="AI16" s="28"/>
      <c r="AJ16" s="51"/>
    </row>
    <row r="17" spans="1:36" x14ac:dyDescent="0.3">
      <c r="A17" s="6">
        <f t="shared" si="12"/>
        <v>2023</v>
      </c>
      <c r="B17" s="12">
        <f>'[1]Szenario 1'!$H17</f>
        <v>12472.649539615772</v>
      </c>
      <c r="C17" s="12">
        <f>'[1]Szenario 1'!$K17</f>
        <v>1291.418133331817</v>
      </c>
      <c r="D17" s="13">
        <f>'[1]Szenario 2'!$H17</f>
        <v>12886.909820999348</v>
      </c>
      <c r="E17" s="13">
        <f>'[1]Szenario 2'!$K17</f>
        <v>1334.3106428662725</v>
      </c>
      <c r="F17" s="14">
        <f>'[1]Szenario 3'!$H17</f>
        <v>13280.760575272299</v>
      </c>
      <c r="G17" s="72">
        <f>'[1]Szenario 3'!$K17</f>
        <v>1375.0899499636937</v>
      </c>
      <c r="H17" s="89"/>
      <c r="I17" s="76">
        <f>'[2]Szenario 1'!$F17</f>
        <v>5.150120534735919E-3</v>
      </c>
      <c r="J17" s="17">
        <f>'[2]Szenario 2'!$F17</f>
        <v>1.1375441512570122E-2</v>
      </c>
      <c r="K17" s="25">
        <f>'[2]Szenario 3'!$F17</f>
        <v>1.507537688442211E-2</v>
      </c>
      <c r="L17" s="89"/>
      <c r="M17" s="85">
        <f t="shared" si="13"/>
        <v>8.306183636461034</v>
      </c>
      <c r="O17" s="34">
        <f t="shared" si="0"/>
        <v>13280.760575272299</v>
      </c>
      <c r="P17" s="38">
        <f t="shared" si="1"/>
        <v>1395.8199492093775</v>
      </c>
      <c r="Q17" s="89"/>
      <c r="R17" s="31">
        <f t="shared" si="2"/>
        <v>1</v>
      </c>
      <c r="S17" s="36">
        <f t="shared" si="3"/>
        <v>1</v>
      </c>
      <c r="T17" s="89"/>
      <c r="U17" s="42">
        <f t="shared" si="4"/>
        <v>0.33549627400928556</v>
      </c>
      <c r="V17" s="36">
        <f t="shared" si="5"/>
        <v>0.33866666673934137</v>
      </c>
      <c r="W17" s="89"/>
      <c r="X17" s="78">
        <f t="shared" si="6"/>
        <v>4000</v>
      </c>
      <c r="Y17" s="44">
        <f t="shared" si="7"/>
        <v>97112366.367649928</v>
      </c>
      <c r="Z17" s="44">
        <f t="shared" si="8"/>
        <v>277572.43753610284</v>
      </c>
      <c r="AA17" s="44">
        <f t="shared" si="9"/>
        <v>-91971.516683123453</v>
      </c>
      <c r="AB17" s="45">
        <f t="shared" si="10"/>
        <v>38128.30190674933</v>
      </c>
      <c r="AD17" s="43">
        <f t="shared" si="11"/>
        <v>97340095.590409666</v>
      </c>
      <c r="AE17" s="114"/>
      <c r="AF17" s="143" t="s">
        <v>17</v>
      </c>
      <c r="AG17" s="18"/>
      <c r="AH17" s="146"/>
      <c r="AI17" s="28"/>
      <c r="AJ17" s="51"/>
    </row>
    <row r="18" spans="1:36" x14ac:dyDescent="0.3">
      <c r="A18" s="6">
        <f t="shared" si="12"/>
        <v>2024</v>
      </c>
      <c r="B18" s="12">
        <f>'[1]Szenario 1'!$H18</f>
        <v>12536.885188132312</v>
      </c>
      <c r="C18" s="12">
        <f>'[1]Szenario 1'!$K18</f>
        <v>1298.0690923792195</v>
      </c>
      <c r="D18" s="13">
        <f>'[1]Szenario 2'!$H18</f>
        <v>13010.325509713541</v>
      </c>
      <c r="E18" s="13">
        <f>'[1]Szenario 2'!$K18</f>
        <v>1347.0891032757399</v>
      </c>
      <c r="F18" s="14">
        <f>'[1]Szenario 3'!$H18</f>
        <v>13460.440657454055</v>
      </c>
      <c r="G18" s="72">
        <f>'[1]Szenario 3'!$K18</f>
        <v>1393.6940256727928</v>
      </c>
      <c r="H18" s="89"/>
      <c r="I18" s="76">
        <f>'[2]Szenario 1'!$F18</f>
        <v>5.1237326937752098E-3</v>
      </c>
      <c r="J18" s="17">
        <f>'[2]Szenario 2'!$F18</f>
        <v>1.124749627651379E-2</v>
      </c>
      <c r="K18" s="25">
        <f>'[2]Szenario 3'!$F18</f>
        <v>1.4851485148514851E-2</v>
      </c>
      <c r="L18" s="89"/>
      <c r="M18" s="84">
        <f t="shared" si="13"/>
        <v>10.227479545576292</v>
      </c>
      <c r="O18" s="34">
        <f t="shared" si="0"/>
        <v>13460.440657454055</v>
      </c>
      <c r="P18" s="38">
        <f t="shared" si="1"/>
        <v>1414.3924517966461</v>
      </c>
      <c r="Q18" s="89"/>
      <c r="R18" s="31">
        <f t="shared" si="2"/>
        <v>1</v>
      </c>
      <c r="S18" s="36">
        <f t="shared" si="3"/>
        <v>1</v>
      </c>
      <c r="T18" s="89"/>
      <c r="U18" s="42">
        <f t="shared" si="4"/>
        <v>0.335496317003182</v>
      </c>
      <c r="V18" s="36">
        <f t="shared" si="5"/>
        <v>0.33866666674328721</v>
      </c>
      <c r="W18" s="89"/>
      <c r="X18" s="78">
        <f t="shared" si="6"/>
        <v>4000</v>
      </c>
      <c r="Y18" s="44">
        <f t="shared" si="7"/>
        <v>98424895.550941005</v>
      </c>
      <c r="Z18" s="44">
        <f t="shared" si="8"/>
        <v>281326.44597723015</v>
      </c>
      <c r="AA18" s="44">
        <f t="shared" si="9"/>
        <v>-119268.69628207982</v>
      </c>
      <c r="AB18" s="45">
        <f t="shared" si="10"/>
        <v>38642.904507324412</v>
      </c>
      <c r="AD18" s="43">
        <f t="shared" si="11"/>
        <v>98629596.205143481</v>
      </c>
      <c r="AE18" s="114"/>
      <c r="AF18" s="144"/>
      <c r="AG18" s="19">
        <v>60000</v>
      </c>
      <c r="AH18" s="146"/>
      <c r="AI18" s="28"/>
      <c r="AJ18" s="51"/>
    </row>
    <row r="19" spans="1:36" x14ac:dyDescent="0.3">
      <c r="A19" s="6">
        <f t="shared" si="12"/>
        <v>2025</v>
      </c>
      <c r="B19" s="12">
        <f>'[1]Szenario 1'!$H19</f>
        <v>12601.120836648852</v>
      </c>
      <c r="C19" s="12">
        <f>'[1]Szenario 1'!$K19</f>
        <v>1304.7200514266219</v>
      </c>
      <c r="D19" s="13">
        <f>'[1]Szenario 2'!$H19</f>
        <v>13133.741198427733</v>
      </c>
      <c r="E19" s="13">
        <f>'[1]Szenario 2'!$K19</f>
        <v>1359.8675636852074</v>
      </c>
      <c r="F19" s="14">
        <f>'[1]Szenario 3'!$H19</f>
        <v>13640.120739635813</v>
      </c>
      <c r="G19" s="72">
        <f>'[1]Szenario 3'!$K19</f>
        <v>1412.2981013818919</v>
      </c>
      <c r="H19" s="89"/>
      <c r="I19" s="76">
        <f>'[2]Szenario 1'!$F19</f>
        <v>5.0976138828633406E-3</v>
      </c>
      <c r="J19" s="17">
        <f>'[2]Szenario 2'!$F19</f>
        <v>1.1122397155916709E-2</v>
      </c>
      <c r="K19" s="25">
        <f>'[2]Szenario 3'!$F19</f>
        <v>1.4634146341463415E-2</v>
      </c>
      <c r="L19" s="89"/>
      <c r="M19" s="85">
        <f t="shared" si="13"/>
        <v>12.148775454691551</v>
      </c>
      <c r="O19" s="34">
        <f t="shared" si="0"/>
        <v>13640.120739635813</v>
      </c>
      <c r="P19" s="38">
        <f t="shared" si="1"/>
        <v>1432.9658784752855</v>
      </c>
      <c r="Q19" s="89"/>
      <c r="R19" s="31">
        <f t="shared" si="2"/>
        <v>1</v>
      </c>
      <c r="S19" s="36">
        <f t="shared" si="3"/>
        <v>1</v>
      </c>
      <c r="T19" s="89"/>
      <c r="U19" s="42">
        <f t="shared" si="4"/>
        <v>0.33549636175373593</v>
      </c>
      <c r="V19" s="36">
        <f t="shared" si="5"/>
        <v>0.33866666674739188</v>
      </c>
      <c r="W19" s="89"/>
      <c r="X19" s="78">
        <f t="shared" si="6"/>
        <v>4000</v>
      </c>
      <c r="Y19" s="44">
        <f t="shared" si="7"/>
        <v>99737429.537854627</v>
      </c>
      <c r="Z19" s="44">
        <f t="shared" si="8"/>
        <v>285080.45846587775</v>
      </c>
      <c r="AA19" s="44">
        <f t="shared" si="9"/>
        <v>-147261.42233010815</v>
      </c>
      <c r="AB19" s="45">
        <f t="shared" si="10"/>
        <v>39157.510805638231</v>
      </c>
      <c r="AD19" s="43">
        <f t="shared" si="11"/>
        <v>99918406.084796026</v>
      </c>
      <c r="AE19" s="114"/>
      <c r="AF19" s="145"/>
      <c r="AG19" s="18"/>
      <c r="AH19" s="146"/>
      <c r="AI19" s="28"/>
      <c r="AJ19" s="51"/>
    </row>
    <row r="20" spans="1:36" ht="15" thickBot="1" x14ac:dyDescent="0.35">
      <c r="A20" s="6">
        <f t="shared" si="12"/>
        <v>2026</v>
      </c>
      <c r="B20" s="12">
        <f>'[1]Szenario 1'!$H20</f>
        <v>12665.356485165392</v>
      </c>
      <c r="C20" s="12">
        <f>'[1]Szenario 1'!$K20</f>
        <v>1311.3710104740246</v>
      </c>
      <c r="D20" s="13">
        <f>'[1]Szenario 2'!$H20</f>
        <v>13257.156887141928</v>
      </c>
      <c r="E20" s="13">
        <f>'[1]Szenario 2'!$K20</f>
        <v>1372.6460240946751</v>
      </c>
      <c r="F20" s="14">
        <f>'[1]Szenario 3'!$H20</f>
        <v>13819.800821817569</v>
      </c>
      <c r="G20" s="72">
        <f>'[1]Szenario 3'!$K20</f>
        <v>1430.902177090991</v>
      </c>
      <c r="H20" s="89"/>
      <c r="I20" s="76">
        <f>'[2]Szenario 1'!$F20</f>
        <v>5.0717600086327827E-3</v>
      </c>
      <c r="J20" s="17">
        <f>'[2]Szenario 2'!$F20</f>
        <v>1.1000050228539856E-2</v>
      </c>
      <c r="K20" s="25">
        <f>'[2]Szenario 3'!$F20</f>
        <v>1.4423076923076924E-2</v>
      </c>
      <c r="L20" s="89"/>
      <c r="M20" s="84">
        <f t="shared" si="13"/>
        <v>14.070071363806809</v>
      </c>
      <c r="O20" s="34">
        <f t="shared" si="0"/>
        <v>13819.800821817569</v>
      </c>
      <c r="P20" s="38">
        <f t="shared" si="1"/>
        <v>1451.5401892605726</v>
      </c>
      <c r="Q20" s="89"/>
      <c r="R20" s="31">
        <f t="shared" si="2"/>
        <v>1</v>
      </c>
      <c r="S20" s="36">
        <f t="shared" si="3"/>
        <v>1</v>
      </c>
      <c r="T20" s="89"/>
      <c r="U20" s="42">
        <f t="shared" si="4"/>
        <v>0.33549640830815736</v>
      </c>
      <c r="V20" s="36">
        <f t="shared" si="5"/>
        <v>0.33866666675165941</v>
      </c>
      <c r="W20" s="89"/>
      <c r="X20" s="78">
        <f t="shared" si="6"/>
        <v>4000</v>
      </c>
      <c r="Y20" s="44">
        <f t="shared" si="7"/>
        <v>101049968.18808898</v>
      </c>
      <c r="Z20" s="44">
        <f t="shared" si="8"/>
        <v>288834.4748269124</v>
      </c>
      <c r="AA20" s="44">
        <f t="shared" si="9"/>
        <v>-175949.69482720838</v>
      </c>
      <c r="AB20" s="45">
        <f t="shared" si="10"/>
        <v>39672.12064169244</v>
      </c>
      <c r="AD20" s="43">
        <f t="shared" si="11"/>
        <v>101206525.08873038</v>
      </c>
      <c r="AE20" s="114"/>
      <c r="AF20" s="67" t="s">
        <v>33</v>
      </c>
      <c r="AG20" s="60">
        <v>37</v>
      </c>
      <c r="AH20" s="41" t="s">
        <v>34</v>
      </c>
      <c r="AI20" s="41"/>
      <c r="AJ20" s="56"/>
    </row>
    <row r="21" spans="1:36" ht="15" thickBot="1" x14ac:dyDescent="0.35">
      <c r="A21" s="6">
        <f t="shared" si="12"/>
        <v>2027</v>
      </c>
      <c r="B21" s="12">
        <f>'[1]Szenario 1'!$H21</f>
        <v>12729.59213368193</v>
      </c>
      <c r="C21" s="12">
        <f>'[1]Szenario 1'!$K21</f>
        <v>1318.0219695214269</v>
      </c>
      <c r="D21" s="13">
        <f>'[1]Szenario 2'!$H21</f>
        <v>13380.57257585612</v>
      </c>
      <c r="E21" s="13">
        <f>'[1]Szenario 2'!$K21</f>
        <v>1385.4244845041426</v>
      </c>
      <c r="F21" s="14">
        <f>'[1]Szenario 3'!$H21</f>
        <v>13999.480903999325</v>
      </c>
      <c r="G21" s="72">
        <f>'[1]Szenario 3'!$K21</f>
        <v>1449.5062528000901</v>
      </c>
      <c r="H21" s="89"/>
      <c r="I21" s="76">
        <f>'[2]Szenario 1'!$F21</f>
        <v>5.0461670603392742E-3</v>
      </c>
      <c r="J21" s="17">
        <f>'[2]Szenario 2'!$F21</f>
        <v>1.0880365659777425E-2</v>
      </c>
      <c r="K21" s="25">
        <f>'[2]Szenario 3'!$F21</f>
        <v>1.4218009478672985E-2</v>
      </c>
      <c r="L21" s="89"/>
      <c r="M21" s="85">
        <f t="shared" si="13"/>
        <v>15.991367272922067</v>
      </c>
      <c r="O21" s="34">
        <f t="shared" si="0"/>
        <v>13999.480903999325</v>
      </c>
      <c r="P21" s="38">
        <f t="shared" si="1"/>
        <v>1470.1153464417976</v>
      </c>
      <c r="Q21" s="89"/>
      <c r="R21" s="31">
        <f t="shared" si="2"/>
        <v>1</v>
      </c>
      <c r="S21" s="36">
        <f t="shared" si="3"/>
        <v>1</v>
      </c>
      <c r="T21" s="89"/>
      <c r="U21" s="42">
        <f t="shared" si="4"/>
        <v>0.33549645671428224</v>
      </c>
      <c r="V21" s="36">
        <f t="shared" si="5"/>
        <v>0.33866666675609425</v>
      </c>
      <c r="W21" s="89"/>
      <c r="X21" s="78">
        <f t="shared" si="6"/>
        <v>4000</v>
      </c>
      <c r="Y21" s="44">
        <f t="shared" si="7"/>
        <v>102362511.37205334</v>
      </c>
      <c r="Z21" s="44">
        <f t="shared" si="8"/>
        <v>292588.49489516125</v>
      </c>
      <c r="AA21" s="44">
        <f t="shared" si="9"/>
        <v>-205333.51377338049</v>
      </c>
      <c r="AB21" s="45">
        <f t="shared" si="10"/>
        <v>40186.733864588175</v>
      </c>
      <c r="AD21" s="43">
        <f t="shared" si="11"/>
        <v>102493953.08703971</v>
      </c>
      <c r="AE21" s="114"/>
    </row>
    <row r="22" spans="1:36" ht="15" thickBot="1" x14ac:dyDescent="0.35">
      <c r="A22" s="6">
        <f t="shared" si="12"/>
        <v>2028</v>
      </c>
      <c r="B22" s="12">
        <f>'[1]Szenario 1'!$H22</f>
        <v>12793.827782198468</v>
      </c>
      <c r="C22" s="12">
        <f>'[1]Szenario 1'!$K22</f>
        <v>1324.6729285688293</v>
      </c>
      <c r="D22" s="13">
        <f>'[1]Szenario 2'!$H22</f>
        <v>13503.988264570315</v>
      </c>
      <c r="E22" s="13">
        <f>'[1]Szenario 2'!$K22</f>
        <v>1398.2029449136103</v>
      </c>
      <c r="F22" s="14">
        <f>'[1]Szenario 3'!$H22</f>
        <v>14179.160986181081</v>
      </c>
      <c r="G22" s="72">
        <f>'[1]Szenario 3'!$K22</f>
        <v>1468.110328509189</v>
      </c>
      <c r="H22" s="89"/>
      <c r="I22" s="76">
        <f>'[2]Szenario 1'!$F22</f>
        <v>5.0208311077876294E-3</v>
      </c>
      <c r="J22" s="17">
        <f>'[2]Szenario 2'!$F22</f>
        <v>1.0763257482675578E-2</v>
      </c>
      <c r="K22" s="25">
        <f>'[2]Szenario 3'!$F22</f>
        <v>1.4018691588785047E-2</v>
      </c>
      <c r="L22" s="89"/>
      <c r="M22" s="84">
        <f t="shared" si="13"/>
        <v>17.912663182037328</v>
      </c>
      <c r="O22" s="34">
        <f t="shared" si="0"/>
        <v>14179.160986181081</v>
      </c>
      <c r="P22" s="38">
        <f t="shared" si="1"/>
        <v>1488.6913144228693</v>
      </c>
      <c r="Q22" s="89"/>
      <c r="R22" s="31">
        <f t="shared" si="2"/>
        <v>1</v>
      </c>
      <c r="S22" s="36">
        <f t="shared" si="3"/>
        <v>1</v>
      </c>
      <c r="T22" s="89"/>
      <c r="U22" s="42">
        <f t="shared" si="4"/>
        <v>0.33549650702057265</v>
      </c>
      <c r="V22" s="36">
        <f t="shared" si="5"/>
        <v>0.33866666676070056</v>
      </c>
      <c r="W22" s="89"/>
      <c r="X22" s="78">
        <f t="shared" si="6"/>
        <v>4000</v>
      </c>
      <c r="Y22" s="44">
        <f t="shared" si="7"/>
        <v>103675058.97018999</v>
      </c>
      <c r="Z22" s="44">
        <f t="shared" si="8"/>
        <v>296342.51851471351</v>
      </c>
      <c r="AA22" s="44">
        <f t="shared" si="9"/>
        <v>-235412.87916862467</v>
      </c>
      <c r="AB22" s="45">
        <f t="shared" si="10"/>
        <v>40701.350331888163</v>
      </c>
      <c r="AD22" s="43">
        <f t="shared" si="11"/>
        <v>103780689.95986795</v>
      </c>
      <c r="AE22" s="114"/>
      <c r="AF22" s="57" t="s">
        <v>26</v>
      </c>
      <c r="AG22" s="48"/>
      <c r="AH22" s="61"/>
    </row>
    <row r="23" spans="1:36" ht="15" thickTop="1" x14ac:dyDescent="0.3">
      <c r="A23" s="6">
        <f t="shared" si="12"/>
        <v>2029</v>
      </c>
      <c r="B23" s="12">
        <f>'[1]Szenario 1'!$H23</f>
        <v>12858.063430715009</v>
      </c>
      <c r="C23" s="12">
        <f>'[1]Szenario 1'!$K23</f>
        <v>1331.3238876162318</v>
      </c>
      <c r="D23" s="13">
        <f>'[1]Szenario 2'!$H23</f>
        <v>13627.403953284507</v>
      </c>
      <c r="E23" s="13">
        <f>'[1]Szenario 2'!$K23</f>
        <v>1410.9814053230778</v>
      </c>
      <c r="F23" s="14">
        <f>'[1]Szenario 3'!$H23</f>
        <v>14358.841068362839</v>
      </c>
      <c r="G23" s="72">
        <f>'[1]Szenario 3'!$K23</f>
        <v>1486.7144042182883</v>
      </c>
      <c r="H23" s="89"/>
      <c r="I23" s="76">
        <f>'[2]Szenario 1'!$F23</f>
        <v>4.9957482993197282E-3</v>
      </c>
      <c r="J23" s="17">
        <f>'[2]Szenario 2'!$F23</f>
        <v>1.0648643392006224E-2</v>
      </c>
      <c r="K23" s="25">
        <f>'[2]Szenario 3'!$F23</f>
        <v>1.3824884792626729E-2</v>
      </c>
      <c r="L23" s="89"/>
      <c r="M23" s="85">
        <f t="shared" si="13"/>
        <v>19.833959091152586</v>
      </c>
      <c r="O23" s="34">
        <f t="shared" si="0"/>
        <v>14358.841068362839</v>
      </c>
      <c r="P23" s="38">
        <f t="shared" si="1"/>
        <v>1507.2680595761449</v>
      </c>
      <c r="Q23" s="89"/>
      <c r="R23" s="31">
        <f t="shared" si="2"/>
        <v>1</v>
      </c>
      <c r="S23" s="36">
        <f t="shared" si="3"/>
        <v>1</v>
      </c>
      <c r="T23" s="89"/>
      <c r="U23" s="42">
        <f t="shared" si="4"/>
        <v>0.3354965592761166</v>
      </c>
      <c r="V23" s="36">
        <f t="shared" si="5"/>
        <v>0.33866666676548274</v>
      </c>
      <c r="W23" s="89"/>
      <c r="X23" s="78">
        <f t="shared" si="6"/>
        <v>4000</v>
      </c>
      <c r="Y23" s="44">
        <f t="shared" si="7"/>
        <v>104987610.87235336</v>
      </c>
      <c r="Z23" s="44">
        <f t="shared" si="8"/>
        <v>300096.54553827993</v>
      </c>
      <c r="AA23" s="44">
        <f t="shared" si="9"/>
        <v>-266187.79101294064</v>
      </c>
      <c r="AB23" s="45">
        <f t="shared" si="10"/>
        <v>41215.969909031883</v>
      </c>
      <c r="AD23" s="43">
        <f t="shared" si="11"/>
        <v>105066735.59678772</v>
      </c>
      <c r="AE23" s="114"/>
      <c r="AF23" s="58" t="s">
        <v>35</v>
      </c>
      <c r="AG23" s="28"/>
      <c r="AH23" s="51"/>
    </row>
    <row r="24" spans="1:36" x14ac:dyDescent="0.3">
      <c r="A24" s="6">
        <f t="shared" si="12"/>
        <v>2030</v>
      </c>
      <c r="B24" s="12">
        <f>'[1]Szenario 1'!$H24</f>
        <v>12922.299079231549</v>
      </c>
      <c r="C24" s="12">
        <f>'[1]Szenario 1'!$K24</f>
        <v>1337.9748466636345</v>
      </c>
      <c r="D24" s="13">
        <f>'[1]Szenario 2'!$H24</f>
        <v>13750.819641998702</v>
      </c>
      <c r="E24" s="13">
        <f>'[1]Szenario 2'!$K24</f>
        <v>1423.7598657325454</v>
      </c>
      <c r="F24" s="14">
        <f>'[1]Szenario 3'!$H24</f>
        <v>14538.521150544595</v>
      </c>
      <c r="G24" s="72">
        <f>'[1]Szenario 3'!$K24</f>
        <v>1505.3184799273872</v>
      </c>
      <c r="H24" s="89"/>
      <c r="I24" s="76">
        <f>'[2]Szenario 1'!$F24</f>
        <v>4.9709148598625066E-3</v>
      </c>
      <c r="J24" s="17">
        <f>'[2]Szenario 2'!$F24</f>
        <v>1.0536444551359153E-2</v>
      </c>
      <c r="K24" s="25">
        <f>'[2]Szenario 3'!$F24</f>
        <v>1.3636363636363636E-2</v>
      </c>
      <c r="L24" s="89"/>
      <c r="M24" s="84">
        <f t="shared" si="13"/>
        <v>21.755255000267844</v>
      </c>
      <c r="O24" s="34">
        <f t="shared" si="0"/>
        <v>14538.521150544595</v>
      </c>
      <c r="P24" s="38">
        <f t="shared" si="1"/>
        <v>1525.8455501082153</v>
      </c>
      <c r="Q24" s="89"/>
      <c r="R24" s="31">
        <f t="shared" si="2"/>
        <v>1</v>
      </c>
      <c r="S24" s="36">
        <f t="shared" si="3"/>
        <v>1</v>
      </c>
      <c r="T24" s="89"/>
      <c r="U24" s="42">
        <f t="shared" si="4"/>
        <v>0.33549661353062815</v>
      </c>
      <c r="V24" s="36">
        <f t="shared" si="5"/>
        <v>0.33866666677044532</v>
      </c>
      <c r="W24" s="89"/>
      <c r="X24" s="78">
        <f t="shared" si="6"/>
        <v>4000</v>
      </c>
      <c r="Y24" s="44">
        <f t="shared" si="7"/>
        <v>106300166.97724074</v>
      </c>
      <c r="Z24" s="44">
        <f t="shared" si="8"/>
        <v>303850.57582660555</v>
      </c>
      <c r="AA24" s="44">
        <f t="shared" si="9"/>
        <v>-297658.24930632854</v>
      </c>
      <c r="AB24" s="45">
        <f t="shared" si="10"/>
        <v>41730.592468798437</v>
      </c>
      <c r="AD24" s="43">
        <f t="shared" si="11"/>
        <v>106352089.89622982</v>
      </c>
      <c r="AE24" s="114"/>
      <c r="AF24" s="50" t="s">
        <v>36</v>
      </c>
      <c r="AG24" s="29">
        <v>5</v>
      </c>
      <c r="AH24" s="51" t="s">
        <v>29</v>
      </c>
    </row>
    <row r="25" spans="1:36" x14ac:dyDescent="0.3">
      <c r="A25" s="6">
        <f t="shared" si="12"/>
        <v>2031</v>
      </c>
      <c r="B25" s="12">
        <f>'[1]Szenario 1'!$H25</f>
        <v>12986.534727748087</v>
      </c>
      <c r="C25" s="12">
        <f>'[1]Szenario 1'!$K25</f>
        <v>1344.6258057110367</v>
      </c>
      <c r="D25" s="13">
        <f>'[1]Szenario 2'!$H25</f>
        <v>13874.235330712894</v>
      </c>
      <c r="E25" s="13">
        <f>'[1]Szenario 2'!$K25</f>
        <v>1436.5383261420129</v>
      </c>
      <c r="F25" s="14">
        <f>'[1]Szenario 3'!$H25</f>
        <v>14718.201232726351</v>
      </c>
      <c r="G25" s="72">
        <f>'[1]Szenario 3'!$K25</f>
        <v>1523.9225556364863</v>
      </c>
      <c r="H25" s="89"/>
      <c r="I25" s="76">
        <f>'[2]Szenario 1'!$F25</f>
        <v>4.9463270890338874E-3</v>
      </c>
      <c r="J25" s="17">
        <f>'[2]Szenario 2'!$F25</f>
        <v>1.0426585412302418E-2</v>
      </c>
      <c r="K25" s="25">
        <f>'[2]Szenario 3'!$F25</f>
        <v>1.3452914798206279E-2</v>
      </c>
      <c r="L25" s="89"/>
      <c r="M25" s="85">
        <f t="shared" si="13"/>
        <v>23.676550909383103</v>
      </c>
      <c r="O25" s="34">
        <f t="shared" si="0"/>
        <v>14718.201232726351</v>
      </c>
      <c r="P25" s="38">
        <f t="shared" si="1"/>
        <v>1544.4237559365288</v>
      </c>
      <c r="Q25" s="89"/>
      <c r="R25" s="31">
        <f t="shared" si="2"/>
        <v>1</v>
      </c>
      <c r="S25" s="36">
        <f t="shared" si="3"/>
        <v>1</v>
      </c>
      <c r="T25" s="89"/>
      <c r="U25" s="42">
        <f t="shared" si="4"/>
        <v>0.33549666983444731</v>
      </c>
      <c r="V25" s="36">
        <f t="shared" si="5"/>
        <v>0.33866666677559271</v>
      </c>
      <c r="W25" s="89"/>
      <c r="X25" s="78">
        <f t="shared" si="6"/>
        <v>4000</v>
      </c>
      <c r="Y25" s="44">
        <f t="shared" si="7"/>
        <v>107612727.19187009</v>
      </c>
      <c r="Z25" s="44">
        <f t="shared" si="8"/>
        <v>307604.60924792866</v>
      </c>
      <c r="AA25" s="44">
        <f t="shared" si="9"/>
        <v>-329824.25404878828</v>
      </c>
      <c r="AB25" s="45">
        <f t="shared" si="10"/>
        <v>42245.217890812914</v>
      </c>
      <c r="AD25" s="43">
        <f t="shared" si="11"/>
        <v>107636752.76496004</v>
      </c>
      <c r="AE25" s="114"/>
      <c r="AF25" s="50" t="s">
        <v>37</v>
      </c>
      <c r="AG25" s="29" t="s">
        <v>38</v>
      </c>
      <c r="AH25" s="51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13050.770376264627</v>
      </c>
      <c r="C26" s="12">
        <f>'[1]Szenario 1'!$K26</f>
        <v>1351.2767647584394</v>
      </c>
      <c r="D26" s="13">
        <f>'[1]Szenario 2'!$H26</f>
        <v>13997.651019427089</v>
      </c>
      <c r="E26" s="13">
        <f>'[1]Szenario 2'!$K26</f>
        <v>1449.3167865514806</v>
      </c>
      <c r="F26" s="14">
        <f>'[1]Szenario 3'!$H26</f>
        <v>14897.881314908107</v>
      </c>
      <c r="G26" s="72">
        <f>'[1]Szenario 3'!$K26</f>
        <v>1542.5266313455852</v>
      </c>
      <c r="H26" s="89"/>
      <c r="I26" s="76">
        <f>'[2]Szenario 1'!$F26</f>
        <v>4.9219813593046396E-3</v>
      </c>
      <c r="J26" s="17">
        <f>'[2]Szenario 2'!$F26</f>
        <v>1.0318993544739198E-2</v>
      </c>
      <c r="K26" s="25">
        <f>'[2]Szenario 3'!$F26</f>
        <v>1.3274336283185841E-2</v>
      </c>
      <c r="L26" s="89"/>
      <c r="M26" s="84">
        <f t="shared" si="13"/>
        <v>25.597846818498361</v>
      </c>
      <c r="O26" s="34">
        <f t="shared" si="0"/>
        <v>14897.881314908107</v>
      </c>
      <c r="P26" s="38">
        <f t="shared" si="1"/>
        <v>1563.0026485758362</v>
      </c>
      <c r="Q26" s="89"/>
      <c r="R26" s="31">
        <f t="shared" si="2"/>
        <v>1</v>
      </c>
      <c r="S26" s="36">
        <f t="shared" si="3"/>
        <v>1</v>
      </c>
      <c r="T26" s="89"/>
      <c r="U26" s="42">
        <f t="shared" si="4"/>
        <v>0.33549672823854026</v>
      </c>
      <c r="V26" s="36">
        <f t="shared" si="5"/>
        <v>0.33866666678092938</v>
      </c>
      <c r="W26" s="89"/>
      <c r="X26" s="78">
        <f t="shared" si="6"/>
        <v>4000</v>
      </c>
      <c r="Y26" s="44">
        <f t="shared" si="7"/>
        <v>108925291.43110026</v>
      </c>
      <c r="Z26" s="44">
        <f t="shared" si="8"/>
        <v>311358.64567748387</v>
      </c>
      <c r="AA26" s="44">
        <f t="shared" si="9"/>
        <v>-362685.80524032004</v>
      </c>
      <c r="AB26" s="45">
        <f t="shared" si="10"/>
        <v>42759.846061092001</v>
      </c>
      <c r="AD26" s="43">
        <f t="shared" si="11"/>
        <v>108920724.11759852</v>
      </c>
      <c r="AE26" s="114"/>
      <c r="AF26" s="59" t="s">
        <v>28</v>
      </c>
      <c r="AG26" s="60">
        <v>850</v>
      </c>
      <c r="AH26" s="56" t="s">
        <v>82</v>
      </c>
    </row>
    <row r="27" spans="1:36" ht="15" thickBot="1" x14ac:dyDescent="0.35">
      <c r="A27" s="6">
        <f t="shared" si="12"/>
        <v>2033</v>
      </c>
      <c r="B27" s="12">
        <f>'[1]Szenario 1'!$H27</f>
        <v>13115.006024781167</v>
      </c>
      <c r="C27" s="12">
        <f>'[1]Szenario 1'!$K27</f>
        <v>1357.9277238058419</v>
      </c>
      <c r="D27" s="13">
        <f>'[1]Szenario 2'!$H27</f>
        <v>14121.066708141281</v>
      </c>
      <c r="E27" s="13">
        <f>'[1]Szenario 2'!$K27</f>
        <v>1462.0952469609481</v>
      </c>
      <c r="F27" s="14">
        <f>'[1]Szenario 3'!$H27</f>
        <v>15077.561397089865</v>
      </c>
      <c r="G27" s="72">
        <f>'[1]Szenario 3'!$K27</f>
        <v>1561.1307070546845</v>
      </c>
      <c r="H27" s="89"/>
      <c r="I27" s="76">
        <f>'[2]Szenario 1'!$F27</f>
        <v>4.8978741142142561E-3</v>
      </c>
      <c r="J27" s="17">
        <f>'[2]Szenario 2'!$F27</f>
        <v>1.0213599477660667E-2</v>
      </c>
      <c r="K27" s="25">
        <f>'[2]Szenario 3'!$F27</f>
        <v>1.3100436681222707E-2</v>
      </c>
      <c r="L27" s="89"/>
      <c r="M27" s="85">
        <f t="shared" si="13"/>
        <v>27.51914272761362</v>
      </c>
      <c r="O27" s="34">
        <f t="shared" si="0"/>
        <v>15077.561397089865</v>
      </c>
      <c r="P27" s="38">
        <f t="shared" si="1"/>
        <v>1581.5822010335669</v>
      </c>
      <c r="Q27" s="89"/>
      <c r="R27" s="31">
        <f t="shared" si="2"/>
        <v>1</v>
      </c>
      <c r="S27" s="36">
        <f t="shared" si="3"/>
        <v>1</v>
      </c>
      <c r="T27" s="89"/>
      <c r="U27" s="42">
        <f t="shared" si="4"/>
        <v>0.33549678879449901</v>
      </c>
      <c r="V27" s="36">
        <f t="shared" si="5"/>
        <v>0.33866666678646007</v>
      </c>
      <c r="W27" s="89"/>
      <c r="X27" s="78">
        <f t="shared" si="6"/>
        <v>4000</v>
      </c>
      <c r="Y27" s="44">
        <f t="shared" si="7"/>
        <v>110237859.61718965</v>
      </c>
      <c r="Z27" s="44">
        <f t="shared" si="8"/>
        <v>315112.68499704392</v>
      </c>
      <c r="AA27" s="44">
        <f t="shared" si="9"/>
        <v>-396242.90288092376</v>
      </c>
      <c r="AB27" s="45">
        <f t="shared" si="10"/>
        <v>43274.476871625287</v>
      </c>
      <c r="AD27" s="43">
        <f t="shared" si="11"/>
        <v>110204003.87617739</v>
      </c>
      <c r="AE27" s="114"/>
    </row>
    <row r="28" spans="1:36" ht="15" thickBot="1" x14ac:dyDescent="0.35">
      <c r="A28" s="6">
        <f t="shared" si="12"/>
        <v>2034</v>
      </c>
      <c r="B28" s="12">
        <f>'[1]Szenario 1'!$H28</f>
        <v>13179.241673297707</v>
      </c>
      <c r="C28" s="12">
        <f>'[1]Szenario 1'!$K28</f>
        <v>1364.5786828532446</v>
      </c>
      <c r="D28" s="13">
        <f>'[1]Szenario 2'!$H28</f>
        <v>14244.482396855472</v>
      </c>
      <c r="E28" s="13">
        <f>'[1]Szenario 2'!$K28</f>
        <v>1474.8737073704156</v>
      </c>
      <c r="F28" s="14">
        <f>'[1]Szenario 3'!$H28</f>
        <v>15257.241479271621</v>
      </c>
      <c r="G28" s="72">
        <f>'[1]Szenario 3'!$K28</f>
        <v>1579.7347827637834</v>
      </c>
      <c r="H28" s="89"/>
      <c r="I28" s="76">
        <f>'[2]Szenario 1'!$F28</f>
        <v>4.8740018666390125E-3</v>
      </c>
      <c r="J28" s="17">
        <f>'[2]Szenario 2'!$F28</f>
        <v>1.0110336549559116E-2</v>
      </c>
      <c r="K28" s="25">
        <f>'[2]Szenario 3'!$F28</f>
        <v>1.2931034482758621E-2</v>
      </c>
      <c r="L28" s="89"/>
      <c r="M28" s="84">
        <f t="shared" si="13"/>
        <v>29.440438636728878</v>
      </c>
      <c r="O28" s="34">
        <f t="shared" si="0"/>
        <v>15257.241479271621</v>
      </c>
      <c r="P28" s="38">
        <f t="shared" si="1"/>
        <v>1600.1623877133152</v>
      </c>
      <c r="Q28" s="89"/>
      <c r="R28" s="31">
        <f t="shared" si="2"/>
        <v>1</v>
      </c>
      <c r="S28" s="36">
        <f t="shared" si="3"/>
        <v>1</v>
      </c>
      <c r="T28" s="89"/>
      <c r="U28" s="42">
        <f t="shared" si="4"/>
        <v>0.33549685155454179</v>
      </c>
      <c r="V28" s="36">
        <f t="shared" si="5"/>
        <v>0.33866666679218926</v>
      </c>
      <c r="W28" s="89"/>
      <c r="X28" s="78">
        <f t="shared" si="6"/>
        <v>4000</v>
      </c>
      <c r="Y28" s="44">
        <f t="shared" si="7"/>
        <v>111550431.67939042</v>
      </c>
      <c r="Z28" s="44">
        <f t="shared" si="8"/>
        <v>318866.72709449625</v>
      </c>
      <c r="AA28" s="44">
        <f t="shared" si="9"/>
        <v>-430495.54697059927</v>
      </c>
      <c r="AB28" s="45">
        <f t="shared" si="10"/>
        <v>43789.11021998911</v>
      </c>
      <c r="AD28" s="43">
        <f t="shared" si="11"/>
        <v>111486591.9697343</v>
      </c>
      <c r="AE28" s="114"/>
      <c r="AF28" s="57" t="s">
        <v>27</v>
      </c>
      <c r="AG28" s="48"/>
      <c r="AH28" s="48"/>
      <c r="AI28" s="61"/>
    </row>
    <row r="29" spans="1:36" ht="15" thickTop="1" x14ac:dyDescent="0.3">
      <c r="A29" s="6">
        <f t="shared" si="12"/>
        <v>2035</v>
      </c>
      <c r="B29" s="12">
        <f>'[1]Szenario 1'!$H29</f>
        <v>13243.477321814247</v>
      </c>
      <c r="C29" s="12">
        <f>'[1]Szenario 1'!$K29</f>
        <v>1371.229641900647</v>
      </c>
      <c r="D29" s="13">
        <f>'[1]Szenario 2'!$H29</f>
        <v>14367.898085569666</v>
      </c>
      <c r="E29" s="13">
        <f>'[1]Szenario 2'!$K29</f>
        <v>1487.6521677798833</v>
      </c>
      <c r="F29" s="14">
        <f>'[1]Szenario 3'!$H29</f>
        <v>15436.921561453377</v>
      </c>
      <c r="G29" s="72">
        <f>'[1]Szenario 3'!$K29</f>
        <v>1598.3388584728825</v>
      </c>
      <c r="H29" s="89"/>
      <c r="I29" s="76">
        <f>'[2]Szenario 1'!$F29</f>
        <v>4.8503611971104227E-3</v>
      </c>
      <c r="J29" s="17">
        <f>'[2]Szenario 2'!$F29</f>
        <v>1.0009140767824496E-2</v>
      </c>
      <c r="K29" s="25">
        <f>'[2]Szenario 3'!$F29</f>
        <v>1.276595744680851E-2</v>
      </c>
      <c r="L29" s="89"/>
      <c r="M29" s="85">
        <f t="shared" si="13"/>
        <v>31.361734545844136</v>
      </c>
      <c r="O29" s="34">
        <f t="shared" si="0"/>
        <v>15436.921561453377</v>
      </c>
      <c r="P29" s="38">
        <f t="shared" si="1"/>
        <v>1618.7431843257277</v>
      </c>
      <c r="Q29" s="89"/>
      <c r="R29" s="31">
        <f t="shared" si="2"/>
        <v>1</v>
      </c>
      <c r="S29" s="36">
        <f t="shared" si="3"/>
        <v>1</v>
      </c>
      <c r="T29" s="89"/>
      <c r="U29" s="42">
        <f t="shared" si="4"/>
        <v>0.33549691657151254</v>
      </c>
      <c r="V29" s="36">
        <f t="shared" si="5"/>
        <v>0.3386666667981218</v>
      </c>
      <c r="W29" s="89"/>
      <c r="X29" s="78">
        <f t="shared" si="6"/>
        <v>4000</v>
      </c>
      <c r="Y29" s="44">
        <f t="shared" si="7"/>
        <v>112863007.55357416</v>
      </c>
      <c r="Z29" s="44">
        <f t="shared" si="8"/>
        <v>322620.77186345373</v>
      </c>
      <c r="AA29" s="44">
        <f t="shared" si="9"/>
        <v>-465443.73750934668</v>
      </c>
      <c r="AB29" s="45">
        <f t="shared" si="10"/>
        <v>44303.746008989976</v>
      </c>
      <c r="AD29" s="43">
        <f t="shared" si="11"/>
        <v>112768488.33393727</v>
      </c>
      <c r="AE29" s="114"/>
      <c r="AF29" s="58" t="s">
        <v>24</v>
      </c>
      <c r="AG29" s="29">
        <v>35</v>
      </c>
      <c r="AH29" s="28" t="s">
        <v>22</v>
      </c>
      <c r="AI29" s="51"/>
    </row>
    <row r="30" spans="1:36" x14ac:dyDescent="0.3">
      <c r="A30" s="6">
        <f t="shared" si="12"/>
        <v>2036</v>
      </c>
      <c r="B30" s="12">
        <f>'[1]Szenario 1'!$H30</f>
        <v>13307.712970330787</v>
      </c>
      <c r="C30" s="12">
        <f>'[1]Szenario 1'!$K30</f>
        <v>1377.8806009480497</v>
      </c>
      <c r="D30" s="13">
        <f>'[1]Szenario 2'!$H30</f>
        <v>14491.313774283859</v>
      </c>
      <c r="E30" s="13">
        <f>'[1]Szenario 2'!$K30</f>
        <v>1500.4306281893507</v>
      </c>
      <c r="F30" s="14">
        <f>'[1]Szenario 3'!$H30</f>
        <v>15616.601643635135</v>
      </c>
      <c r="G30" s="72">
        <f>'[1]Szenario 3'!$K30</f>
        <v>1616.9429341819816</v>
      </c>
      <c r="H30" s="89"/>
      <c r="I30" s="76">
        <f>'[2]Szenario 1'!$F30</f>
        <v>4.8269487521823973E-3</v>
      </c>
      <c r="J30" s="17">
        <f>'[2]Szenario 2'!$F30</f>
        <v>9.9099506765011995E-3</v>
      </c>
      <c r="K30" s="25">
        <f>'[2]Szenario 3'!$F30</f>
        <v>1.2605042016806723E-2</v>
      </c>
      <c r="L30" s="89"/>
      <c r="M30" s="84">
        <f t="shared" si="13"/>
        <v>33.283030454959395</v>
      </c>
      <c r="O30" s="34">
        <f t="shared" si="0"/>
        <v>15616.601643635135</v>
      </c>
      <c r="P30" s="38">
        <f t="shared" si="1"/>
        <v>1637.3245678061242</v>
      </c>
      <c r="Q30" s="89"/>
      <c r="R30" s="31">
        <f t="shared" si="2"/>
        <v>1</v>
      </c>
      <c r="S30" s="36">
        <f t="shared" si="3"/>
        <v>1</v>
      </c>
      <c r="T30" s="89"/>
      <c r="U30" s="42">
        <f t="shared" si="4"/>
        <v>0.33549698389888161</v>
      </c>
      <c r="V30" s="36">
        <f t="shared" si="5"/>
        <v>0.33866666680426238</v>
      </c>
      <c r="W30" s="89"/>
      <c r="X30" s="78">
        <f t="shared" si="6"/>
        <v>4000</v>
      </c>
      <c r="Y30" s="44">
        <f t="shared" si="7"/>
        <v>114175587.18188733</v>
      </c>
      <c r="Z30" s="44">
        <f t="shared" si="8"/>
        <v>326374.81920289301</v>
      </c>
      <c r="AA30" s="44">
        <f t="shared" si="9"/>
        <v>-501087.47449716617</v>
      </c>
      <c r="AB30" s="45">
        <f t="shared" si="10"/>
        <v>44818.384146334887</v>
      </c>
      <c r="AD30" s="43">
        <f t="shared" si="11"/>
        <v>114049692.91073939</v>
      </c>
      <c r="AE30" s="114"/>
      <c r="AF30" s="62" t="s">
        <v>25</v>
      </c>
      <c r="AG30" s="29">
        <v>56</v>
      </c>
      <c r="AH30" s="28" t="s">
        <v>22</v>
      </c>
      <c r="AI30" s="51"/>
    </row>
    <row r="31" spans="1:36" x14ac:dyDescent="0.3">
      <c r="A31" s="6">
        <f t="shared" si="12"/>
        <v>2037</v>
      </c>
      <c r="B31" s="12">
        <f>'[1]Szenario 1'!$H31</f>
        <v>13371.948618847327</v>
      </c>
      <c r="C31" s="12">
        <f>'[1]Szenario 1'!$K31</f>
        <v>1384.5315599954522</v>
      </c>
      <c r="D31" s="13">
        <f>'[1]Szenario 2'!$H31</f>
        <v>14614.729462998052</v>
      </c>
      <c r="E31" s="13">
        <f>'[1]Szenario 2'!$K31</f>
        <v>1513.2090885988182</v>
      </c>
      <c r="F31" s="14">
        <f>'[1]Szenario 3'!$H31</f>
        <v>15796.281725816891</v>
      </c>
      <c r="G31" s="72">
        <f>'[1]Szenario 3'!$K31</f>
        <v>1635.5470098910807</v>
      </c>
      <c r="H31" s="89"/>
      <c r="I31" s="76">
        <f>'[2]Szenario 1'!$F31</f>
        <v>4.8037612428454618E-3</v>
      </c>
      <c r="J31" s="17">
        <f>'[2]Szenario 2'!$F31</f>
        <v>9.8127072318308084E-3</v>
      </c>
      <c r="K31" s="25">
        <f>'[2]Szenario 3'!$F31</f>
        <v>1.2448132780082987E-2</v>
      </c>
      <c r="L31" s="89"/>
      <c r="M31" s="85">
        <f t="shared" si="13"/>
        <v>35.204326364074653</v>
      </c>
      <c r="O31" s="34">
        <f t="shared" si="0"/>
        <v>15796.281725816891</v>
      </c>
      <c r="P31" s="38">
        <f t="shared" si="1"/>
        <v>1655.9065162382726</v>
      </c>
      <c r="Q31" s="89"/>
      <c r="R31" s="31">
        <f t="shared" si="2"/>
        <v>1</v>
      </c>
      <c r="S31" s="36">
        <f t="shared" si="3"/>
        <v>1</v>
      </c>
      <c r="T31" s="89"/>
      <c r="U31" s="42">
        <f t="shared" si="4"/>
        <v>0.335497053590745</v>
      </c>
      <c r="V31" s="36">
        <f t="shared" si="5"/>
        <v>0.3386666668106158</v>
      </c>
      <c r="W31" s="89"/>
      <c r="X31" s="78">
        <f t="shared" si="6"/>
        <v>4000</v>
      </c>
      <c r="Y31" s="44">
        <f t="shared" si="7"/>
        <v>115488170.51243244</v>
      </c>
      <c r="Z31" s="44">
        <f t="shared" si="8"/>
        <v>330128.86901682091</v>
      </c>
      <c r="AA31" s="44">
        <f t="shared" si="9"/>
        <v>-537426.7579340575</v>
      </c>
      <c r="AB31" s="45">
        <f t="shared" si="10"/>
        <v>45333.024544326348</v>
      </c>
      <c r="AD31" s="43">
        <f t="shared" si="11"/>
        <v>115330205.64805953</v>
      </c>
      <c r="AE31" s="114"/>
      <c r="AF31" s="63" t="s">
        <v>45</v>
      </c>
      <c r="AG31" s="29" t="s">
        <v>59</v>
      </c>
      <c r="AH31" s="28"/>
      <c r="AI31" s="51"/>
    </row>
    <row r="32" spans="1:36" x14ac:dyDescent="0.3">
      <c r="A32" s="6">
        <f t="shared" si="12"/>
        <v>2038</v>
      </c>
      <c r="B32" s="12">
        <f>'[1]Szenario 1'!$H32</f>
        <v>13436.184267363868</v>
      </c>
      <c r="C32" s="12">
        <f>'[1]Szenario 1'!$K32</f>
        <v>1391.1825190428547</v>
      </c>
      <c r="D32" s="13">
        <f>'[1]Szenario 2'!$H32</f>
        <v>14738.145151712242</v>
      </c>
      <c r="E32" s="13">
        <f>'[1]Szenario 2'!$K32</f>
        <v>1525.9875490082854</v>
      </c>
      <c r="F32" s="14">
        <f>'[1]Szenario 3'!$H32</f>
        <v>15975.961807998649</v>
      </c>
      <c r="G32" s="72">
        <f>'[1]Szenario 3'!$K32</f>
        <v>1654.1510856001801</v>
      </c>
      <c r="H32" s="89"/>
      <c r="I32" s="76">
        <f>'[2]Szenario 1'!$F32</f>
        <v>4.7807954429864713E-3</v>
      </c>
      <c r="J32" s="17">
        <f>'[2]Szenario 2'!$F32</f>
        <v>9.7173536850512499E-3</v>
      </c>
      <c r="K32" s="25">
        <f>'[2]Szenario 3'!$F32</f>
        <v>1.2295081967213115E-2</v>
      </c>
      <c r="L32" s="89"/>
      <c r="M32" s="84">
        <f t="shared" si="13"/>
        <v>37.125622273189911</v>
      </c>
      <c r="O32" s="34">
        <f t="shared" si="0"/>
        <v>15975.961807998649</v>
      </c>
      <c r="P32" s="38">
        <f t="shared" si="1"/>
        <v>1674.4890087837889</v>
      </c>
      <c r="Q32" s="89"/>
      <c r="R32" s="31">
        <f t="shared" si="2"/>
        <v>1</v>
      </c>
      <c r="S32" s="36">
        <f t="shared" si="3"/>
        <v>1</v>
      </c>
      <c r="T32" s="89"/>
      <c r="U32" s="42">
        <f t="shared" si="4"/>
        <v>0.33549712570182499</v>
      </c>
      <c r="V32" s="36">
        <f t="shared" si="5"/>
        <v>0.33866666681718693</v>
      </c>
      <c r="W32" s="89"/>
      <c r="X32" s="78">
        <f t="shared" si="6"/>
        <v>4000</v>
      </c>
      <c r="Y32" s="44">
        <f t="shared" si="7"/>
        <v>116800757.49897468</v>
      </c>
      <c r="Z32" s="44">
        <f t="shared" si="8"/>
        <v>333882.92121396534</v>
      </c>
      <c r="AA32" s="44">
        <f t="shared" si="9"/>
        <v>-574461.58782002074</v>
      </c>
      <c r="AB32" s="45">
        <f t="shared" si="10"/>
        <v>45847.667119579841</v>
      </c>
      <c r="AD32" s="43">
        <f t="shared" si="11"/>
        <v>116610026.4994882</v>
      </c>
      <c r="AE32" s="114"/>
      <c r="AF32" s="50" t="s">
        <v>24</v>
      </c>
      <c r="AG32" s="28"/>
      <c r="AH32" s="29">
        <f>20/60</f>
        <v>0.33333333333333331</v>
      </c>
      <c r="AI32" s="51" t="s">
        <v>60</v>
      </c>
    </row>
    <row r="33" spans="1:35" ht="15" thickBot="1" x14ac:dyDescent="0.35">
      <c r="A33" s="6">
        <f t="shared" si="12"/>
        <v>2039</v>
      </c>
      <c r="B33" s="12">
        <f>'[1]Szenario 1'!$H33</f>
        <v>13500.419915880406</v>
      </c>
      <c r="C33" s="12">
        <f>'[1]Szenario 1'!$K33</f>
        <v>1397.8334780902571</v>
      </c>
      <c r="D33" s="13">
        <f>'[1]Szenario 2'!$H33</f>
        <v>14861.560840426435</v>
      </c>
      <c r="E33" s="13">
        <f>'[1]Szenario 2'!$K33</f>
        <v>1538.7660094177529</v>
      </c>
      <c r="F33" s="14">
        <f>'[1]Szenario 3'!$H33</f>
        <v>16155.641890180405</v>
      </c>
      <c r="G33" s="72">
        <f>'[1]Szenario 3'!$K33</f>
        <v>1672.7551613092789</v>
      </c>
      <c r="H33" s="89"/>
      <c r="I33" s="76">
        <f>'[2]Szenario 1'!$F33</f>
        <v>4.7580481878922859E-3</v>
      </c>
      <c r="J33" s="17">
        <f>'[2]Szenario 2'!$F33</f>
        <v>9.6238354719634378E-3</v>
      </c>
      <c r="K33" s="25">
        <f>'[2]Szenario 3'!$F33</f>
        <v>1.2145748987854251E-2</v>
      </c>
      <c r="L33" s="89"/>
      <c r="M33" s="85">
        <f t="shared" si="13"/>
        <v>39.04691818230517</v>
      </c>
      <c r="O33" s="34">
        <f t="shared" si="0"/>
        <v>16155.641890180405</v>
      </c>
      <c r="P33" s="38">
        <f t="shared" si="1"/>
        <v>1693.0720256166792</v>
      </c>
      <c r="Q33" s="89"/>
      <c r="R33" s="31">
        <f t="shared" si="2"/>
        <v>1</v>
      </c>
      <c r="S33" s="36">
        <f t="shared" si="3"/>
        <v>1</v>
      </c>
      <c r="T33" s="89"/>
      <c r="U33" s="42">
        <f t="shared" si="4"/>
        <v>0.33549720028746977</v>
      </c>
      <c r="V33" s="36">
        <f t="shared" si="5"/>
        <v>0.33866666682398072</v>
      </c>
      <c r="W33" s="89"/>
      <c r="X33" s="78">
        <f t="shared" si="6"/>
        <v>4000</v>
      </c>
      <c r="Y33" s="44">
        <f t="shared" si="7"/>
        <v>118113348.10066983</v>
      </c>
      <c r="Z33" s="44">
        <f t="shared" si="8"/>
        <v>337636.97570748848</v>
      </c>
      <c r="AA33" s="44">
        <f t="shared" si="9"/>
        <v>-612191.96415505582</v>
      </c>
      <c r="AB33" s="45">
        <f t="shared" si="10"/>
        <v>46362.311792761946</v>
      </c>
      <c r="AD33" s="43">
        <f t="shared" si="11"/>
        <v>117889155.42401502</v>
      </c>
      <c r="AE33" s="114"/>
      <c r="AF33" s="81" t="s">
        <v>25</v>
      </c>
      <c r="AG33" s="41"/>
      <c r="AH33" s="60">
        <f>20/60</f>
        <v>0.33333333333333331</v>
      </c>
      <c r="AI33" s="56" t="s">
        <v>60</v>
      </c>
    </row>
    <row r="34" spans="1:35" ht="15" thickBot="1" x14ac:dyDescent="0.35">
      <c r="A34" s="6">
        <f t="shared" si="12"/>
        <v>2040</v>
      </c>
      <c r="B34" s="12">
        <f>'[1]Szenario 1'!$H34</f>
        <v>13564.655564396946</v>
      </c>
      <c r="C34" s="12">
        <f>'[1]Szenario 1'!$K34</f>
        <v>1404.4844371376596</v>
      </c>
      <c r="D34" s="13">
        <f>'[1]Szenario 2'!$H34</f>
        <v>14984.976529140627</v>
      </c>
      <c r="E34" s="13">
        <f>'[1]Szenario 2'!$K34</f>
        <v>1551.5444698272204</v>
      </c>
      <c r="F34" s="14">
        <f>'[1]Szenario 3'!$H34</f>
        <v>16335.321972362161</v>
      </c>
      <c r="G34" s="72">
        <f>'[1]Szenario 3'!$K34</f>
        <v>1691.3592370183781</v>
      </c>
      <c r="H34" s="89"/>
      <c r="I34" s="76">
        <f>'[2]Szenario 1'!$F34</f>
        <v>4.7355163727959698E-3</v>
      </c>
      <c r="J34" s="17">
        <f>'[2]Szenario 2'!$F34</f>
        <v>9.5321001088139283E-3</v>
      </c>
      <c r="K34" s="25">
        <f>'[2]Szenario 3'!$F34</f>
        <v>1.2E-2</v>
      </c>
      <c r="L34" s="89"/>
      <c r="M34" s="84">
        <f t="shared" si="13"/>
        <v>40.968214091420428</v>
      </c>
      <c r="O34" s="34">
        <f t="shared" si="0"/>
        <v>16335.321972362161</v>
      </c>
      <c r="P34" s="38">
        <f t="shared" si="1"/>
        <v>1711.6555478625985</v>
      </c>
      <c r="Q34" s="89"/>
      <c r="R34" s="31">
        <f t="shared" si="2"/>
        <v>1</v>
      </c>
      <c r="S34" s="36">
        <f t="shared" si="3"/>
        <v>1</v>
      </c>
      <c r="T34" s="89"/>
      <c r="U34" s="42">
        <f t="shared" si="4"/>
        <v>0.33549727740365348</v>
      </c>
      <c r="V34" s="36">
        <f t="shared" si="5"/>
        <v>0.33866666683100211</v>
      </c>
      <c r="W34" s="89"/>
      <c r="X34" s="78">
        <f t="shared" si="6"/>
        <v>4000</v>
      </c>
      <c r="Y34" s="44">
        <f t="shared" si="7"/>
        <v>119425942.28181311</v>
      </c>
      <c r="Z34" s="44">
        <f t="shared" si="8"/>
        <v>341391.03241472074</v>
      </c>
      <c r="AA34" s="44">
        <f t="shared" si="9"/>
        <v>-650617.88693916297</v>
      </c>
      <c r="AB34" s="45">
        <f t="shared" si="10"/>
        <v>46876.958488347227</v>
      </c>
      <c r="AD34" s="43">
        <f t="shared" si="11"/>
        <v>119167592.38577701</v>
      </c>
      <c r="AE34" s="114"/>
    </row>
    <row r="35" spans="1:35" ht="15" thickBot="1" x14ac:dyDescent="0.35">
      <c r="A35" s="6">
        <f t="shared" si="12"/>
        <v>2041</v>
      </c>
      <c r="B35" s="12">
        <f>'[1]Szenario 1'!$H35</f>
        <v>13628.891212913486</v>
      </c>
      <c r="C35" s="12">
        <f>'[1]Szenario 1'!$K35</f>
        <v>1411.1353961850623</v>
      </c>
      <c r="D35" s="13">
        <f>'[1]Szenario 2'!$H35</f>
        <v>15108.392217854818</v>
      </c>
      <c r="E35" s="13">
        <f>'[1]Szenario 2'!$K35</f>
        <v>1564.3229302366879</v>
      </c>
      <c r="F35" s="14">
        <f>'[1]Szenario 3'!$H35</f>
        <v>16515.002054543915</v>
      </c>
      <c r="G35" s="72">
        <f>'[1]Szenario 3'!$K35</f>
        <v>1709.9633127274767</v>
      </c>
      <c r="H35" s="89"/>
      <c r="I35" s="76">
        <f>'[2]Szenario 1'!$F35</f>
        <v>4.7131969514640996E-3</v>
      </c>
      <c r="J35" s="17">
        <f>'[2]Szenario 2'!$F35</f>
        <v>9.4420970940760542E-3</v>
      </c>
      <c r="K35" s="25">
        <f>'[2]Szenario 3'!$F35</f>
        <v>1.1857707509881422E-2</v>
      </c>
      <c r="L35" s="89"/>
      <c r="M35" s="85">
        <f t="shared" si="13"/>
        <v>42.889510000535687</v>
      </c>
      <c r="O35" s="34">
        <f t="shared" si="0"/>
        <v>16515.002054543915</v>
      </c>
      <c r="P35" s="38">
        <f t="shared" si="1"/>
        <v>1730.2395575424271</v>
      </c>
      <c r="Q35" s="89"/>
      <c r="R35" s="31">
        <f t="shared" si="2"/>
        <v>1</v>
      </c>
      <c r="S35" s="36">
        <f t="shared" si="3"/>
        <v>1</v>
      </c>
      <c r="T35" s="89"/>
      <c r="U35" s="42">
        <f t="shared" si="4"/>
        <v>0.33549735710697642</v>
      </c>
      <c r="V35" s="36">
        <f t="shared" si="5"/>
        <v>0.33866666683825614</v>
      </c>
      <c r="W35" s="89"/>
      <c r="X35" s="78">
        <f t="shared" si="6"/>
        <v>4000</v>
      </c>
      <c r="Y35" s="44">
        <f t="shared" si="7"/>
        <v>120738540.0116065</v>
      </c>
      <c r="Z35" s="44">
        <f t="shared" si="8"/>
        <v>345145.09125691344</v>
      </c>
      <c r="AA35" s="44">
        <f t="shared" si="9"/>
        <v>-689739.35617234174</v>
      </c>
      <c r="AB35" s="45">
        <f t="shared" si="10"/>
        <v>47391.607134392478</v>
      </c>
      <c r="AD35" s="43">
        <f t="shared" si="11"/>
        <v>120445337.35382546</v>
      </c>
      <c r="AE35" s="114"/>
      <c r="AF35" s="57" t="s">
        <v>39</v>
      </c>
      <c r="AG35" s="48"/>
      <c r="AH35" s="61"/>
    </row>
    <row r="36" spans="1:35" ht="15" thickTop="1" x14ac:dyDescent="0.3">
      <c r="A36" s="6">
        <f t="shared" si="12"/>
        <v>2042</v>
      </c>
      <c r="B36" s="12">
        <f>'[1]Szenario 1'!$H36</f>
        <v>13693.126861430024</v>
      </c>
      <c r="C36" s="12">
        <f>'[1]Szenario 1'!$K36</f>
        <v>1417.7863552324645</v>
      </c>
      <c r="D36" s="13">
        <f>'[1]Szenario 2'!$H36</f>
        <v>15231.807906569011</v>
      </c>
      <c r="E36" s="13">
        <f>'[1]Szenario 2'!$K36</f>
        <v>1577.1013906461553</v>
      </c>
      <c r="F36" s="14">
        <f>'[1]Szenario 3'!$H36</f>
        <v>16694.682136725674</v>
      </c>
      <c r="G36" s="72">
        <f>'[1]Szenario 3'!$K36</f>
        <v>1728.5673884365763</v>
      </c>
      <c r="H36" s="89"/>
      <c r="I36" s="76">
        <f>'[2]Szenario 1'!$F36</f>
        <v>4.6910869348238344E-3</v>
      </c>
      <c r="J36" s="17">
        <f>'[2]Szenario 2'!$F36</f>
        <v>9.3537778157433901E-3</v>
      </c>
      <c r="K36" s="25">
        <f>'[2]Szenario 3'!$F36</f>
        <v>1.171875E-2</v>
      </c>
      <c r="L36" s="89"/>
      <c r="M36" s="84">
        <f t="shared" si="13"/>
        <v>44.810805909650945</v>
      </c>
      <c r="O36" s="34">
        <f t="shared" si="0"/>
        <v>16694.682136725674</v>
      </c>
      <c r="P36" s="38">
        <f t="shared" si="1"/>
        <v>1748.8240375198175</v>
      </c>
      <c r="Q36" s="89"/>
      <c r="R36" s="31">
        <f t="shared" si="2"/>
        <v>1</v>
      </c>
      <c r="S36" s="36">
        <f t="shared" si="3"/>
        <v>1</v>
      </c>
      <c r="T36" s="89"/>
      <c r="U36" s="42">
        <f t="shared" si="4"/>
        <v>0.33549743945466481</v>
      </c>
      <c r="V36" s="36">
        <f t="shared" si="5"/>
        <v>0.33866666684574798</v>
      </c>
      <c r="W36" s="89"/>
      <c r="X36" s="78">
        <f t="shared" si="6"/>
        <v>4000</v>
      </c>
      <c r="Y36" s="44">
        <f t="shared" si="7"/>
        <v>122051141.26394336</v>
      </c>
      <c r="Z36" s="44">
        <f t="shared" si="8"/>
        <v>348899.15215900954</v>
      </c>
      <c r="AA36" s="44">
        <f t="shared" si="9"/>
        <v>-729556.3718545927</v>
      </c>
      <c r="AB36" s="45">
        <f t="shared" si="10"/>
        <v>47906.257662326861</v>
      </c>
      <c r="AD36" s="43">
        <f t="shared" si="11"/>
        <v>121722390.3019101</v>
      </c>
      <c r="AE36" s="114"/>
      <c r="AF36" s="58" t="s">
        <v>24</v>
      </c>
      <c r="AG36" s="29">
        <v>0.15</v>
      </c>
      <c r="AH36" s="51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13757.362509946563</v>
      </c>
      <c r="C37" s="12">
        <f>'[1]Szenario 1'!$K37</f>
        <v>1424.437314279867</v>
      </c>
      <c r="D37" s="13">
        <f>'[1]Szenario 2'!$H37</f>
        <v>15355.223595283205</v>
      </c>
      <c r="E37" s="13">
        <f>'[1]Szenario 2'!$K37</f>
        <v>1589.879851055623</v>
      </c>
      <c r="F37" s="14">
        <f>'[1]Szenario 3'!$H37</f>
        <v>16874.36221890743</v>
      </c>
      <c r="G37" s="72">
        <f>'[1]Szenario 3'!$K37</f>
        <v>1747.1714641456751</v>
      </c>
      <c r="H37" s="89"/>
      <c r="I37" s="76">
        <f>'[2]Szenario 1'!$F37</f>
        <v>4.6691833896284523E-3</v>
      </c>
      <c r="J37" s="17">
        <f>'[2]Szenario 2'!$F37</f>
        <v>9.2670954637779288E-3</v>
      </c>
      <c r="K37" s="25">
        <f>'[2]Szenario 3'!$F37</f>
        <v>1.1583011583011582E-2</v>
      </c>
      <c r="L37" s="89"/>
      <c r="M37" s="85">
        <f t="shared" si="13"/>
        <v>46.732101818766203</v>
      </c>
      <c r="O37" s="34">
        <f t="shared" si="0"/>
        <v>16874.36221890743</v>
      </c>
      <c r="P37" s="38">
        <f t="shared" si="1"/>
        <v>1767.4089714523818</v>
      </c>
      <c r="Q37" s="89"/>
      <c r="R37" s="31">
        <f t="shared" si="2"/>
        <v>1</v>
      </c>
      <c r="S37" s="36">
        <f t="shared" si="3"/>
        <v>1</v>
      </c>
      <c r="T37" s="89"/>
      <c r="U37" s="42">
        <f t="shared" si="4"/>
        <v>0.33549752450457088</v>
      </c>
      <c r="V37" s="36">
        <f t="shared" si="5"/>
        <v>0.33866666685348262</v>
      </c>
      <c r="W37" s="89"/>
      <c r="X37" s="78">
        <f t="shared" si="6"/>
        <v>4000</v>
      </c>
      <c r="Y37" s="44">
        <f t="shared" si="7"/>
        <v>123363746.01720865</v>
      </c>
      <c r="Z37" s="44">
        <f t="shared" si="8"/>
        <v>352653.21504942927</v>
      </c>
      <c r="AA37" s="44">
        <f t="shared" si="9"/>
        <v>-770068.9339859155</v>
      </c>
      <c r="AB37" s="45">
        <f t="shared" si="10"/>
        <v>48420.910006756538</v>
      </c>
      <c r="AD37" s="43">
        <f t="shared" si="11"/>
        <v>122998751.20827892</v>
      </c>
      <c r="AE37" s="114"/>
      <c r="AF37" s="59" t="s">
        <v>25</v>
      </c>
      <c r="AG37" s="60">
        <v>0.7</v>
      </c>
      <c r="AH37" s="56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13821.598158463101</v>
      </c>
      <c r="C38" s="12">
        <f>'[1]Szenario 1'!$K38</f>
        <v>1431.0882733272695</v>
      </c>
      <c r="D38" s="13">
        <f>'[1]Szenario 2'!$H38</f>
        <v>15478.639283997396</v>
      </c>
      <c r="E38" s="13">
        <f>'[1]Szenario 2'!$K38</f>
        <v>1602.6583114650903</v>
      </c>
      <c r="F38" s="14">
        <f>'[1]Szenario 3'!$H38</f>
        <v>17054.042301089186</v>
      </c>
      <c r="G38" s="72">
        <f>'[1]Szenario 3'!$K38</f>
        <v>1765.7755398547743</v>
      </c>
      <c r="H38" s="89"/>
      <c r="I38" s="76">
        <f>'[2]Szenario 1'!$F38</f>
        <v>4.6474834371600911E-3</v>
      </c>
      <c r="J38" s="17">
        <f>'[2]Szenario 2'!$F38</f>
        <v>9.1820049473816615E-3</v>
      </c>
      <c r="K38" s="25">
        <f>'[2]Szenario 3'!$F38</f>
        <v>1.1450381679389313E-2</v>
      </c>
      <c r="L38" s="89"/>
      <c r="M38" s="84">
        <f t="shared" si="13"/>
        <v>48.653397727881462</v>
      </c>
      <c r="O38" s="34">
        <f t="shared" si="0"/>
        <v>17054.042301089186</v>
      </c>
      <c r="P38" s="38">
        <f t="shared" si="1"/>
        <v>1785.9943437462412</v>
      </c>
      <c r="Q38" s="89"/>
      <c r="R38" s="31">
        <f t="shared" si="2"/>
        <v>1</v>
      </c>
      <c r="S38" s="36">
        <f t="shared" si="3"/>
        <v>1</v>
      </c>
      <c r="T38" s="89"/>
      <c r="U38" s="42">
        <f t="shared" si="4"/>
        <v>0.33549761231517294</v>
      </c>
      <c r="V38" s="36">
        <f t="shared" si="5"/>
        <v>0.33866666686146535</v>
      </c>
      <c r="W38" s="89"/>
      <c r="X38" s="78">
        <f t="shared" si="6"/>
        <v>4000</v>
      </c>
      <c r="Y38" s="44">
        <f t="shared" si="7"/>
        <v>124676354.2540939</v>
      </c>
      <c r="Z38" s="44">
        <f t="shared" si="8"/>
        <v>356407.27985987149</v>
      </c>
      <c r="AA38" s="44">
        <f t="shared" si="9"/>
        <v>-811277.04256631015</v>
      </c>
      <c r="AB38" s="45">
        <f t="shared" si="10"/>
        <v>48935.5641052828</v>
      </c>
      <c r="AD38" s="43">
        <f t="shared" si="11"/>
        <v>124274420.05549274</v>
      </c>
      <c r="AE38" s="114"/>
    </row>
    <row r="39" spans="1:35" ht="15" thickBot="1" x14ac:dyDescent="0.35">
      <c r="A39" s="6">
        <f t="shared" si="12"/>
        <v>2045</v>
      </c>
      <c r="B39" s="12">
        <f>'[1]Szenario 1'!$H39</f>
        <v>13885.833806979641</v>
      </c>
      <c r="C39" s="12">
        <f>'[1]Szenario 1'!$K39</f>
        <v>1437.7392323746719</v>
      </c>
      <c r="D39" s="13">
        <f>'[1]Szenario 2'!$H39</f>
        <v>15602.054972711589</v>
      </c>
      <c r="E39" s="13">
        <f>'[1]Szenario 2'!$K39</f>
        <v>1615.4367718745577</v>
      </c>
      <c r="F39" s="14">
        <f>'[1]Szenario 3'!$H39</f>
        <v>17233.722383270942</v>
      </c>
      <c r="G39" s="72">
        <f>'[1]Szenario 3'!$K39</f>
        <v>1784.3796155638734</v>
      </c>
      <c r="H39" s="89"/>
      <c r="I39" s="76">
        <f>'[2]Szenario 1'!$F39</f>
        <v>4.6259842519685039E-3</v>
      </c>
      <c r="J39" s="17">
        <f>'[2]Szenario 2'!$F39</f>
        <v>9.0984628167843796E-3</v>
      </c>
      <c r="K39" s="25">
        <f>'[2]Szenario 3'!$F39</f>
        <v>1.1320754716981131E-2</v>
      </c>
      <c r="L39" s="89"/>
      <c r="M39" s="85">
        <f t="shared" si="13"/>
        <v>50.57469363699672</v>
      </c>
      <c r="O39" s="34">
        <f t="shared" si="0"/>
        <v>17233.722383270942</v>
      </c>
      <c r="P39" s="38">
        <f t="shared" si="1"/>
        <v>1804.580139513653</v>
      </c>
      <c r="Q39" s="89"/>
      <c r="R39" s="31">
        <f t="shared" si="2"/>
        <v>1</v>
      </c>
      <c r="S39" s="36">
        <f t="shared" si="3"/>
        <v>1</v>
      </c>
      <c r="T39" s="89"/>
      <c r="U39" s="42">
        <f t="shared" si="4"/>
        <v>0.33549770294557529</v>
      </c>
      <c r="V39" s="36">
        <f t="shared" si="5"/>
        <v>0.33866666686970143</v>
      </c>
      <c r="W39" s="89"/>
      <c r="X39" s="78">
        <f t="shared" si="6"/>
        <v>4000</v>
      </c>
      <c r="Y39" s="44">
        <f t="shared" si="7"/>
        <v>125988965.96142533</v>
      </c>
      <c r="Z39" s="44">
        <f t="shared" si="8"/>
        <v>360161.34652512782</v>
      </c>
      <c r="AA39" s="44">
        <f t="shared" si="9"/>
        <v>-853180.69759577687</v>
      </c>
      <c r="AB39" s="45">
        <f t="shared" si="10"/>
        <v>49450.21989833258</v>
      </c>
      <c r="AD39" s="43">
        <f t="shared" si="11"/>
        <v>125549396.83025302</v>
      </c>
      <c r="AE39" s="114"/>
      <c r="AF39" s="57" t="s">
        <v>26</v>
      </c>
      <c r="AG39" s="48"/>
      <c r="AH39" s="49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13950.069455496181</v>
      </c>
      <c r="C40" s="12">
        <f>'[1]Szenario 1'!$K40</f>
        <v>1444.3901914220744</v>
      </c>
      <c r="D40" s="13">
        <f>'[1]Szenario 2'!$H40</f>
        <v>15725.470661425783</v>
      </c>
      <c r="E40" s="13">
        <f>'[1]Szenario 2'!$K40</f>
        <v>1628.2152322840254</v>
      </c>
      <c r="F40" s="14">
        <f>'[1]Szenario 3'!$H40</f>
        <v>17413.402465452702</v>
      </c>
      <c r="G40" s="72">
        <f>'[1]Szenario 3'!$K40</f>
        <v>1802.9836912729727</v>
      </c>
      <c r="H40" s="89"/>
      <c r="I40" s="76">
        <f>'[2]Szenario 1'!$F40</f>
        <v>4.604683060644656E-3</v>
      </c>
      <c r="J40" s="17">
        <f>'[2]Szenario 2'!$F40</f>
        <v>9.0164271892626286E-3</v>
      </c>
      <c r="K40" s="25">
        <f>'[2]Szenario 3'!$F40</f>
        <v>1.1194029850746268E-2</v>
      </c>
      <c r="L40" s="89"/>
      <c r="M40" s="84">
        <f t="shared" si="13"/>
        <v>52.495989546111979</v>
      </c>
      <c r="O40" s="34">
        <f t="shared" si="0"/>
        <v>17413.402465452702</v>
      </c>
      <c r="P40" s="38">
        <f t="shared" si="1"/>
        <v>1823.1663445334912</v>
      </c>
      <c r="Q40" s="89"/>
      <c r="R40" s="31">
        <f t="shared" si="2"/>
        <v>1</v>
      </c>
      <c r="S40" s="36">
        <f t="shared" si="3"/>
        <v>1</v>
      </c>
      <c r="T40" s="89"/>
      <c r="U40" s="42">
        <f t="shared" si="4"/>
        <v>0.3354977964555082</v>
      </c>
      <c r="V40" s="36">
        <f t="shared" si="5"/>
        <v>0.33866666687819619</v>
      </c>
      <c r="W40" s="89"/>
      <c r="X40" s="78">
        <f t="shared" si="6"/>
        <v>4000</v>
      </c>
      <c r="Y40" s="44">
        <f t="shared" si="7"/>
        <v>127301581.13000432</v>
      </c>
      <c r="Z40" s="44">
        <f t="shared" si="8"/>
        <v>363915.41498290992</v>
      </c>
      <c r="AA40" s="44">
        <f t="shared" si="9"/>
        <v>-895779.89907431544</v>
      </c>
      <c r="AB40" s="45">
        <f t="shared" si="10"/>
        <v>49964.877329000235</v>
      </c>
      <c r="AD40" s="43">
        <f t="shared" si="11"/>
        <v>126823681.52324192</v>
      </c>
      <c r="AE40" s="114"/>
      <c r="AF40" s="58" t="s">
        <v>41</v>
      </c>
      <c r="AG40" s="29">
        <v>3.4500000000000003E-2</v>
      </c>
      <c r="AH40" s="51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14014.305104012723</v>
      </c>
      <c r="C41" s="12">
        <f>'[1]Szenario 1'!$K41</f>
        <v>1451.0411504694773</v>
      </c>
      <c r="D41" s="13">
        <f>'[1]Szenario 2'!$H41</f>
        <v>15848.886350139976</v>
      </c>
      <c r="E41" s="13">
        <f>'[1]Szenario 2'!$K41</f>
        <v>1640.9936926934929</v>
      </c>
      <c r="F41" s="14">
        <f>'[1]Szenario 3'!$H41</f>
        <v>17593.082547634458</v>
      </c>
      <c r="G41" s="72">
        <f>'[1]Szenario 3'!$K41</f>
        <v>1821.5877669820716</v>
      </c>
      <c r="H41" s="89"/>
      <c r="I41" s="76">
        <f>'[2]Szenario 1'!$F41</f>
        <v>4.5835771406280475E-3</v>
      </c>
      <c r="J41" s="17">
        <f>'[2]Szenario 2'!$F41</f>
        <v>8.9358576791251833E-3</v>
      </c>
      <c r="K41" s="25">
        <f>'[2]Szenario 3'!$F41</f>
        <v>1.107011070110701E-2</v>
      </c>
      <c r="L41" s="89"/>
      <c r="M41" s="85">
        <f t="shared" si="13"/>
        <v>54.417285455227237</v>
      </c>
      <c r="O41" s="34">
        <f t="shared" si="0"/>
        <v>17593.082547634458</v>
      </c>
      <c r="P41" s="38">
        <f t="shared" si="1"/>
        <v>1841.7529452143453</v>
      </c>
      <c r="Q41" s="89"/>
      <c r="R41" s="31">
        <f t="shared" si="2"/>
        <v>1</v>
      </c>
      <c r="S41" s="36">
        <f t="shared" si="3"/>
        <v>1</v>
      </c>
      <c r="T41" s="89"/>
      <c r="U41" s="42">
        <f t="shared" si="4"/>
        <v>0.335497892905328</v>
      </c>
      <c r="V41" s="36">
        <f t="shared" si="5"/>
        <v>0.33866666688695485</v>
      </c>
      <c r="W41" s="89"/>
      <c r="X41" s="78">
        <f t="shared" si="6"/>
        <v>4000</v>
      </c>
      <c r="Y41" s="44">
        <f t="shared" si="7"/>
        <v>128614199.75445925</v>
      </c>
      <c r="Z41" s="44">
        <f t="shared" si="8"/>
        <v>367669.48517368711</v>
      </c>
      <c r="AA41" s="44">
        <f t="shared" si="9"/>
        <v>-939074.64700192586</v>
      </c>
      <c r="AB41" s="45">
        <f t="shared" si="10"/>
        <v>50479.536342899904</v>
      </c>
      <c r="AD41" s="43">
        <f t="shared" si="11"/>
        <v>128097274.12897392</v>
      </c>
      <c r="AE41" s="114"/>
      <c r="AF41" s="59" t="s">
        <v>42</v>
      </c>
      <c r="AG41" s="60">
        <v>1.49E-2</v>
      </c>
      <c r="AH41" s="56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14078.540752529261</v>
      </c>
      <c r="C42" s="12">
        <f>'[1]Szenario 1'!$K42</f>
        <v>1457.6921095168796</v>
      </c>
      <c r="D42" s="13">
        <f>'[1]Szenario 2'!$H42</f>
        <v>15972.302038854168</v>
      </c>
      <c r="E42" s="13">
        <f>'[1]Szenario 2'!$K42</f>
        <v>1653.7721531029604</v>
      </c>
      <c r="F42" s="14">
        <f>'[1]Szenario 3'!$H42</f>
        <v>17772.762629816214</v>
      </c>
      <c r="G42" s="72">
        <f>'[1]Szenario 3'!$K42</f>
        <v>1840.1918426911707</v>
      </c>
      <c r="H42" s="89"/>
      <c r="I42" s="76">
        <f>'[2]Szenario 1'!$F42</f>
        <v>4.5626638190466948E-3</v>
      </c>
      <c r="J42" s="17">
        <f>'[2]Szenario 2'!$F42</f>
        <v>8.8567153314190964E-3</v>
      </c>
      <c r="K42" s="25">
        <f>'[2]Szenario 3'!$F42</f>
        <v>1.0948905109489052E-2</v>
      </c>
      <c r="L42" s="89"/>
      <c r="M42" s="84">
        <f t="shared" si="13"/>
        <v>56.338581364342495</v>
      </c>
      <c r="O42" s="34">
        <f t="shared" si="0"/>
        <v>17772.762629816214</v>
      </c>
      <c r="P42" s="38">
        <f t="shared" si="1"/>
        <v>1860.3399285600522</v>
      </c>
      <c r="Q42" s="89"/>
      <c r="R42" s="31">
        <f t="shared" si="2"/>
        <v>1</v>
      </c>
      <c r="S42" s="36">
        <f t="shared" si="3"/>
        <v>1</v>
      </c>
      <c r="T42" s="89"/>
      <c r="U42" s="42">
        <f t="shared" si="4"/>
        <v>0.33549799235601707</v>
      </c>
      <c r="V42" s="36">
        <f t="shared" si="5"/>
        <v>0.33866666689598302</v>
      </c>
      <c r="W42" s="89"/>
      <c r="X42" s="78">
        <f t="shared" si="6"/>
        <v>4000</v>
      </c>
      <c r="Y42" s="44">
        <f t="shared" si="7"/>
        <v>129926821.83310801</v>
      </c>
      <c r="Z42" s="44">
        <f t="shared" si="8"/>
        <v>371423.55704053637</v>
      </c>
      <c r="AA42" s="44">
        <f t="shared" si="9"/>
        <v>-983064.94137860823</v>
      </c>
      <c r="AB42" s="45">
        <f t="shared" si="10"/>
        <v>50994.196888027647</v>
      </c>
      <c r="AD42" s="43">
        <f t="shared" si="11"/>
        <v>129370174.64565797</v>
      </c>
      <c r="AE42" s="114"/>
    </row>
    <row r="43" spans="1:35" x14ac:dyDescent="0.3">
      <c r="A43" s="6">
        <f t="shared" si="12"/>
        <v>2049</v>
      </c>
      <c r="B43" s="12">
        <f>'[1]Szenario 1'!$H43</f>
        <v>14142.776401045803</v>
      </c>
      <c r="C43" s="12">
        <f>'[1]Szenario 1'!$K43</f>
        <v>1464.3430685642822</v>
      </c>
      <c r="D43" s="13">
        <f>'[1]Szenario 2'!$H43</f>
        <v>16095.717727568361</v>
      </c>
      <c r="E43" s="13">
        <f>'[1]Szenario 2'!$K43</f>
        <v>1666.5506135124281</v>
      </c>
      <c r="F43" s="14">
        <f>'[1]Szenario 3'!$H43</f>
        <v>17952.44271199797</v>
      </c>
      <c r="G43" s="72">
        <f>'[1]Szenario 3'!$K43</f>
        <v>1858.7959184002698</v>
      </c>
      <c r="H43" s="89"/>
      <c r="I43" s="76">
        <f>'[2]Szenario 1'!$F43</f>
        <v>4.5419404715887129E-3</v>
      </c>
      <c r="J43" s="17">
        <f>'[2]Szenario 2'!$F43</f>
        <v>8.7789625591277159E-3</v>
      </c>
      <c r="K43" s="25">
        <f>'[2]Szenario 3'!$F43</f>
        <v>1.0830324909747292E-2</v>
      </c>
      <c r="L43" s="89"/>
      <c r="M43" s="85">
        <f t="shared" si="13"/>
        <v>58.259877273457754</v>
      </c>
      <c r="O43" s="34">
        <f t="shared" si="0"/>
        <v>17952.44271199797</v>
      </c>
      <c r="P43" s="38">
        <f t="shared" si="1"/>
        <v>1878.9272821374568</v>
      </c>
      <c r="Q43" s="89"/>
      <c r="R43" s="31">
        <f t="shared" si="2"/>
        <v>1</v>
      </c>
      <c r="S43" s="36">
        <f t="shared" si="3"/>
        <v>1</v>
      </c>
      <c r="T43" s="89"/>
      <c r="U43" s="42">
        <f t="shared" si="4"/>
        <v>0.33549809486918375</v>
      </c>
      <c r="V43" s="36">
        <f t="shared" si="5"/>
        <v>0.33866666690528602</v>
      </c>
      <c r="W43" s="89"/>
      <c r="X43" s="78">
        <f t="shared" si="6"/>
        <v>4000</v>
      </c>
      <c r="Y43" s="44">
        <f t="shared" si="7"/>
        <v>131239447.3678299</v>
      </c>
      <c r="Z43" s="44">
        <f t="shared" si="8"/>
        <v>375177.6305290006</v>
      </c>
      <c r="AA43" s="44">
        <f t="shared" si="9"/>
        <v>-1027750.7822043624</v>
      </c>
      <c r="AB43" s="45">
        <f t="shared" si="10"/>
        <v>51508.85891463235</v>
      </c>
      <c r="AD43" s="43">
        <f t="shared" si="11"/>
        <v>130642383.07506917</v>
      </c>
      <c r="AE43" s="114"/>
      <c r="AF43" s="47" t="s">
        <v>44</v>
      </c>
      <c r="AG43" s="48"/>
      <c r="AH43" s="49"/>
    </row>
    <row r="44" spans="1:35" x14ac:dyDescent="0.3">
      <c r="A44" s="6">
        <f t="shared" si="12"/>
        <v>2050</v>
      </c>
      <c r="B44" s="12">
        <f>'[1]Szenario 1'!$H44</f>
        <v>14207.012049562343</v>
      </c>
      <c r="C44" s="12">
        <f>'[1]Szenario 1'!$K44</f>
        <v>1470.9940276116849</v>
      </c>
      <c r="D44" s="13">
        <f>'[1]Szenario 2'!$H44</f>
        <v>16219.133416282555</v>
      </c>
      <c r="E44" s="13">
        <f>'[1]Szenario 2'!$K44</f>
        <v>1679.3290739218955</v>
      </c>
      <c r="F44" s="14">
        <f>'[1]Szenario 3'!$H44</f>
        <v>18132.12279417973</v>
      </c>
      <c r="G44" s="72">
        <f>'[1]Szenario 3'!$K44</f>
        <v>1877.3999941093691</v>
      </c>
      <c r="H44" s="89"/>
      <c r="I44" s="76">
        <f>'[2]Szenario 1'!$F44</f>
        <v>4.5214045214045217E-3</v>
      </c>
      <c r="J44" s="17">
        <f>'[2]Szenario 2'!$F44</f>
        <v>8.7025630836479236E-3</v>
      </c>
      <c r="K44" s="25">
        <f>'[2]Szenario 3'!$F44</f>
        <v>1.0714285714285714E-2</v>
      </c>
      <c r="L44" s="89"/>
      <c r="M44" s="86">
        <v>50</v>
      </c>
      <c r="O44" s="34">
        <f t="shared" si="0"/>
        <v>18132.12279417973</v>
      </c>
      <c r="P44" s="38">
        <f t="shared" si="1"/>
        <v>1897.5149940462552</v>
      </c>
      <c r="Q44" s="89"/>
      <c r="R44" s="31">
        <f t="shared" si="2"/>
        <v>1</v>
      </c>
      <c r="S44" s="36">
        <f t="shared" si="3"/>
        <v>1</v>
      </c>
      <c r="T44" s="89"/>
      <c r="U44" s="42">
        <f t="shared" si="4"/>
        <v>0.33549820050706236</v>
      </c>
      <c r="V44" s="36">
        <f t="shared" si="5"/>
        <v>0.33866666691486946</v>
      </c>
      <c r="W44" s="89"/>
      <c r="X44" s="78">
        <f t="shared" si="6"/>
        <v>4000</v>
      </c>
      <c r="Y44" s="44">
        <f t="shared" si="7"/>
        <v>132552076.36394665</v>
      </c>
      <c r="Z44" s="44">
        <f t="shared" si="8"/>
        <v>378931.70558695623</v>
      </c>
      <c r="AA44" s="44">
        <f t="shared" si="9"/>
        <v>-887159.80065468478</v>
      </c>
      <c r="AB44" s="45">
        <f t="shared" si="10"/>
        <v>52023.522375095134</v>
      </c>
      <c r="AD44" s="43">
        <f t="shared" si="11"/>
        <v>132099871.79125401</v>
      </c>
      <c r="AE44" s="114"/>
      <c r="AF44" s="136" t="s">
        <v>46</v>
      </c>
      <c r="AG44" s="137"/>
      <c r="AH44" s="138"/>
    </row>
    <row r="45" spans="1:35" x14ac:dyDescent="0.3">
      <c r="A45" s="6">
        <f t="shared" si="12"/>
        <v>2051</v>
      </c>
      <c r="B45" s="12">
        <f>'[1]Szenario 1'!$H45</f>
        <v>14271.247698078883</v>
      </c>
      <c r="C45" s="12">
        <f>'[1]Szenario 1'!$K45</f>
        <v>1477.6449866590874</v>
      </c>
      <c r="D45" s="13">
        <f>'[1]Szenario 2'!$H45</f>
        <v>16342.54910499675</v>
      </c>
      <c r="E45" s="13">
        <f>'[1]Szenario 2'!$K45</f>
        <v>1692.1075343313632</v>
      </c>
      <c r="F45" s="14">
        <f>'[1]Szenario 3'!$H45</f>
        <v>18311.802876361486</v>
      </c>
      <c r="G45" s="72">
        <f>'[1]Szenario 3'!$K45</f>
        <v>1896.004069818468</v>
      </c>
      <c r="H45" s="89"/>
      <c r="I45" s="76">
        <f>'[2]Szenario 1'!$F45</f>
        <v>4.50105343803869E-3</v>
      </c>
      <c r="J45" s="17">
        <f>'[2]Szenario 2'!$F45</f>
        <v>8.6274818783485668E-3</v>
      </c>
      <c r="K45" s="25">
        <f>'[2]Szenario 3'!$F45</f>
        <v>1.0600706713780919E-2</v>
      </c>
      <c r="L45" s="89"/>
      <c r="M45" s="85">
        <f>M44+(($D$42-$D$11)/($B$42-$B$11))</f>
        <v>51.921295909115258</v>
      </c>
      <c r="O45" s="34">
        <f t="shared" si="0"/>
        <v>18311.802876361486</v>
      </c>
      <c r="P45" s="38">
        <f t="shared" si="1"/>
        <v>1916.1030528907486</v>
      </c>
      <c r="Q45" s="89"/>
      <c r="R45" s="31">
        <f t="shared" si="2"/>
        <v>1</v>
      </c>
      <c r="S45" s="36">
        <f t="shared" si="3"/>
        <v>1</v>
      </c>
      <c r="T45" s="89"/>
      <c r="U45" s="42">
        <f t="shared" si="4"/>
        <v>0.33549830933251334</v>
      </c>
      <c r="V45" s="36">
        <f t="shared" si="5"/>
        <v>0.33866666692473885</v>
      </c>
      <c r="W45" s="89"/>
      <c r="X45" s="78">
        <f t="shared" si="6"/>
        <v>4000</v>
      </c>
      <c r="Y45" s="44">
        <f t="shared" si="7"/>
        <v>133864708.83011165</v>
      </c>
      <c r="Z45" s="44">
        <f t="shared" si="8"/>
        <v>382685.78216449026</v>
      </c>
      <c r="AA45" s="44">
        <f t="shared" si="9"/>
        <v>-931393.84312457859</v>
      </c>
      <c r="AB45" s="45">
        <f t="shared" si="10"/>
        <v>52538.18722381624</v>
      </c>
      <c r="AD45" s="43">
        <f t="shared" si="11"/>
        <v>133372538.95637538</v>
      </c>
      <c r="AE45" s="114"/>
      <c r="AF45" s="50" t="s">
        <v>50</v>
      </c>
      <c r="AG45" s="29">
        <v>15000</v>
      </c>
      <c r="AH45" s="51" t="s">
        <v>49</v>
      </c>
    </row>
    <row r="46" spans="1:35" x14ac:dyDescent="0.3">
      <c r="A46" s="6">
        <f t="shared" si="12"/>
        <v>2052</v>
      </c>
      <c r="B46" s="12">
        <f>'[1]Szenario 1'!$H46</f>
        <v>14335.483346595423</v>
      </c>
      <c r="C46" s="12">
        <f>'[1]Szenario 1'!$K46</f>
        <v>1484.2959457064901</v>
      </c>
      <c r="D46" s="13">
        <f>'[1]Szenario 2'!$H46</f>
        <v>16465.964793710944</v>
      </c>
      <c r="E46" s="13">
        <f>'[1]Szenario 2'!$K46</f>
        <v>1704.8859947408309</v>
      </c>
      <c r="F46" s="14">
        <f>'[1]Szenario 3'!$H46</f>
        <v>18491.482958543242</v>
      </c>
      <c r="G46" s="72">
        <f>'[1]Szenario 3'!$K46</f>
        <v>1914.6081455275671</v>
      </c>
      <c r="H46" s="89"/>
      <c r="I46" s="76">
        <f>'[2]Szenario 1'!$F46</f>
        <v>4.4808847363905042E-3</v>
      </c>
      <c r="J46" s="17">
        <f>'[2]Szenario 2'!$F46</f>
        <v>8.5536851150255829E-3</v>
      </c>
      <c r="K46" s="25">
        <f>'[2]Szenario 3'!$F46</f>
        <v>1.048951048951049E-2</v>
      </c>
      <c r="L46" s="89"/>
      <c r="M46" s="84">
        <f t="shared" ref="M46:M54" si="14">M45+(($D$42-$D$11)/($B$42-$B$11))</f>
        <v>53.842591818230517</v>
      </c>
      <c r="O46" s="34">
        <f t="shared" si="0"/>
        <v>18491.482958543242</v>
      </c>
      <c r="P46" s="38">
        <f t="shared" si="1"/>
        <v>1934.6914477533808</v>
      </c>
      <c r="Q46" s="89"/>
      <c r="R46" s="31">
        <f t="shared" si="2"/>
        <v>1</v>
      </c>
      <c r="S46" s="36">
        <f t="shared" si="3"/>
        <v>1</v>
      </c>
      <c r="T46" s="89"/>
      <c r="U46" s="42">
        <f t="shared" si="4"/>
        <v>0.33549842140902314</v>
      </c>
      <c r="V46" s="36">
        <f t="shared" si="5"/>
        <v>0.33866666693489994</v>
      </c>
      <c r="W46" s="89"/>
      <c r="X46" s="78">
        <f t="shared" si="6"/>
        <v>4000</v>
      </c>
      <c r="Y46" s="44">
        <f t="shared" si="7"/>
        <v>135177344.77820724</v>
      </c>
      <c r="Z46" s="44">
        <f t="shared" si="8"/>
        <v>386439.86021378369</v>
      </c>
      <c r="AA46" s="44">
        <f t="shared" si="9"/>
        <v>-976323.4320435446</v>
      </c>
      <c r="AB46" s="45">
        <f t="shared" si="10"/>
        <v>53052.853417109247</v>
      </c>
      <c r="AD46" s="43">
        <f t="shared" si="11"/>
        <v>134644514.05979457</v>
      </c>
      <c r="AE46" s="114"/>
      <c r="AF46" s="52"/>
      <c r="AG46" s="53">
        <f>'[3]Risikoschätzung '!$P$22</f>
        <v>3.8183974898599521E-6</v>
      </c>
      <c r="AH46" s="51" t="s">
        <v>53</v>
      </c>
    </row>
    <row r="47" spans="1:35" x14ac:dyDescent="0.3">
      <c r="A47" s="6">
        <f t="shared" si="12"/>
        <v>2053</v>
      </c>
      <c r="B47" s="12">
        <f>'[1]Szenario 1'!$H47</f>
        <v>14399.718995111962</v>
      </c>
      <c r="C47" s="12">
        <f>'[1]Szenario 1'!$K47</f>
        <v>1490.9469047538923</v>
      </c>
      <c r="D47" s="13">
        <f>'[1]Szenario 2'!$H47</f>
        <v>16589.380482425138</v>
      </c>
      <c r="E47" s="13">
        <f>'[1]Szenario 2'!$K47</f>
        <v>1717.6644551502986</v>
      </c>
      <c r="F47" s="14">
        <f>'[1]Szenario 3'!$H47</f>
        <v>18671.163040724998</v>
      </c>
      <c r="G47" s="72">
        <f>'[1]Szenario 3'!$K47</f>
        <v>1933.2122212366662</v>
      </c>
      <c r="H47" s="89"/>
      <c r="I47" s="76">
        <f>'[2]Szenario 1'!$F47</f>
        <v>4.4608959757023534E-3</v>
      </c>
      <c r="J47" s="17">
        <f>'[2]Szenario 2'!$F47</f>
        <v>8.4811401130818684E-3</v>
      </c>
      <c r="K47" s="25">
        <f>'[2]Szenario 3'!$F47</f>
        <v>1.0380622837370242E-2</v>
      </c>
      <c r="L47" s="89"/>
      <c r="M47" s="85">
        <f t="shared" si="14"/>
        <v>55.763887727345775</v>
      </c>
      <c r="O47" s="34">
        <f t="shared" si="0"/>
        <v>18671.163040724998</v>
      </c>
      <c r="P47" s="38">
        <f t="shared" si="1"/>
        <v>1953.2801681699189</v>
      </c>
      <c r="Q47" s="89"/>
      <c r="R47" s="31">
        <f t="shared" si="2"/>
        <v>1</v>
      </c>
      <c r="S47" s="36">
        <f t="shared" si="3"/>
        <v>1</v>
      </c>
      <c r="T47" s="89"/>
      <c r="U47" s="42">
        <f t="shared" si="4"/>
        <v>0.33549853680070407</v>
      </c>
      <c r="V47" s="36">
        <f t="shared" si="5"/>
        <v>0.3386666669453583</v>
      </c>
      <c r="W47" s="89"/>
      <c r="X47" s="78">
        <f t="shared" si="6"/>
        <v>4000</v>
      </c>
      <c r="Y47" s="44">
        <f t="shared" si="7"/>
        <v>136489984.22324833</v>
      </c>
      <c r="Z47" s="44">
        <f t="shared" si="8"/>
        <v>390193.93968900316</v>
      </c>
      <c r="AA47" s="44">
        <f t="shared" si="9"/>
        <v>-1021948.5674115823</v>
      </c>
      <c r="AB47" s="45">
        <f t="shared" si="10"/>
        <v>53567.520913101645</v>
      </c>
      <c r="AD47" s="43">
        <f t="shared" ref="AD47:AD54" si="15">SUM(X47:AB47)</f>
        <v>135915797.11643887</v>
      </c>
      <c r="AE47" s="114"/>
      <c r="AF47" s="52"/>
      <c r="AG47" s="53">
        <f>'[3]Risikoschätzung '!$P$26</f>
        <v>1.4614157752901537E-6</v>
      </c>
      <c r="AH47" s="51" t="s">
        <v>53</v>
      </c>
    </row>
    <row r="48" spans="1:35" x14ac:dyDescent="0.3">
      <c r="A48" s="6">
        <f t="shared" si="12"/>
        <v>2054</v>
      </c>
      <c r="B48" s="12">
        <f>'[1]Szenario 1'!$H48</f>
        <v>14463.954643628502</v>
      </c>
      <c r="C48" s="12">
        <f>'[1]Szenario 1'!$K48</f>
        <v>1497.597863801295</v>
      </c>
      <c r="D48" s="13">
        <f>'[1]Szenario 2'!$H48</f>
        <v>16712.796171139333</v>
      </c>
      <c r="E48" s="13">
        <f>'[1]Szenario 2'!$K48</f>
        <v>1730.4429155597663</v>
      </c>
      <c r="F48" s="14">
        <f>'[1]Szenario 3'!$H48</f>
        <v>18850.843122906754</v>
      </c>
      <c r="G48" s="72">
        <f>'[1]Szenario 3'!$K48</f>
        <v>1951.8162969457651</v>
      </c>
      <c r="H48" s="89"/>
      <c r="I48" s="76">
        <f>'[2]Szenario 1'!$F48</f>
        <v>4.4410847585750731E-3</v>
      </c>
      <c r="J48" s="17">
        <f>'[2]Szenario 2'!$F48</f>
        <v>8.4098152912714559E-3</v>
      </c>
      <c r="K48" s="25">
        <f>'[2]Szenario 3'!$F48</f>
        <v>1.0273972602739725E-2</v>
      </c>
      <c r="L48" s="89"/>
      <c r="M48" s="84">
        <f t="shared" si="14"/>
        <v>57.685183636461034</v>
      </c>
      <c r="O48" s="34">
        <f t="shared" si="0"/>
        <v>18850.843122906754</v>
      </c>
      <c r="P48" s="38">
        <f t="shared" si="1"/>
        <v>1971.8692041061668</v>
      </c>
      <c r="Q48" s="89"/>
      <c r="R48" s="31">
        <f t="shared" si="2"/>
        <v>1</v>
      </c>
      <c r="S48" s="36">
        <f t="shared" si="3"/>
        <v>1</v>
      </c>
      <c r="T48" s="89"/>
      <c r="U48" s="42">
        <f t="shared" si="4"/>
        <v>0.33549865557229464</v>
      </c>
      <c r="V48" s="36">
        <f t="shared" si="5"/>
        <v>0.33866666695611974</v>
      </c>
      <c r="W48" s="89"/>
      <c r="X48" s="78">
        <f t="shared" si="6"/>
        <v>4000</v>
      </c>
      <c r="Y48" s="44">
        <f t="shared" si="7"/>
        <v>137802627.18329376</v>
      </c>
      <c r="Z48" s="44">
        <f t="shared" si="8"/>
        <v>393948.02054619906</v>
      </c>
      <c r="AA48" s="44">
        <f t="shared" si="9"/>
        <v>-1068269.2492286921</v>
      </c>
      <c r="AB48" s="45">
        <f t="shared" si="10"/>
        <v>54082.189671641769</v>
      </c>
      <c r="AD48" s="43">
        <f t="shared" si="15"/>
        <v>137186388.14428291</v>
      </c>
      <c r="AE48" s="114"/>
      <c r="AF48" s="136" t="s">
        <v>47</v>
      </c>
      <c r="AG48" s="137"/>
      <c r="AH48" s="138"/>
    </row>
    <row r="49" spans="1:34" x14ac:dyDescent="0.3">
      <c r="A49" s="6">
        <f t="shared" si="12"/>
        <v>2055</v>
      </c>
      <c r="B49" s="12">
        <f>'[1]Szenario 1'!$H49</f>
        <v>14528.19029214504</v>
      </c>
      <c r="C49" s="12">
        <f>'[1]Szenario 1'!$K49</f>
        <v>1504.2488228486973</v>
      </c>
      <c r="D49" s="13">
        <f>'[1]Szenario 2'!$H49</f>
        <v>16836.211859853523</v>
      </c>
      <c r="E49" s="13">
        <f>'[1]Szenario 2'!$K49</f>
        <v>1743.2213759692338</v>
      </c>
      <c r="F49" s="14">
        <f>'[1]Szenario 3'!$H49</f>
        <v>19030.52320508851</v>
      </c>
      <c r="G49" s="72">
        <f>'[1]Szenario 3'!$K49</f>
        <v>1970.4203726548642</v>
      </c>
      <c r="H49" s="89"/>
      <c r="I49" s="76">
        <f>'[2]Szenario 1'!$F49</f>
        <v>4.4214487300094077E-3</v>
      </c>
      <c r="J49" s="17">
        <f>'[2]Szenario 2'!$F49</f>
        <v>8.3396801218583397E-3</v>
      </c>
      <c r="K49" s="25">
        <f>'[2]Szenario 3'!$F49</f>
        <v>1.0169491525423728E-2</v>
      </c>
      <c r="L49" s="89"/>
      <c r="M49" s="85">
        <f t="shared" si="14"/>
        <v>59.606479545576292</v>
      </c>
      <c r="O49" s="34">
        <f t="shared" si="0"/>
        <v>19030.52320508851</v>
      </c>
      <c r="P49" s="38">
        <f t="shared" si="1"/>
        <v>1990.4585459361001</v>
      </c>
      <c r="Q49" s="89"/>
      <c r="R49" s="31">
        <f t="shared" si="2"/>
        <v>1</v>
      </c>
      <c r="S49" s="36">
        <f t="shared" si="3"/>
        <v>1</v>
      </c>
      <c r="T49" s="89"/>
      <c r="U49" s="42">
        <f t="shared" si="4"/>
        <v>0.33549877778915926</v>
      </c>
      <c r="V49" s="36">
        <f t="shared" si="5"/>
        <v>0.33866666696719006</v>
      </c>
      <c r="W49" s="89"/>
      <c r="X49" s="78">
        <f t="shared" si="6"/>
        <v>4000</v>
      </c>
      <c r="Y49" s="44">
        <f t="shared" si="7"/>
        <v>139115273.67936265</v>
      </c>
      <c r="Z49" s="44">
        <f t="shared" si="8"/>
        <v>397702.10274320928</v>
      </c>
      <c r="AA49" s="44">
        <f t="shared" si="9"/>
        <v>-1115285.4774948738</v>
      </c>
      <c r="AB49" s="45">
        <f t="shared" si="10"/>
        <v>54596.859654211192</v>
      </c>
      <c r="AD49" s="43">
        <f t="shared" si="15"/>
        <v>138456287.16426522</v>
      </c>
      <c r="AE49" s="114"/>
      <c r="AF49" s="50" t="s">
        <v>51</v>
      </c>
      <c r="AG49" s="29">
        <v>110000</v>
      </c>
      <c r="AH49" s="51" t="s">
        <v>49</v>
      </c>
    </row>
    <row r="50" spans="1:34" x14ac:dyDescent="0.3">
      <c r="A50" s="6">
        <f t="shared" si="12"/>
        <v>2056</v>
      </c>
      <c r="B50" s="12">
        <f>'[1]Szenario 1'!$H50</f>
        <v>14592.42594066158</v>
      </c>
      <c r="C50" s="12">
        <f>'[1]Szenario 1'!$K50</f>
        <v>1510.8997818961</v>
      </c>
      <c r="D50" s="13">
        <f>'[1]Szenario 2'!$H50</f>
        <v>16959.627548567718</v>
      </c>
      <c r="E50" s="13">
        <f>'[1]Szenario 2'!$K50</f>
        <v>1755.9998363787015</v>
      </c>
      <c r="F50" s="14">
        <f>'[1]Szenario 3'!$H50</f>
        <v>19210.203287270266</v>
      </c>
      <c r="G50" s="72">
        <f>'[1]Szenario 3'!$K50</f>
        <v>1989.0244483639631</v>
      </c>
      <c r="H50" s="89"/>
      <c r="I50" s="76">
        <f>'[2]Szenario 1'!$F50</f>
        <v>4.401985576472792E-3</v>
      </c>
      <c r="J50" s="17">
        <f>'[2]Szenario 2'!$F50</f>
        <v>8.2707050870501151E-3</v>
      </c>
      <c r="K50" s="25">
        <f>'[2]Szenario 3'!$F50</f>
        <v>1.0067114093959731E-2</v>
      </c>
      <c r="L50" s="89"/>
      <c r="M50" s="84">
        <f t="shared" si="14"/>
        <v>61.52777545469155</v>
      </c>
      <c r="O50" s="34">
        <f t="shared" si="0"/>
        <v>19210.203287270266</v>
      </c>
      <c r="P50" s="38">
        <f t="shared" si="1"/>
        <v>2009.0481844213184</v>
      </c>
      <c r="Q50" s="89"/>
      <c r="R50" s="31">
        <f t="shared" si="2"/>
        <v>1</v>
      </c>
      <c r="S50" s="36">
        <f t="shared" si="3"/>
        <v>1</v>
      </c>
      <c r="T50" s="89"/>
      <c r="U50" s="42">
        <f t="shared" si="4"/>
        <v>0.33549890351728845</v>
      </c>
      <c r="V50" s="36">
        <f t="shared" si="5"/>
        <v>0.33866666697857517</v>
      </c>
      <c r="W50" s="89"/>
      <c r="X50" s="78">
        <f t="shared" si="6"/>
        <v>4000</v>
      </c>
      <c r="Y50" s="44">
        <f t="shared" si="7"/>
        <v>140427923.73535728</v>
      </c>
      <c r="Z50" s="44">
        <f t="shared" si="8"/>
        <v>401456.18623956962</v>
      </c>
      <c r="AA50" s="44">
        <f t="shared" si="9"/>
        <v>-1162997.2522101274</v>
      </c>
      <c r="AB50" s="45">
        <f t="shared" si="10"/>
        <v>55111.530823842608</v>
      </c>
      <c r="AD50" s="43">
        <f t="shared" si="15"/>
        <v>139725494.20021057</v>
      </c>
      <c r="AE50" s="114"/>
      <c r="AF50" s="52"/>
      <c r="AG50" s="53">
        <f>'[3]Risikoschätzung '!$P$21</f>
        <v>2.6432999158184737E-7</v>
      </c>
      <c r="AH50" s="51" t="s">
        <v>54</v>
      </c>
    </row>
    <row r="51" spans="1:34" x14ac:dyDescent="0.3">
      <c r="A51" s="6">
        <f t="shared" si="12"/>
        <v>2057</v>
      </c>
      <c r="B51" s="12">
        <f>'[1]Szenario 1'!$H51</f>
        <v>14656.661589178118</v>
      </c>
      <c r="C51" s="12">
        <f>'[1]Szenario 1'!$K51</f>
        <v>1517.5507409435022</v>
      </c>
      <c r="D51" s="13">
        <f>'[1]Szenario 2'!$H51</f>
        <v>17083.043237281912</v>
      </c>
      <c r="E51" s="13">
        <f>'[1]Szenario 2'!$K51</f>
        <v>1768.778296788169</v>
      </c>
      <c r="F51" s="14">
        <f>'[1]Szenario 3'!$H51</f>
        <v>19389.883369452022</v>
      </c>
      <c r="G51" s="72">
        <f>'[1]Szenario 3'!$K51</f>
        <v>2007.6285240730622</v>
      </c>
      <c r="H51" s="89"/>
      <c r="I51" s="76">
        <f>'[2]Szenario 1'!$F51</f>
        <v>4.3826930249906753E-3</v>
      </c>
      <c r="J51" s="17">
        <f>'[2]Szenario 2'!$F51</f>
        <v>8.2028616375758485E-3</v>
      </c>
      <c r="K51" s="25">
        <f>'[2]Szenario 3'!$F51</f>
        <v>9.9667774086378731E-3</v>
      </c>
      <c r="L51" s="89"/>
      <c r="M51" s="85">
        <f t="shared" si="14"/>
        <v>63.449071363806809</v>
      </c>
      <c r="O51" s="34">
        <f t="shared" si="0"/>
        <v>19389.883369452022</v>
      </c>
      <c r="P51" s="38">
        <f t="shared" si="1"/>
        <v>2027.6381106917306</v>
      </c>
      <c r="Q51" s="89"/>
      <c r="R51" s="31">
        <f t="shared" si="2"/>
        <v>1</v>
      </c>
      <c r="S51" s="36">
        <f t="shared" si="3"/>
        <v>1</v>
      </c>
      <c r="T51" s="89"/>
      <c r="U51" s="42">
        <f t="shared" si="4"/>
        <v>0.33549903282329868</v>
      </c>
      <c r="V51" s="36">
        <f t="shared" si="5"/>
        <v>0.33866666699028086</v>
      </c>
      <c r="W51" s="89"/>
      <c r="X51" s="78">
        <f t="shared" si="6"/>
        <v>4000</v>
      </c>
      <c r="Y51" s="44">
        <f t="shared" si="7"/>
        <v>141740577.37799108</v>
      </c>
      <c r="Z51" s="44">
        <f t="shared" si="8"/>
        <v>405210.27099642903</v>
      </c>
      <c r="AA51" s="44">
        <f t="shared" si="9"/>
        <v>-1211404.5733744525</v>
      </c>
      <c r="AB51" s="45">
        <f t="shared" si="10"/>
        <v>55626.203145042455</v>
      </c>
      <c r="AD51" s="43">
        <f t="shared" si="15"/>
        <v>140994009.27875811</v>
      </c>
      <c r="AE51" s="114"/>
      <c r="AF51" s="52"/>
      <c r="AG51" s="53">
        <f>'[3]Risikoschätzung '!$P$25</f>
        <v>1.0116705256743542E-7</v>
      </c>
      <c r="AH51" s="51" t="s">
        <v>54</v>
      </c>
    </row>
    <row r="52" spans="1:34" x14ac:dyDescent="0.3">
      <c r="A52" s="6">
        <f t="shared" si="12"/>
        <v>2058</v>
      </c>
      <c r="B52" s="12">
        <f>'[1]Szenario 1'!$H52</f>
        <v>14720.897237694657</v>
      </c>
      <c r="C52" s="12">
        <f>'[1]Szenario 1'!$K52</f>
        <v>1524.2016999909047</v>
      </c>
      <c r="D52" s="13">
        <f>'[1]Szenario 2'!$H52</f>
        <v>17206.458925996103</v>
      </c>
      <c r="E52" s="13">
        <f>'[1]Szenario 2'!$K52</f>
        <v>1781.5567571976364</v>
      </c>
      <c r="F52" s="14">
        <f>'[1]Szenario 3'!$H52</f>
        <v>19569.563451633778</v>
      </c>
      <c r="G52" s="72">
        <f>'[1]Szenario 3'!$K52</f>
        <v>2026.2325997821613</v>
      </c>
      <c r="H52" s="89"/>
      <c r="I52" s="76">
        <f>'[2]Szenario 1'!$F52</f>
        <v>4.3635688422616285E-3</v>
      </c>
      <c r="J52" s="17">
        <f>'[2]Szenario 2'!$F52</f>
        <v>8.1361221532860271E-3</v>
      </c>
      <c r="K52" s="25">
        <f>'[2]Szenario 3'!$F52</f>
        <v>9.8684210526315784E-3</v>
      </c>
      <c r="L52" s="89"/>
      <c r="M52" s="84">
        <f t="shared" si="14"/>
        <v>65.370367272922067</v>
      </c>
      <c r="O52" s="34">
        <f t="shared" si="0"/>
        <v>19569.563451633778</v>
      </c>
      <c r="P52" s="38">
        <f t="shared" si="1"/>
        <v>2046.22831622738</v>
      </c>
      <c r="Q52" s="89"/>
      <c r="R52" s="31">
        <f t="shared" si="2"/>
        <v>1</v>
      </c>
      <c r="S52" s="36">
        <f t="shared" si="3"/>
        <v>1</v>
      </c>
      <c r="T52" s="89"/>
      <c r="U52" s="42">
        <f t="shared" si="4"/>
        <v>0.33549916577443245</v>
      </c>
      <c r="V52" s="36">
        <f t="shared" si="5"/>
        <v>0.33866666700231318</v>
      </c>
      <c r="W52" s="89"/>
      <c r="X52" s="78">
        <f t="shared" si="6"/>
        <v>4000</v>
      </c>
      <c r="Y52" s="44">
        <f t="shared" si="7"/>
        <v>143053234.63672122</v>
      </c>
      <c r="Z52" s="44">
        <f t="shared" si="8"/>
        <v>408964.35697647027</v>
      </c>
      <c r="AA52" s="44">
        <f t="shared" si="9"/>
        <v>-1260507.4409878498</v>
      </c>
      <c r="AB52" s="45">
        <f t="shared" si="10"/>
        <v>56140.876583718244</v>
      </c>
      <c r="AD52" s="43">
        <f t="shared" si="15"/>
        <v>142261832.42929357</v>
      </c>
      <c r="AE52" s="114"/>
      <c r="AF52" s="136" t="s">
        <v>48</v>
      </c>
      <c r="AG52" s="137"/>
      <c r="AH52" s="138"/>
    </row>
    <row r="53" spans="1:34" x14ac:dyDescent="0.3">
      <c r="A53" s="6">
        <f t="shared" si="12"/>
        <v>2059</v>
      </c>
      <c r="B53" s="12">
        <f>'[1]Szenario 1'!$H53</f>
        <v>14785.132886211197</v>
      </c>
      <c r="C53" s="12">
        <f>'[1]Szenario 1'!$K53</f>
        <v>1530.8526590383071</v>
      </c>
      <c r="D53" s="13">
        <f>'[1]Szenario 2'!$H53</f>
        <v>17329.874614710297</v>
      </c>
      <c r="E53" s="13">
        <f>'[1]Szenario 2'!$K53</f>
        <v>1794.3352176071041</v>
      </c>
      <c r="F53" s="14">
        <f>'[1]Szenario 3'!$H53</f>
        <v>19749.243533815534</v>
      </c>
      <c r="G53" s="72">
        <f>'[1]Szenario 3'!$K53</f>
        <v>2044.8366754912602</v>
      </c>
      <c r="H53" s="89"/>
      <c r="I53" s="76">
        <f>'[2]Szenario 1'!$F53</f>
        <v>4.3446108337955262E-3</v>
      </c>
      <c r="J53" s="17">
        <f>'[2]Szenario 2'!$F53</f>
        <v>8.0704599056603769E-3</v>
      </c>
      <c r="K53" s="25">
        <f>'[2]Szenario 3'!$F53</f>
        <v>9.7719869706840382E-3</v>
      </c>
      <c r="L53" s="89"/>
      <c r="M53" s="85">
        <f t="shared" si="14"/>
        <v>67.291663182037325</v>
      </c>
      <c r="O53" s="34">
        <f t="shared" si="0"/>
        <v>19749.243533815534</v>
      </c>
      <c r="P53" s="38">
        <f t="shared" si="1"/>
        <v>2064.8187928413377</v>
      </c>
      <c r="Q53" s="89"/>
      <c r="R53" s="31">
        <f t="shared" si="2"/>
        <v>1</v>
      </c>
      <c r="S53" s="36">
        <f t="shared" si="3"/>
        <v>1</v>
      </c>
      <c r="T53" s="89"/>
      <c r="U53" s="42">
        <f t="shared" si="4"/>
        <v>0.33549930243855824</v>
      </c>
      <c r="V53" s="36">
        <f t="shared" si="5"/>
        <v>0.33866666701467812</v>
      </c>
      <c r="W53" s="89"/>
      <c r="X53" s="78">
        <f t="shared" si="6"/>
        <v>4000</v>
      </c>
      <c r="Y53" s="44">
        <f t="shared" si="7"/>
        <v>144365895.5436863</v>
      </c>
      <c r="Z53" s="44">
        <f t="shared" si="8"/>
        <v>412718.44414383452</v>
      </c>
      <c r="AA53" s="44">
        <f t="shared" si="9"/>
        <v>-1310305.8550503191</v>
      </c>
      <c r="AB53" s="45">
        <f t="shared" si="10"/>
        <v>56655.551107110085</v>
      </c>
      <c r="AD53" s="43">
        <f t="shared" si="15"/>
        <v>143528963.68388692</v>
      </c>
      <c r="AE53" s="114"/>
      <c r="AF53" s="50" t="s">
        <v>52</v>
      </c>
      <c r="AG53" s="29">
        <v>3700000</v>
      </c>
      <c r="AH53" s="51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14849.368534727735</v>
      </c>
      <c r="C54" s="12">
        <f>'[1]Szenario 1'!$K54</f>
        <v>1537.5036180857096</v>
      </c>
      <c r="D54" s="13">
        <f>'[1]Szenario 2'!$H54</f>
        <v>17453.290303424488</v>
      </c>
      <c r="E54" s="13">
        <f>'[1]Szenario 2'!$K54</f>
        <v>1807.1136780165714</v>
      </c>
      <c r="F54" s="14">
        <f>'[1]Szenario 3'!$H54</f>
        <v>19928.923615997293</v>
      </c>
      <c r="G54" s="72">
        <f>'[1]Szenario 3'!$K54</f>
        <v>2063.4407512003595</v>
      </c>
      <c r="H54" s="89"/>
      <c r="I54" s="76">
        <f>'[2]Szenario 1'!$F54</f>
        <v>4.3258168430740911E-3</v>
      </c>
      <c r="J54" s="17">
        <f>'[2]Szenario 2'!$F54</f>
        <v>8.0058490221166147E-3</v>
      </c>
      <c r="K54" s="25">
        <f>'[2]Szenario 3'!$F54</f>
        <v>9.6774193548387101E-3</v>
      </c>
      <c r="L54" s="89"/>
      <c r="M54" s="87">
        <f t="shared" si="14"/>
        <v>69.212959091152584</v>
      </c>
      <c r="O54" s="34">
        <f t="shared" si="0"/>
        <v>19928.923615997293</v>
      </c>
      <c r="P54" s="38">
        <f t="shared" si="1"/>
        <v>2083.4095326635888</v>
      </c>
      <c r="Q54" s="90"/>
      <c r="R54" s="31">
        <f t="shared" si="2"/>
        <v>1</v>
      </c>
      <c r="S54" s="36">
        <f t="shared" si="3"/>
        <v>1</v>
      </c>
      <c r="T54" s="90"/>
      <c r="U54" s="42">
        <f t="shared" si="4"/>
        <v>0.33549944288417061</v>
      </c>
      <c r="V54" s="36">
        <f t="shared" si="5"/>
        <v>0.3386666670273818</v>
      </c>
      <c r="W54" s="90"/>
      <c r="X54" s="78">
        <f t="shared" si="6"/>
        <v>4000</v>
      </c>
      <c r="Y54" s="44">
        <f t="shared" si="7"/>
        <v>145678560.13364813</v>
      </c>
      <c r="Z54" s="44">
        <f t="shared" si="8"/>
        <v>416472.53246405115</v>
      </c>
      <c r="AA54" s="44">
        <f t="shared" si="9"/>
        <v>-1360799.8155618606</v>
      </c>
      <c r="AB54" s="45">
        <f t="shared" si="10"/>
        <v>57170.226683726265</v>
      </c>
      <c r="AD54" s="43">
        <f t="shared" si="15"/>
        <v>144795403.07723406</v>
      </c>
      <c r="AE54" s="114"/>
      <c r="AF54" s="52"/>
      <c r="AG54" s="53">
        <f>'[3]Risikoschätzung '!$P$20</f>
        <v>1.3698630136986301E-8</v>
      </c>
      <c r="AH54" s="51" t="s">
        <v>54</v>
      </c>
    </row>
    <row r="55" spans="1:34" ht="15" thickBot="1" x14ac:dyDescent="0.35">
      <c r="AD55" s="43">
        <f>SUM(AD9:AD54)</f>
        <v>5333823751.6314564</v>
      </c>
      <c r="AE55" s="114"/>
      <c r="AF55" s="54"/>
      <c r="AG55" s="55">
        <f>'[3]Risikoschätzung '!$P$24</f>
        <v>5.2428785204316568E-9</v>
      </c>
      <c r="AH55" s="56" t="s">
        <v>54</v>
      </c>
    </row>
    <row r="56" spans="1:34" ht="15" thickBot="1" x14ac:dyDescent="0.35">
      <c r="U56" s="121" t="s">
        <v>23</v>
      </c>
      <c r="V56" s="122"/>
      <c r="X56" s="10">
        <f>SUM(X9:X54)</f>
        <v>252000</v>
      </c>
      <c r="Y56" s="69">
        <f>SUM(Y9:Y54)</f>
        <v>5342660647.9283371</v>
      </c>
      <c r="Z56" s="70">
        <f>SUM(Z9:Z54)</f>
        <v>15272281.131591605</v>
      </c>
      <c r="AA56" s="70">
        <f>SUM(AA9:AA54)</f>
        <v>-26458342.432618272</v>
      </c>
      <c r="AB56" s="77">
        <f>SUM(AB9:AB54)</f>
        <v>2097165.0041441494</v>
      </c>
      <c r="AD56" s="71">
        <f>X56+Y56+Z56+AA56+AB56</f>
        <v>5333823751.6314545</v>
      </c>
      <c r="AF56" s="139"/>
      <c r="AG56" s="140"/>
    </row>
    <row r="57" spans="1:34" ht="15" thickBot="1" x14ac:dyDescent="0.35">
      <c r="AF57" s="141"/>
      <c r="AG57" s="142"/>
    </row>
    <row r="58" spans="1:34" x14ac:dyDescent="0.3">
      <c r="AE58" s="28"/>
      <c r="AF58" s="139"/>
      <c r="AG58" s="140"/>
      <c r="AH58" s="46"/>
    </row>
    <row r="59" spans="1:34" ht="15" thickBot="1" x14ac:dyDescent="0.35">
      <c r="AF59" s="141"/>
      <c r="AG59" s="142"/>
    </row>
    <row r="60" spans="1:34" x14ac:dyDescent="0.3">
      <c r="AG60" s="45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SB1-SU1</vt:lpstr>
      <vt:lpstr>SB1-SU2</vt:lpstr>
      <vt:lpstr>SB1-SU3</vt:lpstr>
      <vt:lpstr>SB2-SU1</vt:lpstr>
      <vt:lpstr>SB2-SU2</vt:lpstr>
      <vt:lpstr>SB2-SU3</vt:lpstr>
      <vt:lpstr>SB3-SU1</vt:lpstr>
      <vt:lpstr>SB3-SU2</vt:lpstr>
      <vt:lpstr>SB3-SU3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Cyrano Golliez</dc:creator>
  <cp:lastModifiedBy>Cyrano Golliez</cp:lastModifiedBy>
  <dcterms:created xsi:type="dcterms:W3CDTF">2020-04-06T15:16:56Z</dcterms:created>
  <dcterms:modified xsi:type="dcterms:W3CDTF">2020-05-12T17:11:14Z</dcterms:modified>
</cp:coreProperties>
</file>