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Zustand 2\"/>
    </mc:Choice>
  </mc:AlternateContent>
  <bookViews>
    <workbookView xWindow="2688" yWindow="2688" windowWidth="17136" windowHeight="7152" activeTab="8"/>
  </bookViews>
  <sheets>
    <sheet name="SB1-SU1" sheetId="2" r:id="rId1"/>
    <sheet name="SB1-SU2" sheetId="4" r:id="rId2"/>
    <sheet name="SB1-SU3" sheetId="5" r:id="rId3"/>
    <sheet name="SB2-SU1" sheetId="6" r:id="rId4"/>
    <sheet name="SB2-SU2" sheetId="7" r:id="rId5"/>
    <sheet name="SB2-SU3" sheetId="8" r:id="rId6"/>
    <sheet name="SB3-SU1" sheetId="10" r:id="rId7"/>
    <sheet name="SB3-SU2" sheetId="11" r:id="rId8"/>
    <sheet name="SB3-SU3" sheetId="12" r:id="rId9"/>
  </sheets>
  <externalReferences>
    <externalReference r:id="rId10"/>
    <externalReference r:id="rId11"/>
    <externalReference r:id="rId12"/>
    <externalReference r:id="rId13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54" i="12" l="1"/>
  <c r="AG50" i="12"/>
  <c r="AG46" i="12"/>
  <c r="AG54" i="11"/>
  <c r="AG50" i="11"/>
  <c r="AG46" i="11"/>
  <c r="AG54" i="10"/>
  <c r="AG50" i="10"/>
  <c r="AG46" i="10"/>
  <c r="AG54" i="8"/>
  <c r="AG50" i="8"/>
  <c r="AG46" i="8"/>
  <c r="AG54" i="7"/>
  <c r="AG50" i="7"/>
  <c r="AG46" i="7"/>
  <c r="AG54" i="6"/>
  <c r="AG50" i="6"/>
  <c r="AG46" i="6"/>
  <c r="AG54" i="5"/>
  <c r="AG50" i="5"/>
  <c r="AG46" i="5"/>
  <c r="AG54" i="4"/>
  <c r="AG50" i="4"/>
  <c r="AG46" i="4"/>
  <c r="AG54" i="2"/>
  <c r="AG50" i="2"/>
  <c r="AG46" i="2"/>
  <c r="C16" i="2" l="1"/>
  <c r="I16" i="2"/>
  <c r="B16" i="2"/>
  <c r="O16" i="2"/>
  <c r="R16" i="2" s="1"/>
  <c r="C17" i="2"/>
  <c r="I17" i="2"/>
  <c r="B17" i="2"/>
  <c r="O17" i="2" s="1"/>
  <c r="R17" i="2" s="1"/>
  <c r="C18" i="2"/>
  <c r="I18" i="2"/>
  <c r="B18" i="2"/>
  <c r="O18" i="2" s="1"/>
  <c r="R18" i="2" s="1"/>
  <c r="C19" i="2"/>
  <c r="I19" i="2"/>
  <c r="B19" i="2"/>
  <c r="O19" i="2" s="1"/>
  <c r="R19" i="2" s="1"/>
  <c r="C20" i="2"/>
  <c r="I20" i="2"/>
  <c r="B20" i="2"/>
  <c r="O20" i="2" s="1"/>
  <c r="R20" i="2" s="1"/>
  <c r="C21" i="2"/>
  <c r="I21" i="2"/>
  <c r="B21" i="2"/>
  <c r="O21" i="2" s="1"/>
  <c r="R21" i="2" s="1"/>
  <c r="C22" i="2"/>
  <c r="I22" i="2"/>
  <c r="B22" i="2"/>
  <c r="O22" i="2" s="1"/>
  <c r="R22" i="2" s="1"/>
  <c r="C23" i="2"/>
  <c r="I23" i="2"/>
  <c r="B23" i="2"/>
  <c r="O23" i="2" s="1"/>
  <c r="R23" i="2" s="1"/>
  <c r="C24" i="2"/>
  <c r="I24" i="2"/>
  <c r="B24" i="2"/>
  <c r="O24" i="2" s="1"/>
  <c r="R24" i="2" s="1"/>
  <c r="C25" i="2"/>
  <c r="I25" i="2"/>
  <c r="B25" i="2"/>
  <c r="O25" i="2" s="1"/>
  <c r="R25" i="2" s="1"/>
  <c r="C26" i="2"/>
  <c r="I26" i="2"/>
  <c r="B26" i="2"/>
  <c r="O26" i="2" s="1"/>
  <c r="R26" i="2" s="1"/>
  <c r="C27" i="2"/>
  <c r="I27" i="2"/>
  <c r="B27" i="2"/>
  <c r="O27" i="2" s="1"/>
  <c r="R27" i="2" s="1"/>
  <c r="C28" i="2"/>
  <c r="I28" i="2"/>
  <c r="B28" i="2"/>
  <c r="O28" i="2" s="1"/>
  <c r="R28" i="2" s="1"/>
  <c r="C29" i="2"/>
  <c r="I29" i="2"/>
  <c r="B29" i="2"/>
  <c r="O29" i="2" s="1"/>
  <c r="R29" i="2" s="1"/>
  <c r="C30" i="2"/>
  <c r="I30" i="2"/>
  <c r="B30" i="2"/>
  <c r="O30" i="2" s="1"/>
  <c r="R30" i="2" s="1"/>
  <c r="C31" i="2"/>
  <c r="I31" i="2"/>
  <c r="B31" i="2"/>
  <c r="O31" i="2" s="1"/>
  <c r="R31" i="2" s="1"/>
  <c r="C32" i="2"/>
  <c r="I32" i="2"/>
  <c r="B32" i="2"/>
  <c r="O32" i="2" s="1"/>
  <c r="R32" i="2" s="1"/>
  <c r="C33" i="2"/>
  <c r="I33" i="2"/>
  <c r="B33" i="2"/>
  <c r="O33" i="2" s="1"/>
  <c r="R33" i="2" s="1"/>
  <c r="C34" i="2"/>
  <c r="I34" i="2"/>
  <c r="B34" i="2"/>
  <c r="O34" i="2" s="1"/>
  <c r="R34" i="2" s="1"/>
  <c r="C35" i="2"/>
  <c r="I35" i="2"/>
  <c r="B35" i="2"/>
  <c r="O35" i="2" s="1"/>
  <c r="R35" i="2" s="1"/>
  <c r="C36" i="2"/>
  <c r="I36" i="2"/>
  <c r="B36" i="2"/>
  <c r="O36" i="2" s="1"/>
  <c r="R36" i="2" s="1"/>
  <c r="C37" i="2"/>
  <c r="I37" i="2"/>
  <c r="B37" i="2"/>
  <c r="O37" i="2" s="1"/>
  <c r="R37" i="2" s="1"/>
  <c r="C38" i="2"/>
  <c r="I38" i="2"/>
  <c r="B38" i="2"/>
  <c r="O38" i="2" s="1"/>
  <c r="R38" i="2" s="1"/>
  <c r="C39" i="2"/>
  <c r="I39" i="2"/>
  <c r="B39" i="2"/>
  <c r="O39" i="2" s="1"/>
  <c r="R39" i="2" s="1"/>
  <c r="C40" i="2"/>
  <c r="I40" i="2"/>
  <c r="B40" i="2"/>
  <c r="O40" i="2" s="1"/>
  <c r="R40" i="2" s="1"/>
  <c r="C41" i="2"/>
  <c r="I41" i="2"/>
  <c r="B41" i="2"/>
  <c r="O41" i="2" s="1"/>
  <c r="R41" i="2" s="1"/>
  <c r="C42" i="2"/>
  <c r="I42" i="2"/>
  <c r="B42" i="2"/>
  <c r="O42" i="2" s="1"/>
  <c r="R42" i="2" s="1"/>
  <c r="C43" i="2"/>
  <c r="I43" i="2"/>
  <c r="B43" i="2"/>
  <c r="O43" i="2" s="1"/>
  <c r="R43" i="2" s="1"/>
  <c r="C44" i="2"/>
  <c r="I44" i="2"/>
  <c r="B44" i="2"/>
  <c r="O44" i="2" s="1"/>
  <c r="R44" i="2" s="1"/>
  <c r="C45" i="2"/>
  <c r="I45" i="2"/>
  <c r="B45" i="2"/>
  <c r="O45" i="2" s="1"/>
  <c r="R45" i="2" s="1"/>
  <c r="C46" i="2"/>
  <c r="I46" i="2"/>
  <c r="B46" i="2"/>
  <c r="O46" i="2" s="1"/>
  <c r="R46" i="2" s="1"/>
  <c r="C47" i="2"/>
  <c r="I47" i="2"/>
  <c r="B47" i="2"/>
  <c r="O47" i="2" s="1"/>
  <c r="R47" i="2" s="1"/>
  <c r="C48" i="2"/>
  <c r="I48" i="2"/>
  <c r="B48" i="2"/>
  <c r="O48" i="2" s="1"/>
  <c r="R48" i="2" s="1"/>
  <c r="C49" i="2"/>
  <c r="I49" i="2"/>
  <c r="B49" i="2"/>
  <c r="O49" i="2"/>
  <c r="R49" i="2" s="1"/>
  <c r="C50" i="2"/>
  <c r="I50" i="2"/>
  <c r="B50" i="2"/>
  <c r="O50" i="2" s="1"/>
  <c r="R50" i="2" s="1"/>
  <c r="C51" i="2"/>
  <c r="I51" i="2"/>
  <c r="B51" i="2"/>
  <c r="O51" i="2" s="1"/>
  <c r="R51" i="2" s="1"/>
  <c r="C52" i="2"/>
  <c r="I52" i="2"/>
  <c r="B52" i="2"/>
  <c r="O52" i="2" s="1"/>
  <c r="R52" i="2" s="1"/>
  <c r="C53" i="2"/>
  <c r="I53" i="2"/>
  <c r="B53" i="2"/>
  <c r="O53" i="2" s="1"/>
  <c r="R53" i="2" s="1"/>
  <c r="C54" i="2"/>
  <c r="I54" i="2"/>
  <c r="B54" i="2"/>
  <c r="O54" i="2" s="1"/>
  <c r="R54" i="2" s="1"/>
  <c r="C15" i="2"/>
  <c r="I15" i="2"/>
  <c r="B15" i="2"/>
  <c r="O15" i="2" s="1"/>
  <c r="R15" i="2" s="1"/>
  <c r="C14" i="2"/>
  <c r="I14" i="2"/>
  <c r="B14" i="2"/>
  <c r="O14" i="2" s="1"/>
  <c r="R14" i="2" s="1"/>
  <c r="C10" i="2"/>
  <c r="I10" i="2"/>
  <c r="B10" i="2"/>
  <c r="O10" i="2" s="1"/>
  <c r="R10" i="2" s="1"/>
  <c r="C16" i="4"/>
  <c r="J16" i="4"/>
  <c r="B16" i="4"/>
  <c r="O16" i="4" s="1"/>
  <c r="R16" i="4" s="1"/>
  <c r="C17" i="4"/>
  <c r="J17" i="4"/>
  <c r="B17" i="4"/>
  <c r="O17" i="4" s="1"/>
  <c r="R17" i="4" s="1"/>
  <c r="C18" i="4"/>
  <c r="J18" i="4"/>
  <c r="B18" i="4"/>
  <c r="O18" i="4" s="1"/>
  <c r="R18" i="4" s="1"/>
  <c r="C19" i="4"/>
  <c r="J19" i="4"/>
  <c r="B19" i="4"/>
  <c r="O19" i="4" s="1"/>
  <c r="R19" i="4" s="1"/>
  <c r="C20" i="4"/>
  <c r="J20" i="4"/>
  <c r="B20" i="4"/>
  <c r="O20" i="4" s="1"/>
  <c r="R20" i="4" s="1"/>
  <c r="C21" i="4"/>
  <c r="J21" i="4"/>
  <c r="B21" i="4"/>
  <c r="O21" i="4" s="1"/>
  <c r="R21" i="4" s="1"/>
  <c r="C22" i="4"/>
  <c r="J22" i="4"/>
  <c r="B22" i="4"/>
  <c r="O22" i="4" s="1"/>
  <c r="R22" i="4" s="1"/>
  <c r="C23" i="4"/>
  <c r="J23" i="4"/>
  <c r="B23" i="4"/>
  <c r="O23" i="4" s="1"/>
  <c r="R23" i="4" s="1"/>
  <c r="C24" i="4"/>
  <c r="J24" i="4"/>
  <c r="B24" i="4"/>
  <c r="O24" i="4" s="1"/>
  <c r="R24" i="4" s="1"/>
  <c r="C25" i="4"/>
  <c r="J25" i="4"/>
  <c r="B25" i="4"/>
  <c r="O25" i="4" s="1"/>
  <c r="R25" i="4" s="1"/>
  <c r="C26" i="4"/>
  <c r="J26" i="4"/>
  <c r="B26" i="4"/>
  <c r="O26" i="4" s="1"/>
  <c r="R26" i="4" s="1"/>
  <c r="C27" i="4"/>
  <c r="J27" i="4"/>
  <c r="B27" i="4"/>
  <c r="O27" i="4" s="1"/>
  <c r="C28" i="4"/>
  <c r="J28" i="4"/>
  <c r="B28" i="4"/>
  <c r="O28" i="4" s="1"/>
  <c r="C29" i="4"/>
  <c r="J29" i="4"/>
  <c r="B29" i="4"/>
  <c r="O29" i="4" s="1"/>
  <c r="C30" i="4"/>
  <c r="J30" i="4"/>
  <c r="P30" i="4" s="1"/>
  <c r="B30" i="4"/>
  <c r="O30" i="4" s="1"/>
  <c r="C31" i="4"/>
  <c r="J31" i="4"/>
  <c r="B31" i="4"/>
  <c r="O31" i="4" s="1"/>
  <c r="C32" i="4"/>
  <c r="J32" i="4"/>
  <c r="B32" i="4"/>
  <c r="O32" i="4" s="1"/>
  <c r="C33" i="4"/>
  <c r="J33" i="4"/>
  <c r="B33" i="4"/>
  <c r="O33" i="4" s="1"/>
  <c r="C34" i="4"/>
  <c r="J34" i="4"/>
  <c r="P34" i="4" s="1"/>
  <c r="B34" i="4"/>
  <c r="O34" i="4" s="1"/>
  <c r="C35" i="4"/>
  <c r="J35" i="4"/>
  <c r="B35" i="4"/>
  <c r="O35" i="4" s="1"/>
  <c r="C36" i="4"/>
  <c r="J36" i="4"/>
  <c r="B36" i="4"/>
  <c r="O36" i="4" s="1"/>
  <c r="R36" i="4" s="1"/>
  <c r="C37" i="4"/>
  <c r="P37" i="4" s="1"/>
  <c r="J37" i="4"/>
  <c r="B37" i="4"/>
  <c r="O37" i="4" s="1"/>
  <c r="R37" i="4" s="1"/>
  <c r="C38" i="4"/>
  <c r="J38" i="4"/>
  <c r="B38" i="4"/>
  <c r="O38" i="4" s="1"/>
  <c r="R38" i="4" s="1"/>
  <c r="C39" i="4"/>
  <c r="J39" i="4"/>
  <c r="B39" i="4"/>
  <c r="O39" i="4" s="1"/>
  <c r="R39" i="4" s="1"/>
  <c r="C40" i="4"/>
  <c r="J40" i="4"/>
  <c r="B40" i="4"/>
  <c r="O40" i="4" s="1"/>
  <c r="R40" i="4" s="1"/>
  <c r="C41" i="4"/>
  <c r="J41" i="4"/>
  <c r="B41" i="4"/>
  <c r="O41" i="4" s="1"/>
  <c r="R41" i="4" s="1"/>
  <c r="C42" i="4"/>
  <c r="J42" i="4"/>
  <c r="B42" i="4"/>
  <c r="O42" i="4" s="1"/>
  <c r="R42" i="4" s="1"/>
  <c r="C43" i="4"/>
  <c r="J43" i="4"/>
  <c r="B43" i="4"/>
  <c r="O43" i="4" s="1"/>
  <c r="C44" i="4"/>
  <c r="J44" i="4"/>
  <c r="B44" i="4"/>
  <c r="O44" i="4" s="1"/>
  <c r="R44" i="4" s="1"/>
  <c r="C45" i="4"/>
  <c r="J45" i="4"/>
  <c r="B45" i="4"/>
  <c r="O45" i="4" s="1"/>
  <c r="R45" i="4" s="1"/>
  <c r="C46" i="4"/>
  <c r="J46" i="4"/>
  <c r="B46" i="4"/>
  <c r="O46" i="4" s="1"/>
  <c r="R46" i="4" s="1"/>
  <c r="C47" i="4"/>
  <c r="J47" i="4"/>
  <c r="B47" i="4"/>
  <c r="O47" i="4" s="1"/>
  <c r="R47" i="4" s="1"/>
  <c r="C48" i="4"/>
  <c r="J48" i="4"/>
  <c r="B48" i="4"/>
  <c r="O48" i="4" s="1"/>
  <c r="R48" i="4" s="1"/>
  <c r="C49" i="4"/>
  <c r="P49" i="4" s="1"/>
  <c r="J49" i="4"/>
  <c r="B49" i="4"/>
  <c r="O49" i="4" s="1"/>
  <c r="R49" i="4" s="1"/>
  <c r="C50" i="4"/>
  <c r="J50" i="4"/>
  <c r="B50" i="4"/>
  <c r="O50" i="4" s="1"/>
  <c r="R50" i="4" s="1"/>
  <c r="C51" i="4"/>
  <c r="J51" i="4"/>
  <c r="B51" i="4"/>
  <c r="O51" i="4" s="1"/>
  <c r="C52" i="4"/>
  <c r="J52" i="4"/>
  <c r="B52" i="4"/>
  <c r="O52" i="4" s="1"/>
  <c r="R52" i="4" s="1"/>
  <c r="C53" i="4"/>
  <c r="J53" i="4"/>
  <c r="B53" i="4"/>
  <c r="O53" i="4" s="1"/>
  <c r="R53" i="4" s="1"/>
  <c r="C54" i="4"/>
  <c r="J54" i="4"/>
  <c r="B54" i="4"/>
  <c r="O54" i="4" s="1"/>
  <c r="R54" i="4" s="1"/>
  <c r="C15" i="4"/>
  <c r="J15" i="4"/>
  <c r="B15" i="4"/>
  <c r="O15" i="4" s="1"/>
  <c r="R15" i="4" s="1"/>
  <c r="C14" i="4"/>
  <c r="J14" i="4"/>
  <c r="B14" i="4"/>
  <c r="O14" i="4" s="1"/>
  <c r="R14" i="4" s="1"/>
  <c r="C14" i="5"/>
  <c r="P14" i="5" s="1"/>
  <c r="K14" i="5"/>
  <c r="B14" i="5"/>
  <c r="O14" i="5" s="1"/>
  <c r="C16" i="5"/>
  <c r="K16" i="5"/>
  <c r="B16" i="5"/>
  <c r="O16" i="5" s="1"/>
  <c r="U16" i="5" s="1"/>
  <c r="C17" i="5"/>
  <c r="K17" i="5"/>
  <c r="B17" i="5"/>
  <c r="O17" i="5" s="1"/>
  <c r="C18" i="5"/>
  <c r="K18" i="5"/>
  <c r="B18" i="5"/>
  <c r="O18" i="5" s="1"/>
  <c r="C19" i="5"/>
  <c r="K19" i="5"/>
  <c r="B19" i="5"/>
  <c r="O19" i="5" s="1"/>
  <c r="C20" i="5"/>
  <c r="K20" i="5"/>
  <c r="B20" i="5"/>
  <c r="O20" i="5" s="1"/>
  <c r="C21" i="5"/>
  <c r="K21" i="5"/>
  <c r="B21" i="5"/>
  <c r="O21" i="5" s="1"/>
  <c r="C22" i="5"/>
  <c r="K22" i="5"/>
  <c r="B22" i="5"/>
  <c r="O22" i="5" s="1"/>
  <c r="R22" i="5" s="1"/>
  <c r="C23" i="5"/>
  <c r="K23" i="5"/>
  <c r="B23" i="5"/>
  <c r="O23" i="5" s="1"/>
  <c r="R23" i="5" s="1"/>
  <c r="C24" i="5"/>
  <c r="K24" i="5"/>
  <c r="B24" i="5"/>
  <c r="O24" i="5" s="1"/>
  <c r="U24" i="5" s="1"/>
  <c r="C25" i="5"/>
  <c r="K25" i="5"/>
  <c r="B25" i="5"/>
  <c r="O25" i="5" s="1"/>
  <c r="R25" i="5" s="1"/>
  <c r="C26" i="5"/>
  <c r="K26" i="5"/>
  <c r="B26" i="5"/>
  <c r="O26" i="5" s="1"/>
  <c r="R26" i="5" s="1"/>
  <c r="C27" i="5"/>
  <c r="K27" i="5"/>
  <c r="B27" i="5"/>
  <c r="O27" i="5" s="1"/>
  <c r="R27" i="5" s="1"/>
  <c r="C28" i="5"/>
  <c r="K28" i="5"/>
  <c r="B28" i="5"/>
  <c r="O28" i="5" s="1"/>
  <c r="R28" i="5" s="1"/>
  <c r="C29" i="5"/>
  <c r="K29" i="5"/>
  <c r="B29" i="5"/>
  <c r="O29" i="5" s="1"/>
  <c r="R29" i="5" s="1"/>
  <c r="C30" i="5"/>
  <c r="K30" i="5"/>
  <c r="B30" i="5"/>
  <c r="O30" i="5" s="1"/>
  <c r="R30" i="5" s="1"/>
  <c r="C31" i="5"/>
  <c r="K31" i="5"/>
  <c r="B31" i="5"/>
  <c r="O31" i="5" s="1"/>
  <c r="R31" i="5" s="1"/>
  <c r="C32" i="5"/>
  <c r="K32" i="5"/>
  <c r="B32" i="5"/>
  <c r="O32" i="5" s="1"/>
  <c r="C33" i="5"/>
  <c r="K33" i="5"/>
  <c r="B33" i="5"/>
  <c r="O33" i="5" s="1"/>
  <c r="R33" i="5" s="1"/>
  <c r="C34" i="5"/>
  <c r="K34" i="5"/>
  <c r="B34" i="5"/>
  <c r="O34" i="5" s="1"/>
  <c r="R34" i="5" s="1"/>
  <c r="C35" i="5"/>
  <c r="K35" i="5"/>
  <c r="B35" i="5"/>
  <c r="O35" i="5" s="1"/>
  <c r="R35" i="5" s="1"/>
  <c r="C36" i="5"/>
  <c r="K36" i="5"/>
  <c r="B36" i="5"/>
  <c r="O36" i="5" s="1"/>
  <c r="C37" i="5"/>
  <c r="K37" i="5"/>
  <c r="B37" i="5"/>
  <c r="O37" i="5" s="1"/>
  <c r="U37" i="5" s="1"/>
  <c r="C38" i="5"/>
  <c r="K38" i="5"/>
  <c r="B38" i="5"/>
  <c r="O38" i="5" s="1"/>
  <c r="R38" i="5" s="1"/>
  <c r="C39" i="5"/>
  <c r="K39" i="5"/>
  <c r="B39" i="5"/>
  <c r="O39" i="5" s="1"/>
  <c r="R39" i="5" s="1"/>
  <c r="C40" i="5"/>
  <c r="K40" i="5"/>
  <c r="B40" i="5"/>
  <c r="O40" i="5" s="1"/>
  <c r="C41" i="5"/>
  <c r="K41" i="5"/>
  <c r="B41" i="5"/>
  <c r="O41" i="5" s="1"/>
  <c r="C42" i="5"/>
  <c r="K42" i="5"/>
  <c r="B42" i="5"/>
  <c r="O42" i="5" s="1"/>
  <c r="C43" i="5"/>
  <c r="K43" i="5"/>
  <c r="B43" i="5"/>
  <c r="O43" i="5" s="1"/>
  <c r="C44" i="5"/>
  <c r="K44" i="5"/>
  <c r="B44" i="5"/>
  <c r="O44" i="5" s="1"/>
  <c r="R44" i="5" s="1"/>
  <c r="C45" i="5"/>
  <c r="K45" i="5"/>
  <c r="B45" i="5"/>
  <c r="O45" i="5" s="1"/>
  <c r="R45" i="5" s="1"/>
  <c r="C46" i="5"/>
  <c r="K46" i="5"/>
  <c r="B46" i="5"/>
  <c r="O46" i="5" s="1"/>
  <c r="R46" i="5" s="1"/>
  <c r="C47" i="5"/>
  <c r="K47" i="5"/>
  <c r="B47" i="5"/>
  <c r="O47" i="5" s="1"/>
  <c r="R47" i="5" s="1"/>
  <c r="C48" i="5"/>
  <c r="K48" i="5"/>
  <c r="B48" i="5"/>
  <c r="O48" i="5" s="1"/>
  <c r="R48" i="5" s="1"/>
  <c r="C49" i="5"/>
  <c r="K49" i="5"/>
  <c r="B49" i="5"/>
  <c r="O49" i="5" s="1"/>
  <c r="R49" i="5" s="1"/>
  <c r="C50" i="5"/>
  <c r="K50" i="5"/>
  <c r="B50" i="5"/>
  <c r="O50" i="5" s="1"/>
  <c r="C51" i="5"/>
  <c r="K51" i="5"/>
  <c r="B51" i="5"/>
  <c r="O51" i="5" s="1"/>
  <c r="C52" i="5"/>
  <c r="K52" i="5"/>
  <c r="B52" i="5"/>
  <c r="O52" i="5" s="1"/>
  <c r="R52" i="5" s="1"/>
  <c r="C53" i="5"/>
  <c r="K53" i="5"/>
  <c r="B53" i="5"/>
  <c r="O53" i="5" s="1"/>
  <c r="R53" i="5" s="1"/>
  <c r="C54" i="5"/>
  <c r="K54" i="5"/>
  <c r="B54" i="5"/>
  <c r="O54" i="5" s="1"/>
  <c r="R54" i="5" s="1"/>
  <c r="C15" i="5"/>
  <c r="K15" i="5"/>
  <c r="B15" i="5"/>
  <c r="O15" i="5" s="1"/>
  <c r="R15" i="5" s="1"/>
  <c r="E14" i="6"/>
  <c r="I14" i="6"/>
  <c r="D14" i="6"/>
  <c r="O14" i="6" s="1"/>
  <c r="R14" i="6" s="1"/>
  <c r="E16" i="6"/>
  <c r="I16" i="6"/>
  <c r="D16" i="6"/>
  <c r="O16" i="6" s="1"/>
  <c r="E17" i="6"/>
  <c r="I17" i="6"/>
  <c r="D17" i="6"/>
  <c r="O17" i="6" s="1"/>
  <c r="R17" i="6" s="1"/>
  <c r="E18" i="6"/>
  <c r="I18" i="6"/>
  <c r="D18" i="6"/>
  <c r="O18" i="6" s="1"/>
  <c r="R18" i="6" s="1"/>
  <c r="E19" i="6"/>
  <c r="I19" i="6"/>
  <c r="D19" i="6"/>
  <c r="O19" i="6" s="1"/>
  <c r="E20" i="6"/>
  <c r="I20" i="6"/>
  <c r="D20" i="6"/>
  <c r="O20" i="6" s="1"/>
  <c r="R20" i="6" s="1"/>
  <c r="E21" i="6"/>
  <c r="I21" i="6"/>
  <c r="D21" i="6"/>
  <c r="O21" i="6" s="1"/>
  <c r="E22" i="6"/>
  <c r="I22" i="6"/>
  <c r="D22" i="6"/>
  <c r="O22" i="6" s="1"/>
  <c r="R22" i="6" s="1"/>
  <c r="E23" i="6"/>
  <c r="I23" i="6"/>
  <c r="D23" i="6"/>
  <c r="O23" i="6" s="1"/>
  <c r="R23" i="6" s="1"/>
  <c r="E24" i="6"/>
  <c r="I24" i="6"/>
  <c r="D24" i="6"/>
  <c r="O24" i="6" s="1"/>
  <c r="R24" i="6" s="1"/>
  <c r="E25" i="6"/>
  <c r="I25" i="6"/>
  <c r="D25" i="6"/>
  <c r="O25" i="6" s="1"/>
  <c r="R25" i="6" s="1"/>
  <c r="E26" i="6"/>
  <c r="I26" i="6"/>
  <c r="D26" i="6"/>
  <c r="O26" i="6" s="1"/>
  <c r="R26" i="6" s="1"/>
  <c r="E27" i="6"/>
  <c r="I27" i="6"/>
  <c r="D27" i="6"/>
  <c r="O27" i="6" s="1"/>
  <c r="R27" i="6" s="1"/>
  <c r="E28" i="6"/>
  <c r="I28" i="6"/>
  <c r="D28" i="6"/>
  <c r="O28" i="6" s="1"/>
  <c r="R28" i="6" s="1"/>
  <c r="E29" i="6"/>
  <c r="I29" i="6"/>
  <c r="D29" i="6"/>
  <c r="O29" i="6" s="1"/>
  <c r="R29" i="6" s="1"/>
  <c r="E30" i="6"/>
  <c r="I30" i="6"/>
  <c r="D30" i="6"/>
  <c r="O30" i="6" s="1"/>
  <c r="E31" i="6"/>
  <c r="I31" i="6"/>
  <c r="D31" i="6"/>
  <c r="O31" i="6" s="1"/>
  <c r="R31" i="6" s="1"/>
  <c r="E32" i="6"/>
  <c r="I32" i="6"/>
  <c r="D32" i="6"/>
  <c r="O32" i="6" s="1"/>
  <c r="R32" i="6" s="1"/>
  <c r="E33" i="6"/>
  <c r="I33" i="6"/>
  <c r="D33" i="6"/>
  <c r="O33" i="6" s="1"/>
  <c r="R33" i="6" s="1"/>
  <c r="E34" i="6"/>
  <c r="I34" i="6"/>
  <c r="D34" i="6"/>
  <c r="O34" i="6" s="1"/>
  <c r="E35" i="6"/>
  <c r="I35" i="6"/>
  <c r="D35" i="6"/>
  <c r="O35" i="6" s="1"/>
  <c r="R35" i="6" s="1"/>
  <c r="E36" i="6"/>
  <c r="I36" i="6"/>
  <c r="D36" i="6"/>
  <c r="O36" i="6" s="1"/>
  <c r="R36" i="6" s="1"/>
  <c r="E37" i="6"/>
  <c r="I37" i="6"/>
  <c r="D37" i="6"/>
  <c r="O37" i="6" s="1"/>
  <c r="U37" i="6" s="1"/>
  <c r="E38" i="6"/>
  <c r="I38" i="6"/>
  <c r="D38" i="6"/>
  <c r="O38" i="6" s="1"/>
  <c r="E39" i="6"/>
  <c r="I39" i="6"/>
  <c r="D39" i="6"/>
  <c r="O39" i="6" s="1"/>
  <c r="R39" i="6" s="1"/>
  <c r="E40" i="6"/>
  <c r="I40" i="6"/>
  <c r="D40" i="6"/>
  <c r="O40" i="6" s="1"/>
  <c r="E41" i="6"/>
  <c r="I41" i="6"/>
  <c r="D41" i="6"/>
  <c r="O41" i="6" s="1"/>
  <c r="R41" i="6" s="1"/>
  <c r="E42" i="6"/>
  <c r="I42" i="6"/>
  <c r="D42" i="6"/>
  <c r="O42" i="6" s="1"/>
  <c r="E43" i="6"/>
  <c r="I43" i="6"/>
  <c r="D43" i="6"/>
  <c r="O43" i="6" s="1"/>
  <c r="R43" i="6" s="1"/>
  <c r="E44" i="6"/>
  <c r="I44" i="6"/>
  <c r="D44" i="6"/>
  <c r="O44" i="6" s="1"/>
  <c r="R44" i="6" s="1"/>
  <c r="E45" i="6"/>
  <c r="I45" i="6"/>
  <c r="D45" i="6"/>
  <c r="O45" i="6" s="1"/>
  <c r="R45" i="6" s="1"/>
  <c r="E46" i="6"/>
  <c r="I46" i="6"/>
  <c r="D46" i="6"/>
  <c r="O46" i="6" s="1"/>
  <c r="E47" i="6"/>
  <c r="I47" i="6"/>
  <c r="D47" i="6"/>
  <c r="O47" i="6" s="1"/>
  <c r="R47" i="6" s="1"/>
  <c r="E48" i="6"/>
  <c r="I48" i="6"/>
  <c r="D48" i="6"/>
  <c r="O48" i="6" s="1"/>
  <c r="R48" i="6" s="1"/>
  <c r="E49" i="6"/>
  <c r="I49" i="6"/>
  <c r="D49" i="6"/>
  <c r="O49" i="6" s="1"/>
  <c r="R49" i="6" s="1"/>
  <c r="E50" i="6"/>
  <c r="I50" i="6"/>
  <c r="D50" i="6"/>
  <c r="O50" i="6" s="1"/>
  <c r="E51" i="6"/>
  <c r="I51" i="6"/>
  <c r="D51" i="6"/>
  <c r="O51" i="6" s="1"/>
  <c r="R51" i="6" s="1"/>
  <c r="E52" i="6"/>
  <c r="I52" i="6"/>
  <c r="D52" i="6"/>
  <c r="O52" i="6" s="1"/>
  <c r="R52" i="6" s="1"/>
  <c r="E53" i="6"/>
  <c r="I53" i="6"/>
  <c r="D53" i="6"/>
  <c r="O53" i="6" s="1"/>
  <c r="R53" i="6" s="1"/>
  <c r="E54" i="6"/>
  <c r="I54" i="6"/>
  <c r="D54" i="6"/>
  <c r="O54" i="6" s="1"/>
  <c r="E15" i="6"/>
  <c r="I15" i="6"/>
  <c r="D15" i="6"/>
  <c r="O15" i="6" s="1"/>
  <c r="R15" i="6" s="1"/>
  <c r="E14" i="7"/>
  <c r="J14" i="7"/>
  <c r="D14" i="7"/>
  <c r="O14" i="7" s="1"/>
  <c r="E15" i="7"/>
  <c r="J15" i="7"/>
  <c r="D15" i="7"/>
  <c r="O15" i="7" s="1"/>
  <c r="R15" i="7" s="1"/>
  <c r="E16" i="7"/>
  <c r="J16" i="7"/>
  <c r="D16" i="7"/>
  <c r="O16" i="7" s="1"/>
  <c r="E17" i="7"/>
  <c r="J17" i="7"/>
  <c r="D17" i="7"/>
  <c r="O17" i="7" s="1"/>
  <c r="R17" i="7" s="1"/>
  <c r="E18" i="7"/>
  <c r="J18" i="7"/>
  <c r="D18" i="7"/>
  <c r="O18" i="7" s="1"/>
  <c r="U18" i="7" s="1"/>
  <c r="E19" i="7"/>
  <c r="J19" i="7"/>
  <c r="D19" i="7"/>
  <c r="O19" i="7" s="1"/>
  <c r="R19" i="7" s="1"/>
  <c r="E20" i="7"/>
  <c r="J20" i="7"/>
  <c r="D20" i="7"/>
  <c r="O20" i="7" s="1"/>
  <c r="U20" i="7" s="1"/>
  <c r="E21" i="7"/>
  <c r="J21" i="7"/>
  <c r="D21" i="7"/>
  <c r="O21" i="7" s="1"/>
  <c r="R21" i="7" s="1"/>
  <c r="E22" i="7"/>
  <c r="J22" i="7"/>
  <c r="D22" i="7"/>
  <c r="O22" i="7" s="1"/>
  <c r="R22" i="7" s="1"/>
  <c r="E23" i="7"/>
  <c r="J23" i="7"/>
  <c r="D23" i="7"/>
  <c r="O23" i="7" s="1"/>
  <c r="R23" i="7" s="1"/>
  <c r="E24" i="7"/>
  <c r="J24" i="7"/>
  <c r="D24" i="7"/>
  <c r="O24" i="7" s="1"/>
  <c r="R24" i="7" s="1"/>
  <c r="E25" i="7"/>
  <c r="J25" i="7"/>
  <c r="D25" i="7"/>
  <c r="O25" i="7" s="1"/>
  <c r="R25" i="7" s="1"/>
  <c r="E26" i="7"/>
  <c r="J26" i="7"/>
  <c r="D26" i="7"/>
  <c r="O26" i="7" s="1"/>
  <c r="R26" i="7" s="1"/>
  <c r="E27" i="7"/>
  <c r="J27" i="7"/>
  <c r="D27" i="7"/>
  <c r="O27" i="7" s="1"/>
  <c r="R27" i="7" s="1"/>
  <c r="E28" i="7"/>
  <c r="J28" i="7"/>
  <c r="D28" i="7"/>
  <c r="O28" i="7" s="1"/>
  <c r="R28" i="7" s="1"/>
  <c r="E29" i="7"/>
  <c r="J29" i="7"/>
  <c r="D29" i="7"/>
  <c r="O29" i="7" s="1"/>
  <c r="E30" i="7"/>
  <c r="J30" i="7"/>
  <c r="D30" i="7"/>
  <c r="O30" i="7" s="1"/>
  <c r="R30" i="7" s="1"/>
  <c r="E31" i="7"/>
  <c r="J31" i="7"/>
  <c r="D31" i="7"/>
  <c r="O31" i="7" s="1"/>
  <c r="E32" i="7"/>
  <c r="J32" i="7"/>
  <c r="D32" i="7"/>
  <c r="O32" i="7" s="1"/>
  <c r="R32" i="7" s="1"/>
  <c r="E33" i="7"/>
  <c r="J33" i="7"/>
  <c r="D33" i="7"/>
  <c r="O33" i="7" s="1"/>
  <c r="E34" i="7"/>
  <c r="J34" i="7"/>
  <c r="D34" i="7"/>
  <c r="O34" i="7" s="1"/>
  <c r="R34" i="7" s="1"/>
  <c r="E35" i="7"/>
  <c r="J35" i="7"/>
  <c r="D35" i="7"/>
  <c r="O35" i="7" s="1"/>
  <c r="U35" i="7" s="1"/>
  <c r="E36" i="7"/>
  <c r="J36" i="7"/>
  <c r="D36" i="7"/>
  <c r="O36" i="7" s="1"/>
  <c r="R36" i="7" s="1"/>
  <c r="E37" i="7"/>
  <c r="J37" i="7"/>
  <c r="D37" i="7"/>
  <c r="O37" i="7" s="1"/>
  <c r="E38" i="7"/>
  <c r="J38" i="7"/>
  <c r="D38" i="7"/>
  <c r="O38" i="7" s="1"/>
  <c r="R38" i="7" s="1"/>
  <c r="E39" i="7"/>
  <c r="J39" i="7"/>
  <c r="D39" i="7"/>
  <c r="O39" i="7" s="1"/>
  <c r="R39" i="7" s="1"/>
  <c r="E40" i="7"/>
  <c r="J40" i="7"/>
  <c r="D40" i="7"/>
  <c r="O40" i="7" s="1"/>
  <c r="R40" i="7" s="1"/>
  <c r="E41" i="7"/>
  <c r="J41" i="7"/>
  <c r="D41" i="7"/>
  <c r="O41" i="7" s="1"/>
  <c r="E42" i="7"/>
  <c r="J42" i="7"/>
  <c r="D42" i="7"/>
  <c r="O42" i="7" s="1"/>
  <c r="R42" i="7" s="1"/>
  <c r="E43" i="7"/>
  <c r="J43" i="7"/>
  <c r="D43" i="7"/>
  <c r="O43" i="7" s="1"/>
  <c r="R43" i="7" s="1"/>
  <c r="E44" i="7"/>
  <c r="J44" i="7"/>
  <c r="D44" i="7"/>
  <c r="O44" i="7" s="1"/>
  <c r="R44" i="7" s="1"/>
  <c r="E45" i="7"/>
  <c r="J45" i="7"/>
  <c r="D45" i="7"/>
  <c r="O45" i="7" s="1"/>
  <c r="E46" i="7"/>
  <c r="J46" i="7"/>
  <c r="D46" i="7"/>
  <c r="O46" i="7" s="1"/>
  <c r="E47" i="7"/>
  <c r="J47" i="7"/>
  <c r="D47" i="7"/>
  <c r="O47" i="7" s="1"/>
  <c r="U47" i="7" s="1"/>
  <c r="E48" i="7"/>
  <c r="J48" i="7"/>
  <c r="D48" i="7"/>
  <c r="O48" i="7" s="1"/>
  <c r="R48" i="7" s="1"/>
  <c r="E49" i="7"/>
  <c r="J49" i="7"/>
  <c r="D49" i="7"/>
  <c r="O49" i="7" s="1"/>
  <c r="R49" i="7" s="1"/>
  <c r="E50" i="7"/>
  <c r="J50" i="7"/>
  <c r="D50" i="7"/>
  <c r="O50" i="7" s="1"/>
  <c r="E51" i="7"/>
  <c r="J51" i="7"/>
  <c r="D51" i="7"/>
  <c r="O51" i="7" s="1"/>
  <c r="E52" i="7"/>
  <c r="J52" i="7"/>
  <c r="D52" i="7"/>
  <c r="O52" i="7" s="1"/>
  <c r="R52" i="7" s="1"/>
  <c r="E53" i="7"/>
  <c r="J53" i="7"/>
  <c r="D53" i="7"/>
  <c r="O53" i="7" s="1"/>
  <c r="E54" i="7"/>
  <c r="J54" i="7"/>
  <c r="D54" i="7"/>
  <c r="O54" i="7" s="1"/>
  <c r="R54" i="7" s="1"/>
  <c r="E16" i="8"/>
  <c r="K16" i="8"/>
  <c r="D16" i="8"/>
  <c r="O16" i="8" s="1"/>
  <c r="E17" i="8"/>
  <c r="K17" i="8"/>
  <c r="D17" i="8"/>
  <c r="O17" i="8" s="1"/>
  <c r="R17" i="8" s="1"/>
  <c r="E18" i="8"/>
  <c r="K18" i="8"/>
  <c r="D18" i="8"/>
  <c r="O18" i="8" s="1"/>
  <c r="E19" i="8"/>
  <c r="K19" i="8"/>
  <c r="D19" i="8"/>
  <c r="O19" i="8" s="1"/>
  <c r="U19" i="8" s="1"/>
  <c r="E20" i="8"/>
  <c r="K20" i="8"/>
  <c r="D20" i="8"/>
  <c r="O20" i="8" s="1"/>
  <c r="U20" i="8" s="1"/>
  <c r="E21" i="8"/>
  <c r="K21" i="8"/>
  <c r="D21" i="8"/>
  <c r="O21" i="8" s="1"/>
  <c r="R21" i="8" s="1"/>
  <c r="E22" i="8"/>
  <c r="K22" i="8"/>
  <c r="D22" i="8"/>
  <c r="O22" i="8" s="1"/>
  <c r="E23" i="8"/>
  <c r="K23" i="8"/>
  <c r="D23" i="8"/>
  <c r="O23" i="8" s="1"/>
  <c r="R23" i="8" s="1"/>
  <c r="E24" i="8"/>
  <c r="K24" i="8"/>
  <c r="D24" i="8"/>
  <c r="O24" i="8" s="1"/>
  <c r="E25" i="8"/>
  <c r="K25" i="8"/>
  <c r="D25" i="8"/>
  <c r="O25" i="8" s="1"/>
  <c r="R25" i="8" s="1"/>
  <c r="E26" i="8"/>
  <c r="K26" i="8"/>
  <c r="D26" i="8"/>
  <c r="O26" i="8" s="1"/>
  <c r="R26" i="8" s="1"/>
  <c r="E27" i="8"/>
  <c r="K27" i="8"/>
  <c r="D27" i="8"/>
  <c r="O27" i="8" s="1"/>
  <c r="R27" i="8" s="1"/>
  <c r="E28" i="8"/>
  <c r="K28" i="8"/>
  <c r="D28" i="8"/>
  <c r="O28" i="8" s="1"/>
  <c r="U28" i="8" s="1"/>
  <c r="E29" i="8"/>
  <c r="K29" i="8"/>
  <c r="D29" i="8"/>
  <c r="O29" i="8" s="1"/>
  <c r="R29" i="8" s="1"/>
  <c r="E30" i="8"/>
  <c r="K30" i="8"/>
  <c r="D30" i="8"/>
  <c r="O30" i="8" s="1"/>
  <c r="R30" i="8" s="1"/>
  <c r="E31" i="8"/>
  <c r="K31" i="8"/>
  <c r="D31" i="8"/>
  <c r="O31" i="8" s="1"/>
  <c r="R31" i="8" s="1"/>
  <c r="E32" i="8"/>
  <c r="K32" i="8"/>
  <c r="D32" i="8"/>
  <c r="O32" i="8" s="1"/>
  <c r="E33" i="8"/>
  <c r="K33" i="8"/>
  <c r="D33" i="8"/>
  <c r="O33" i="8" s="1"/>
  <c r="E34" i="8"/>
  <c r="K34" i="8"/>
  <c r="D34" i="8"/>
  <c r="O34" i="8" s="1"/>
  <c r="R34" i="8" s="1"/>
  <c r="E35" i="8"/>
  <c r="K35" i="8"/>
  <c r="D35" i="8"/>
  <c r="O35" i="8" s="1"/>
  <c r="E36" i="8"/>
  <c r="K36" i="8"/>
  <c r="D36" i="8"/>
  <c r="O36" i="8" s="1"/>
  <c r="U36" i="8" s="1"/>
  <c r="E37" i="8"/>
  <c r="K37" i="8"/>
  <c r="D37" i="8"/>
  <c r="O37" i="8" s="1"/>
  <c r="E38" i="8"/>
  <c r="K38" i="8"/>
  <c r="D38" i="8"/>
  <c r="O38" i="8" s="1"/>
  <c r="R38" i="8" s="1"/>
  <c r="E39" i="8"/>
  <c r="K39" i="8"/>
  <c r="D39" i="8"/>
  <c r="O39" i="8" s="1"/>
  <c r="R39" i="8" s="1"/>
  <c r="E40" i="8"/>
  <c r="K40" i="8"/>
  <c r="D40" i="8"/>
  <c r="O40" i="8" s="1"/>
  <c r="E41" i="8"/>
  <c r="K41" i="8"/>
  <c r="D41" i="8"/>
  <c r="O41" i="8" s="1"/>
  <c r="R41" i="8" s="1"/>
  <c r="E42" i="8"/>
  <c r="K42" i="8"/>
  <c r="D42" i="8"/>
  <c r="O42" i="8" s="1"/>
  <c r="R42" i="8" s="1"/>
  <c r="E43" i="8"/>
  <c r="K43" i="8"/>
  <c r="D43" i="8"/>
  <c r="O43" i="8" s="1"/>
  <c r="E44" i="8"/>
  <c r="K44" i="8"/>
  <c r="D44" i="8"/>
  <c r="O44" i="8" s="1"/>
  <c r="U44" i="8" s="1"/>
  <c r="E45" i="8"/>
  <c r="K45" i="8"/>
  <c r="D45" i="8"/>
  <c r="O45" i="8" s="1"/>
  <c r="E46" i="8"/>
  <c r="K46" i="8"/>
  <c r="D46" i="8"/>
  <c r="O46" i="8" s="1"/>
  <c r="R46" i="8" s="1"/>
  <c r="E47" i="8"/>
  <c r="K47" i="8"/>
  <c r="D47" i="8"/>
  <c r="O47" i="8" s="1"/>
  <c r="R47" i="8" s="1"/>
  <c r="E48" i="8"/>
  <c r="K48" i="8"/>
  <c r="D48" i="8"/>
  <c r="O48" i="8" s="1"/>
  <c r="E49" i="8"/>
  <c r="K49" i="8"/>
  <c r="D49" i="8"/>
  <c r="O49" i="8" s="1"/>
  <c r="E50" i="8"/>
  <c r="K50" i="8"/>
  <c r="D50" i="8"/>
  <c r="O50" i="8" s="1"/>
  <c r="R50" i="8" s="1"/>
  <c r="E51" i="8"/>
  <c r="K51" i="8"/>
  <c r="D51" i="8"/>
  <c r="O51" i="8" s="1"/>
  <c r="E52" i="8"/>
  <c r="K52" i="8"/>
  <c r="D52" i="8"/>
  <c r="O52" i="8" s="1"/>
  <c r="E53" i="8"/>
  <c r="K53" i="8"/>
  <c r="D53" i="8"/>
  <c r="O53" i="8" s="1"/>
  <c r="E54" i="8"/>
  <c r="K54" i="8"/>
  <c r="D54" i="8"/>
  <c r="O54" i="8" s="1"/>
  <c r="E15" i="8"/>
  <c r="K15" i="8"/>
  <c r="D15" i="8"/>
  <c r="O15" i="8" s="1"/>
  <c r="E14" i="8"/>
  <c r="K14" i="8"/>
  <c r="D14" i="8"/>
  <c r="O14" i="8" s="1"/>
  <c r="E9" i="8"/>
  <c r="K9" i="8"/>
  <c r="D9" i="8"/>
  <c r="O9" i="8" s="1"/>
  <c r="G14" i="10"/>
  <c r="I14" i="10"/>
  <c r="F14" i="10"/>
  <c r="O14" i="10" s="1"/>
  <c r="G16" i="10"/>
  <c r="I16" i="10"/>
  <c r="F16" i="10"/>
  <c r="O16" i="10" s="1"/>
  <c r="R16" i="10" s="1"/>
  <c r="G17" i="10"/>
  <c r="I17" i="10"/>
  <c r="F17" i="10"/>
  <c r="O17" i="10" s="1"/>
  <c r="R17" i="10" s="1"/>
  <c r="G18" i="10"/>
  <c r="I18" i="10"/>
  <c r="F18" i="10"/>
  <c r="O18" i="10" s="1"/>
  <c r="G19" i="10"/>
  <c r="I19" i="10"/>
  <c r="F19" i="10"/>
  <c r="O19" i="10" s="1"/>
  <c r="G20" i="10"/>
  <c r="I20" i="10"/>
  <c r="F20" i="10"/>
  <c r="O20" i="10" s="1"/>
  <c r="R20" i="10" s="1"/>
  <c r="G21" i="10"/>
  <c r="I21" i="10"/>
  <c r="F21" i="10"/>
  <c r="O21" i="10" s="1"/>
  <c r="G22" i="10"/>
  <c r="I22" i="10"/>
  <c r="F22" i="10"/>
  <c r="O22" i="10" s="1"/>
  <c r="G23" i="10"/>
  <c r="I23" i="10"/>
  <c r="F23" i="10"/>
  <c r="O23" i="10" s="1"/>
  <c r="G24" i="10"/>
  <c r="I24" i="10"/>
  <c r="F24" i="10"/>
  <c r="O24" i="10" s="1"/>
  <c r="G25" i="10"/>
  <c r="I25" i="10"/>
  <c r="F25" i="10"/>
  <c r="O25" i="10" s="1"/>
  <c r="R25" i="10" s="1"/>
  <c r="G26" i="10"/>
  <c r="I26" i="10"/>
  <c r="F26" i="10"/>
  <c r="O26" i="10" s="1"/>
  <c r="G27" i="10"/>
  <c r="I27" i="10"/>
  <c r="F27" i="10"/>
  <c r="O27" i="10" s="1"/>
  <c r="G28" i="10"/>
  <c r="I28" i="10"/>
  <c r="F28" i="10"/>
  <c r="O28" i="10" s="1"/>
  <c r="G29" i="10"/>
  <c r="I29" i="10"/>
  <c r="F29" i="10"/>
  <c r="O29" i="10" s="1"/>
  <c r="U29" i="10" s="1"/>
  <c r="G30" i="10"/>
  <c r="I30" i="10"/>
  <c r="F30" i="10"/>
  <c r="O30" i="10" s="1"/>
  <c r="U30" i="10" s="1"/>
  <c r="G31" i="10"/>
  <c r="I31" i="10"/>
  <c r="F31" i="10"/>
  <c r="O31" i="10" s="1"/>
  <c r="R31" i="10" s="1"/>
  <c r="G32" i="10"/>
  <c r="I32" i="10"/>
  <c r="F32" i="10"/>
  <c r="O32" i="10" s="1"/>
  <c r="G33" i="10"/>
  <c r="I33" i="10"/>
  <c r="F33" i="10"/>
  <c r="O33" i="10" s="1"/>
  <c r="G34" i="10"/>
  <c r="I34" i="10"/>
  <c r="F34" i="10"/>
  <c r="O34" i="10" s="1"/>
  <c r="G35" i="10"/>
  <c r="I35" i="10"/>
  <c r="F35" i="10"/>
  <c r="O35" i="10" s="1"/>
  <c r="R35" i="10" s="1"/>
  <c r="G36" i="10"/>
  <c r="I36" i="10"/>
  <c r="F36" i="10"/>
  <c r="O36" i="10" s="1"/>
  <c r="G37" i="10"/>
  <c r="I37" i="10"/>
  <c r="F37" i="10"/>
  <c r="O37" i="10" s="1"/>
  <c r="G38" i="10"/>
  <c r="I38" i="10"/>
  <c r="F38" i="10"/>
  <c r="O38" i="10" s="1"/>
  <c r="G39" i="10"/>
  <c r="I39" i="10"/>
  <c r="F39" i="10"/>
  <c r="O39" i="10" s="1"/>
  <c r="R39" i="10" s="1"/>
  <c r="G40" i="10"/>
  <c r="I40" i="10"/>
  <c r="F40" i="10"/>
  <c r="O40" i="10" s="1"/>
  <c r="R40" i="10" s="1"/>
  <c r="G41" i="10"/>
  <c r="I41" i="10"/>
  <c r="F41" i="10"/>
  <c r="O41" i="10" s="1"/>
  <c r="R41" i="10" s="1"/>
  <c r="G42" i="10"/>
  <c r="I42" i="10"/>
  <c r="F42" i="10"/>
  <c r="O42" i="10" s="1"/>
  <c r="U42" i="10" s="1"/>
  <c r="G43" i="10"/>
  <c r="I43" i="10"/>
  <c r="F43" i="10"/>
  <c r="O43" i="10" s="1"/>
  <c r="R43" i="10" s="1"/>
  <c r="G44" i="10"/>
  <c r="I44" i="10"/>
  <c r="F44" i="10"/>
  <c r="O44" i="10" s="1"/>
  <c r="R44" i="10" s="1"/>
  <c r="G45" i="10"/>
  <c r="I45" i="10"/>
  <c r="F45" i="10"/>
  <c r="O45" i="10" s="1"/>
  <c r="R45" i="10" s="1"/>
  <c r="G46" i="10"/>
  <c r="I46" i="10"/>
  <c r="F46" i="10"/>
  <c r="O46" i="10" s="1"/>
  <c r="G47" i="10"/>
  <c r="I47" i="10"/>
  <c r="F47" i="10"/>
  <c r="O47" i="10" s="1"/>
  <c r="R47" i="10" s="1"/>
  <c r="G48" i="10"/>
  <c r="I48" i="10"/>
  <c r="F48" i="10"/>
  <c r="O48" i="10" s="1"/>
  <c r="R48" i="10" s="1"/>
  <c r="G49" i="10"/>
  <c r="I49" i="10"/>
  <c r="F49" i="10"/>
  <c r="O49" i="10" s="1"/>
  <c r="R49" i="10" s="1"/>
  <c r="G50" i="10"/>
  <c r="I50" i="10"/>
  <c r="F50" i="10"/>
  <c r="O50" i="10" s="1"/>
  <c r="U50" i="10" s="1"/>
  <c r="G51" i="10"/>
  <c r="I51" i="10"/>
  <c r="F51" i="10"/>
  <c r="O51" i="10" s="1"/>
  <c r="G52" i="10"/>
  <c r="I52" i="10"/>
  <c r="F52" i="10"/>
  <c r="O52" i="10" s="1"/>
  <c r="R52" i="10" s="1"/>
  <c r="G53" i="10"/>
  <c r="I53" i="10"/>
  <c r="F53" i="10"/>
  <c r="O53" i="10" s="1"/>
  <c r="R53" i="10" s="1"/>
  <c r="G54" i="10"/>
  <c r="I54" i="10"/>
  <c r="F54" i="10"/>
  <c r="O54" i="10" s="1"/>
  <c r="G15" i="10"/>
  <c r="I15" i="10"/>
  <c r="F15" i="10"/>
  <c r="O15" i="10" s="1"/>
  <c r="U15" i="10" s="1"/>
  <c r="G14" i="12"/>
  <c r="K14" i="12"/>
  <c r="F14" i="12"/>
  <c r="O14" i="12" s="1"/>
  <c r="U14" i="12" s="1"/>
  <c r="G16" i="11"/>
  <c r="J16" i="11"/>
  <c r="F16" i="11"/>
  <c r="O16" i="11" s="1"/>
  <c r="G17" i="11"/>
  <c r="J17" i="11"/>
  <c r="F17" i="11"/>
  <c r="O17" i="11" s="1"/>
  <c r="U17" i="11" s="1"/>
  <c r="G18" i="11"/>
  <c r="J18" i="11"/>
  <c r="F18" i="11"/>
  <c r="O18" i="11" s="1"/>
  <c r="G19" i="11"/>
  <c r="J19" i="11"/>
  <c r="F19" i="11"/>
  <c r="O19" i="11" s="1"/>
  <c r="G20" i="11"/>
  <c r="J20" i="11"/>
  <c r="F20" i="11"/>
  <c r="O20" i="11" s="1"/>
  <c r="G21" i="11"/>
  <c r="J21" i="11"/>
  <c r="F21" i="11"/>
  <c r="O21" i="11" s="1"/>
  <c r="U21" i="11" s="1"/>
  <c r="G22" i="11"/>
  <c r="J22" i="11"/>
  <c r="F22" i="11"/>
  <c r="O22" i="11" s="1"/>
  <c r="G23" i="11"/>
  <c r="J23" i="11"/>
  <c r="F23" i="11"/>
  <c r="O23" i="11" s="1"/>
  <c r="R23" i="11" s="1"/>
  <c r="G24" i="11"/>
  <c r="J24" i="11"/>
  <c r="F24" i="11"/>
  <c r="O24" i="11" s="1"/>
  <c r="R24" i="11" s="1"/>
  <c r="G25" i="11"/>
  <c r="J25" i="11"/>
  <c r="F25" i="11"/>
  <c r="O25" i="11" s="1"/>
  <c r="G26" i="11"/>
  <c r="J26" i="11"/>
  <c r="F26" i="11"/>
  <c r="O26" i="11" s="1"/>
  <c r="G27" i="11"/>
  <c r="J27" i="11"/>
  <c r="F27" i="11"/>
  <c r="O27" i="11" s="1"/>
  <c r="G28" i="11"/>
  <c r="J28" i="11"/>
  <c r="F28" i="11"/>
  <c r="O28" i="11" s="1"/>
  <c r="U28" i="11" s="1"/>
  <c r="G29" i="11"/>
  <c r="J29" i="11"/>
  <c r="F29" i="11"/>
  <c r="O29" i="11" s="1"/>
  <c r="R29" i="11" s="1"/>
  <c r="G30" i="11"/>
  <c r="J30" i="11"/>
  <c r="F30" i="11"/>
  <c r="O30" i="11" s="1"/>
  <c r="G31" i="11"/>
  <c r="J31" i="11"/>
  <c r="F31" i="11"/>
  <c r="O31" i="11" s="1"/>
  <c r="G32" i="11"/>
  <c r="J32" i="11"/>
  <c r="F32" i="11"/>
  <c r="O32" i="11" s="1"/>
  <c r="U32" i="11" s="1"/>
  <c r="G33" i="11"/>
  <c r="J33" i="11"/>
  <c r="F33" i="11"/>
  <c r="O33" i="11" s="1"/>
  <c r="G34" i="11"/>
  <c r="J34" i="11"/>
  <c r="F34" i="11"/>
  <c r="O34" i="11" s="1"/>
  <c r="G35" i="11"/>
  <c r="J35" i="11"/>
  <c r="F35" i="11"/>
  <c r="O35" i="11" s="1"/>
  <c r="G36" i="11"/>
  <c r="J36" i="11"/>
  <c r="F36" i="11"/>
  <c r="O36" i="11" s="1"/>
  <c r="G37" i="11"/>
  <c r="J37" i="11"/>
  <c r="F37" i="11"/>
  <c r="O37" i="11" s="1"/>
  <c r="G38" i="11"/>
  <c r="J38" i="11"/>
  <c r="F38" i="11"/>
  <c r="O38" i="11" s="1"/>
  <c r="R38" i="11" s="1"/>
  <c r="G39" i="11"/>
  <c r="J39" i="11"/>
  <c r="F39" i="11"/>
  <c r="O39" i="11" s="1"/>
  <c r="U39" i="11" s="1"/>
  <c r="G40" i="11"/>
  <c r="J40" i="11"/>
  <c r="F40" i="11"/>
  <c r="O40" i="11" s="1"/>
  <c r="R40" i="11" s="1"/>
  <c r="G41" i="11"/>
  <c r="J41" i="11"/>
  <c r="F41" i="11"/>
  <c r="O41" i="11" s="1"/>
  <c r="R41" i="11" s="1"/>
  <c r="G42" i="11"/>
  <c r="J42" i="11"/>
  <c r="P42" i="11" s="1"/>
  <c r="F42" i="11"/>
  <c r="O42" i="11" s="1"/>
  <c r="G43" i="11"/>
  <c r="J43" i="11"/>
  <c r="F43" i="11"/>
  <c r="O43" i="11" s="1"/>
  <c r="G44" i="11"/>
  <c r="J44" i="11"/>
  <c r="F44" i="11"/>
  <c r="O44" i="11" s="1"/>
  <c r="R44" i="11" s="1"/>
  <c r="G45" i="11"/>
  <c r="J45" i="11"/>
  <c r="F45" i="11"/>
  <c r="O45" i="11" s="1"/>
  <c r="R45" i="11" s="1"/>
  <c r="G46" i="11"/>
  <c r="J46" i="11"/>
  <c r="F46" i="11"/>
  <c r="O46" i="11" s="1"/>
  <c r="R46" i="11" s="1"/>
  <c r="G47" i="11"/>
  <c r="J47" i="11"/>
  <c r="F47" i="11"/>
  <c r="O47" i="11" s="1"/>
  <c r="G48" i="11"/>
  <c r="J48" i="11"/>
  <c r="F48" i="11"/>
  <c r="O48" i="11" s="1"/>
  <c r="R48" i="11" s="1"/>
  <c r="G49" i="11"/>
  <c r="J49" i="11"/>
  <c r="F49" i="11"/>
  <c r="O49" i="11" s="1"/>
  <c r="R49" i="11" s="1"/>
  <c r="G50" i="11"/>
  <c r="J50" i="11"/>
  <c r="F50" i="11"/>
  <c r="O50" i="11" s="1"/>
  <c r="G51" i="11"/>
  <c r="J51" i="11"/>
  <c r="F51" i="11"/>
  <c r="O51" i="11" s="1"/>
  <c r="R51" i="11" s="1"/>
  <c r="G52" i="11"/>
  <c r="J52" i="11"/>
  <c r="F52" i="11"/>
  <c r="O52" i="11" s="1"/>
  <c r="G53" i="11"/>
  <c r="J53" i="11"/>
  <c r="F53" i="11"/>
  <c r="O53" i="11" s="1"/>
  <c r="U53" i="11" s="1"/>
  <c r="G54" i="11"/>
  <c r="J54" i="11"/>
  <c r="F54" i="11"/>
  <c r="O54" i="11" s="1"/>
  <c r="G15" i="11"/>
  <c r="J15" i="11"/>
  <c r="F15" i="11"/>
  <c r="O15" i="11" s="1"/>
  <c r="U15" i="11" s="1"/>
  <c r="G14" i="11"/>
  <c r="J14" i="11"/>
  <c r="F14" i="11"/>
  <c r="O14" i="11" s="1"/>
  <c r="G15" i="12"/>
  <c r="K15" i="12"/>
  <c r="F15" i="12"/>
  <c r="O15" i="12" s="1"/>
  <c r="R15" i="12" s="1"/>
  <c r="G13" i="12"/>
  <c r="K13" i="12"/>
  <c r="F13" i="12"/>
  <c r="O13" i="12" s="1"/>
  <c r="R13" i="12" s="1"/>
  <c r="G16" i="12"/>
  <c r="K16" i="12"/>
  <c r="F16" i="12"/>
  <c r="O16" i="12" s="1"/>
  <c r="U16" i="12" s="1"/>
  <c r="G17" i="12"/>
  <c r="K17" i="12"/>
  <c r="F17" i="12"/>
  <c r="O17" i="12" s="1"/>
  <c r="U17" i="12" s="1"/>
  <c r="G18" i="12"/>
  <c r="K18" i="12"/>
  <c r="F18" i="12"/>
  <c r="O18" i="12" s="1"/>
  <c r="G19" i="12"/>
  <c r="K19" i="12"/>
  <c r="F19" i="12"/>
  <c r="O19" i="12" s="1"/>
  <c r="R19" i="12" s="1"/>
  <c r="G20" i="12"/>
  <c r="K20" i="12"/>
  <c r="F20" i="12"/>
  <c r="O20" i="12" s="1"/>
  <c r="G21" i="12"/>
  <c r="K21" i="12"/>
  <c r="F21" i="12"/>
  <c r="O21" i="12" s="1"/>
  <c r="R21" i="12" s="1"/>
  <c r="G22" i="12"/>
  <c r="K22" i="12"/>
  <c r="F22" i="12"/>
  <c r="O22" i="12" s="1"/>
  <c r="G23" i="12"/>
  <c r="K23" i="12"/>
  <c r="F23" i="12"/>
  <c r="O23" i="12" s="1"/>
  <c r="G24" i="12"/>
  <c r="K24" i="12"/>
  <c r="F24" i="12"/>
  <c r="O24" i="12" s="1"/>
  <c r="R24" i="12" s="1"/>
  <c r="G25" i="12"/>
  <c r="K25" i="12"/>
  <c r="F25" i="12"/>
  <c r="O25" i="12" s="1"/>
  <c r="G26" i="12"/>
  <c r="K26" i="12"/>
  <c r="F26" i="12"/>
  <c r="O26" i="12" s="1"/>
  <c r="G27" i="12"/>
  <c r="K27" i="12"/>
  <c r="F27" i="12"/>
  <c r="O27" i="12" s="1"/>
  <c r="G28" i="12"/>
  <c r="K28" i="12"/>
  <c r="F28" i="12"/>
  <c r="O28" i="12" s="1"/>
  <c r="U28" i="12" s="1"/>
  <c r="G29" i="12"/>
  <c r="K29" i="12"/>
  <c r="F29" i="12"/>
  <c r="O29" i="12" s="1"/>
  <c r="R29" i="12" s="1"/>
  <c r="G30" i="12"/>
  <c r="K30" i="12"/>
  <c r="F30" i="12"/>
  <c r="O30" i="12" s="1"/>
  <c r="G31" i="12"/>
  <c r="K31" i="12"/>
  <c r="F31" i="12"/>
  <c r="O31" i="12" s="1"/>
  <c r="G32" i="12"/>
  <c r="K32" i="12"/>
  <c r="F32" i="12"/>
  <c r="O32" i="12" s="1"/>
  <c r="R32" i="12" s="1"/>
  <c r="G33" i="12"/>
  <c r="K33" i="12"/>
  <c r="F33" i="12"/>
  <c r="O33" i="12" s="1"/>
  <c r="R33" i="12" s="1"/>
  <c r="G34" i="12"/>
  <c r="K34" i="12"/>
  <c r="F34" i="12"/>
  <c r="O34" i="12"/>
  <c r="G35" i="12"/>
  <c r="K35" i="12"/>
  <c r="F35" i="12"/>
  <c r="O35" i="12"/>
  <c r="G36" i="12"/>
  <c r="P36" i="12" s="1"/>
  <c r="K36" i="12"/>
  <c r="F36" i="12"/>
  <c r="O36" i="12" s="1"/>
  <c r="G37" i="12"/>
  <c r="K37" i="12"/>
  <c r="F37" i="12"/>
  <c r="O37" i="12" s="1"/>
  <c r="R37" i="12" s="1"/>
  <c r="G38" i="12"/>
  <c r="K38" i="12"/>
  <c r="F38" i="12"/>
  <c r="O38" i="12" s="1"/>
  <c r="G39" i="12"/>
  <c r="K39" i="12"/>
  <c r="F39" i="12"/>
  <c r="O39" i="12" s="1"/>
  <c r="R39" i="12" s="1"/>
  <c r="G40" i="12"/>
  <c r="K40" i="12"/>
  <c r="F40" i="12"/>
  <c r="O40" i="12" s="1"/>
  <c r="G41" i="12"/>
  <c r="K41" i="12"/>
  <c r="F41" i="12"/>
  <c r="O41" i="12" s="1"/>
  <c r="G42" i="12"/>
  <c r="K42" i="12"/>
  <c r="F42" i="12"/>
  <c r="O42" i="12" s="1"/>
  <c r="G43" i="12"/>
  <c r="K43" i="12"/>
  <c r="F43" i="12"/>
  <c r="O43" i="12" s="1"/>
  <c r="U43" i="12" s="1"/>
  <c r="G44" i="12"/>
  <c r="K44" i="12"/>
  <c r="F44" i="12"/>
  <c r="O44" i="12" s="1"/>
  <c r="G45" i="12"/>
  <c r="K45" i="12"/>
  <c r="F45" i="12"/>
  <c r="O45" i="12" s="1"/>
  <c r="G46" i="12"/>
  <c r="K46" i="12"/>
  <c r="F46" i="12"/>
  <c r="O46" i="12" s="1"/>
  <c r="G47" i="12"/>
  <c r="K47" i="12"/>
  <c r="F47" i="12"/>
  <c r="O47" i="12" s="1"/>
  <c r="G48" i="12"/>
  <c r="K48" i="12"/>
  <c r="F48" i="12"/>
  <c r="O48" i="12" s="1"/>
  <c r="G49" i="12"/>
  <c r="K49" i="12"/>
  <c r="F49" i="12"/>
  <c r="O49" i="12" s="1"/>
  <c r="R49" i="12" s="1"/>
  <c r="G50" i="12"/>
  <c r="K50" i="12"/>
  <c r="F50" i="12"/>
  <c r="O50" i="12" s="1"/>
  <c r="G51" i="12"/>
  <c r="K51" i="12"/>
  <c r="F51" i="12"/>
  <c r="O51" i="12" s="1"/>
  <c r="R51" i="12" s="1"/>
  <c r="G52" i="12"/>
  <c r="K52" i="12"/>
  <c r="F52" i="12"/>
  <c r="O52" i="12" s="1"/>
  <c r="R52" i="12" s="1"/>
  <c r="G53" i="12"/>
  <c r="K53" i="12"/>
  <c r="F53" i="12"/>
  <c r="O53" i="12" s="1"/>
  <c r="U53" i="12" s="1"/>
  <c r="G54" i="12"/>
  <c r="K54" i="12"/>
  <c r="F54" i="12"/>
  <c r="O54" i="12" s="1"/>
  <c r="U54" i="12" s="1"/>
  <c r="G9" i="12"/>
  <c r="K9" i="12"/>
  <c r="F9" i="12"/>
  <c r="O9" i="12" s="1"/>
  <c r="G10" i="12"/>
  <c r="K10" i="12"/>
  <c r="G11" i="12"/>
  <c r="K11" i="12"/>
  <c r="G12" i="12"/>
  <c r="K12" i="12"/>
  <c r="J9" i="12"/>
  <c r="J10" i="12"/>
  <c r="F10" i="12"/>
  <c r="O10" i="12" s="1"/>
  <c r="J11" i="12"/>
  <c r="F11" i="12"/>
  <c r="O11" i="12" s="1"/>
  <c r="U11" i="12" s="1"/>
  <c r="J12" i="12"/>
  <c r="F12" i="12"/>
  <c r="O12" i="12" s="1"/>
  <c r="J13" i="12"/>
  <c r="J14" i="12"/>
  <c r="AG26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AH33" i="12"/>
  <c r="M9" i="12"/>
  <c r="M10" i="12"/>
  <c r="M11" i="12"/>
  <c r="M12" i="12"/>
  <c r="M13" i="12"/>
  <c r="M14" i="12"/>
  <c r="M15" i="12"/>
  <c r="AA15" i="12" s="1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AA37" i="12" s="1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AG55" i="12"/>
  <c r="AG51" i="12"/>
  <c r="AG47" i="12"/>
  <c r="I54" i="12"/>
  <c r="E54" i="12"/>
  <c r="D54" i="12"/>
  <c r="C54" i="12"/>
  <c r="B54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53" i="12"/>
  <c r="E53" i="12"/>
  <c r="D53" i="12"/>
  <c r="C53" i="12"/>
  <c r="B53" i="12"/>
  <c r="I52" i="12"/>
  <c r="E52" i="12"/>
  <c r="D52" i="12"/>
  <c r="C52" i="12"/>
  <c r="B52" i="12"/>
  <c r="I51" i="12"/>
  <c r="E51" i="12"/>
  <c r="D51" i="12"/>
  <c r="C51" i="12"/>
  <c r="B51" i="12"/>
  <c r="I50" i="12"/>
  <c r="E50" i="12"/>
  <c r="D50" i="12"/>
  <c r="C50" i="12"/>
  <c r="B50" i="12"/>
  <c r="I49" i="12"/>
  <c r="E49" i="12"/>
  <c r="D49" i="12"/>
  <c r="C49" i="12"/>
  <c r="B49" i="12"/>
  <c r="I48" i="12"/>
  <c r="E48" i="12"/>
  <c r="D48" i="12"/>
  <c r="C48" i="12"/>
  <c r="B48" i="12"/>
  <c r="I47" i="12"/>
  <c r="E47" i="12"/>
  <c r="D47" i="12"/>
  <c r="C47" i="12"/>
  <c r="B47" i="12"/>
  <c r="I46" i="12"/>
  <c r="E46" i="12"/>
  <c r="D46" i="12"/>
  <c r="C46" i="12"/>
  <c r="B46" i="12"/>
  <c r="I45" i="12"/>
  <c r="E45" i="12"/>
  <c r="D45" i="12"/>
  <c r="C45" i="12"/>
  <c r="B45" i="12"/>
  <c r="I44" i="12"/>
  <c r="E44" i="12"/>
  <c r="D44" i="12"/>
  <c r="C44" i="12"/>
  <c r="B44" i="12"/>
  <c r="I43" i="12"/>
  <c r="E43" i="12"/>
  <c r="D43" i="12"/>
  <c r="C43" i="12"/>
  <c r="B43" i="12"/>
  <c r="I42" i="12"/>
  <c r="E42" i="12"/>
  <c r="D42" i="12"/>
  <c r="C42" i="12"/>
  <c r="B42" i="12"/>
  <c r="I41" i="12"/>
  <c r="E41" i="12"/>
  <c r="D41" i="12"/>
  <c r="C41" i="12"/>
  <c r="B41" i="12"/>
  <c r="I40" i="12"/>
  <c r="E40" i="12"/>
  <c r="D40" i="12"/>
  <c r="C40" i="12"/>
  <c r="B40" i="12"/>
  <c r="I39" i="12"/>
  <c r="E39" i="12"/>
  <c r="D39" i="12"/>
  <c r="C39" i="12"/>
  <c r="B39" i="12"/>
  <c r="I38" i="12"/>
  <c r="E38" i="12"/>
  <c r="D38" i="12"/>
  <c r="C38" i="12"/>
  <c r="B38" i="12"/>
  <c r="I37" i="12"/>
  <c r="E37" i="12"/>
  <c r="D37" i="12"/>
  <c r="C37" i="12"/>
  <c r="B37" i="12"/>
  <c r="I36" i="12"/>
  <c r="E36" i="12"/>
  <c r="D36" i="12"/>
  <c r="C36" i="12"/>
  <c r="B36" i="12"/>
  <c r="I35" i="12"/>
  <c r="E35" i="12"/>
  <c r="D35" i="12"/>
  <c r="C35" i="12"/>
  <c r="B35" i="12"/>
  <c r="I34" i="12"/>
  <c r="E34" i="12"/>
  <c r="D34" i="12"/>
  <c r="C34" i="12"/>
  <c r="B34" i="12"/>
  <c r="I33" i="12"/>
  <c r="E33" i="12"/>
  <c r="D33" i="12"/>
  <c r="C33" i="12"/>
  <c r="B33" i="12"/>
  <c r="I32" i="12"/>
  <c r="E32" i="12"/>
  <c r="D32" i="12"/>
  <c r="C32" i="12"/>
  <c r="B32" i="12"/>
  <c r="I31" i="12"/>
  <c r="E31" i="12"/>
  <c r="D31" i="12"/>
  <c r="C31" i="12"/>
  <c r="B31" i="12"/>
  <c r="I30" i="12"/>
  <c r="E30" i="12"/>
  <c r="D30" i="12"/>
  <c r="C30" i="12"/>
  <c r="B30" i="12"/>
  <c r="I29" i="12"/>
  <c r="E29" i="12"/>
  <c r="D29" i="12"/>
  <c r="C29" i="12"/>
  <c r="B29" i="12"/>
  <c r="I28" i="12"/>
  <c r="E28" i="12"/>
  <c r="D28" i="12"/>
  <c r="C28" i="12"/>
  <c r="B28" i="12"/>
  <c r="I27" i="12"/>
  <c r="E27" i="12"/>
  <c r="D27" i="12"/>
  <c r="C27" i="12"/>
  <c r="B27" i="12"/>
  <c r="I26" i="12"/>
  <c r="E26" i="12"/>
  <c r="D26" i="12"/>
  <c r="C26" i="12"/>
  <c r="B26" i="12"/>
  <c r="I25" i="12"/>
  <c r="E25" i="12"/>
  <c r="D25" i="12"/>
  <c r="C25" i="12"/>
  <c r="B25" i="12"/>
  <c r="I24" i="12"/>
  <c r="E24" i="12"/>
  <c r="D24" i="12"/>
  <c r="C24" i="12"/>
  <c r="B24" i="12"/>
  <c r="I23" i="12"/>
  <c r="E23" i="12"/>
  <c r="D23" i="12"/>
  <c r="C23" i="12"/>
  <c r="B23" i="12"/>
  <c r="I22" i="12"/>
  <c r="E22" i="12"/>
  <c r="D22" i="12"/>
  <c r="C22" i="12"/>
  <c r="B22" i="12"/>
  <c r="I21" i="12"/>
  <c r="E21" i="12"/>
  <c r="D21" i="12"/>
  <c r="C21" i="12"/>
  <c r="B21" i="12"/>
  <c r="I20" i="12"/>
  <c r="E20" i="12"/>
  <c r="D20" i="12"/>
  <c r="C20" i="12"/>
  <c r="B20" i="12"/>
  <c r="I19" i="12"/>
  <c r="E19" i="12"/>
  <c r="D19" i="12"/>
  <c r="C19" i="12"/>
  <c r="B19" i="12"/>
  <c r="I18" i="12"/>
  <c r="E18" i="12"/>
  <c r="D18" i="12"/>
  <c r="C18" i="12"/>
  <c r="B18" i="12"/>
  <c r="I17" i="12"/>
  <c r="E17" i="12"/>
  <c r="D17" i="12"/>
  <c r="C17" i="12"/>
  <c r="B17" i="12"/>
  <c r="I16" i="12"/>
  <c r="E16" i="12"/>
  <c r="D16" i="12"/>
  <c r="C16" i="12"/>
  <c r="B16" i="12"/>
  <c r="I15" i="12"/>
  <c r="E15" i="12"/>
  <c r="D15" i="12"/>
  <c r="C15" i="12"/>
  <c r="B15" i="12"/>
  <c r="I14" i="12"/>
  <c r="E14" i="12"/>
  <c r="D14" i="12"/>
  <c r="C14" i="12"/>
  <c r="B14" i="12"/>
  <c r="I13" i="12"/>
  <c r="E13" i="12"/>
  <c r="D13" i="12"/>
  <c r="C13" i="12"/>
  <c r="B13" i="12"/>
  <c r="I12" i="12"/>
  <c r="E12" i="12"/>
  <c r="D12" i="12"/>
  <c r="C12" i="12"/>
  <c r="B12" i="12"/>
  <c r="I11" i="12"/>
  <c r="E11" i="12"/>
  <c r="D11" i="12"/>
  <c r="C11" i="12"/>
  <c r="B11" i="12"/>
  <c r="I10" i="12"/>
  <c r="E10" i="12"/>
  <c r="D10" i="12"/>
  <c r="C10" i="12"/>
  <c r="B10" i="12"/>
  <c r="I9" i="12"/>
  <c r="E9" i="12"/>
  <c r="D9" i="12"/>
  <c r="C9" i="12"/>
  <c r="B9" i="12"/>
  <c r="G10" i="11"/>
  <c r="J10" i="11"/>
  <c r="G11" i="11"/>
  <c r="J11" i="11"/>
  <c r="G12" i="11"/>
  <c r="J12" i="11"/>
  <c r="G13" i="11"/>
  <c r="J13" i="11"/>
  <c r="G9" i="11"/>
  <c r="J9" i="11"/>
  <c r="I9" i="11"/>
  <c r="F9" i="11"/>
  <c r="O9" i="11" s="1"/>
  <c r="I10" i="11"/>
  <c r="F10" i="11"/>
  <c r="O10" i="11" s="1"/>
  <c r="R10" i="11" s="1"/>
  <c r="I11" i="11"/>
  <c r="F11" i="11"/>
  <c r="O11" i="11" s="1"/>
  <c r="I12" i="11"/>
  <c r="F12" i="11"/>
  <c r="O12" i="11" s="1"/>
  <c r="R12" i="11" s="1"/>
  <c r="I13" i="11"/>
  <c r="F13" i="11"/>
  <c r="O13" i="11" s="1"/>
  <c r="I14" i="11"/>
  <c r="AG26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AH33" i="11"/>
  <c r="U13" i="11"/>
  <c r="U45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AA25" i="11" s="1"/>
  <c r="M26" i="11"/>
  <c r="M27" i="11"/>
  <c r="M28" i="11"/>
  <c r="M29" i="11"/>
  <c r="AA29" i="11" s="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AG55" i="11"/>
  <c r="AG51" i="11"/>
  <c r="AG47" i="11"/>
  <c r="K54" i="11"/>
  <c r="E54" i="11"/>
  <c r="D54" i="11"/>
  <c r="C54" i="11"/>
  <c r="B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E53" i="11"/>
  <c r="D53" i="11"/>
  <c r="C53" i="11"/>
  <c r="B53" i="11"/>
  <c r="K52" i="11"/>
  <c r="E52" i="11"/>
  <c r="D52" i="11"/>
  <c r="C52" i="11"/>
  <c r="B52" i="11"/>
  <c r="K51" i="11"/>
  <c r="E51" i="11"/>
  <c r="D51" i="11"/>
  <c r="C51" i="11"/>
  <c r="B51" i="11"/>
  <c r="K50" i="11"/>
  <c r="E50" i="11"/>
  <c r="D50" i="11"/>
  <c r="C50" i="11"/>
  <c r="B50" i="11"/>
  <c r="K49" i="11"/>
  <c r="E49" i="11"/>
  <c r="D49" i="11"/>
  <c r="C49" i="11"/>
  <c r="B49" i="11"/>
  <c r="K48" i="11"/>
  <c r="E48" i="11"/>
  <c r="D48" i="11"/>
  <c r="C48" i="11"/>
  <c r="B48" i="11"/>
  <c r="K47" i="11"/>
  <c r="E47" i="11"/>
  <c r="D47" i="11"/>
  <c r="C47" i="11"/>
  <c r="B47" i="11"/>
  <c r="K46" i="11"/>
  <c r="E46" i="11"/>
  <c r="D46" i="11"/>
  <c r="C46" i="11"/>
  <c r="B46" i="11"/>
  <c r="K45" i="11"/>
  <c r="E45" i="11"/>
  <c r="D45" i="11"/>
  <c r="C45" i="11"/>
  <c r="B45" i="11"/>
  <c r="K44" i="11"/>
  <c r="E44" i="11"/>
  <c r="D44" i="11"/>
  <c r="C44" i="11"/>
  <c r="B44" i="11"/>
  <c r="K43" i="11"/>
  <c r="E43" i="11"/>
  <c r="D43" i="11"/>
  <c r="C43" i="11"/>
  <c r="B43" i="11"/>
  <c r="K42" i="11"/>
  <c r="E42" i="11"/>
  <c r="D42" i="11"/>
  <c r="C42" i="11"/>
  <c r="B42" i="11"/>
  <c r="K41" i="11"/>
  <c r="E41" i="11"/>
  <c r="D41" i="11"/>
  <c r="C41" i="11"/>
  <c r="B41" i="11"/>
  <c r="K40" i="11"/>
  <c r="E40" i="11"/>
  <c r="D40" i="11"/>
  <c r="C40" i="11"/>
  <c r="B40" i="11"/>
  <c r="K39" i="11"/>
  <c r="E39" i="11"/>
  <c r="D39" i="11"/>
  <c r="C39" i="11"/>
  <c r="B39" i="11"/>
  <c r="K38" i="11"/>
  <c r="E38" i="11"/>
  <c r="D38" i="11"/>
  <c r="C38" i="11"/>
  <c r="B38" i="11"/>
  <c r="K37" i="11"/>
  <c r="E37" i="11"/>
  <c r="D37" i="11"/>
  <c r="C37" i="11"/>
  <c r="B37" i="11"/>
  <c r="K36" i="11"/>
  <c r="E36" i="11"/>
  <c r="D36" i="11"/>
  <c r="C36" i="11"/>
  <c r="B36" i="11"/>
  <c r="K35" i="11"/>
  <c r="E35" i="11"/>
  <c r="D35" i="11"/>
  <c r="C35" i="11"/>
  <c r="B35" i="11"/>
  <c r="K34" i="11"/>
  <c r="E34" i="11"/>
  <c r="D34" i="11"/>
  <c r="C34" i="11"/>
  <c r="B34" i="11"/>
  <c r="K33" i="11"/>
  <c r="E33" i="11"/>
  <c r="D33" i="11"/>
  <c r="C33" i="11"/>
  <c r="B33" i="11"/>
  <c r="K32" i="11"/>
  <c r="E32" i="11"/>
  <c r="D32" i="11"/>
  <c r="C32" i="11"/>
  <c r="B32" i="11"/>
  <c r="K31" i="11"/>
  <c r="E31" i="11"/>
  <c r="D31" i="11"/>
  <c r="C31" i="11"/>
  <c r="B31" i="11"/>
  <c r="K30" i="11"/>
  <c r="E30" i="11"/>
  <c r="D30" i="11"/>
  <c r="C30" i="11"/>
  <c r="B30" i="11"/>
  <c r="K29" i="11"/>
  <c r="E29" i="11"/>
  <c r="D29" i="11"/>
  <c r="C29" i="11"/>
  <c r="B29" i="11"/>
  <c r="K28" i="11"/>
  <c r="E28" i="11"/>
  <c r="D28" i="11"/>
  <c r="C28" i="11"/>
  <c r="B28" i="11"/>
  <c r="K27" i="11"/>
  <c r="E27" i="11"/>
  <c r="D27" i="11"/>
  <c r="C27" i="11"/>
  <c r="B27" i="11"/>
  <c r="K26" i="11"/>
  <c r="E26" i="11"/>
  <c r="D26" i="11"/>
  <c r="C26" i="11"/>
  <c r="B26" i="11"/>
  <c r="K25" i="11"/>
  <c r="E25" i="11"/>
  <c r="D25" i="11"/>
  <c r="C25" i="11"/>
  <c r="B25" i="11"/>
  <c r="K24" i="11"/>
  <c r="E24" i="11"/>
  <c r="D24" i="11"/>
  <c r="C24" i="11"/>
  <c r="B24" i="11"/>
  <c r="K23" i="11"/>
  <c r="E23" i="11"/>
  <c r="D23" i="11"/>
  <c r="C23" i="11"/>
  <c r="B23" i="11"/>
  <c r="K22" i="11"/>
  <c r="E22" i="11"/>
  <c r="D22" i="11"/>
  <c r="C22" i="11"/>
  <c r="B22" i="11"/>
  <c r="K21" i="11"/>
  <c r="E21" i="11"/>
  <c r="D21" i="11"/>
  <c r="C21" i="11"/>
  <c r="B21" i="11"/>
  <c r="K20" i="11"/>
  <c r="E20" i="11"/>
  <c r="D20" i="11"/>
  <c r="C20" i="11"/>
  <c r="B20" i="11"/>
  <c r="K19" i="11"/>
  <c r="E19" i="11"/>
  <c r="D19" i="11"/>
  <c r="C19" i="11"/>
  <c r="B19" i="11"/>
  <c r="K18" i="11"/>
  <c r="E18" i="11"/>
  <c r="D18" i="11"/>
  <c r="C18" i="11"/>
  <c r="B18" i="11"/>
  <c r="K17" i="11"/>
  <c r="E17" i="11"/>
  <c r="D17" i="11"/>
  <c r="C17" i="11"/>
  <c r="B17" i="11"/>
  <c r="K16" i="11"/>
  <c r="E16" i="11"/>
  <c r="D16" i="11"/>
  <c r="C16" i="11"/>
  <c r="B16" i="11"/>
  <c r="K15" i="11"/>
  <c r="E15" i="11"/>
  <c r="D15" i="11"/>
  <c r="C15" i="11"/>
  <c r="B15" i="11"/>
  <c r="K14" i="11"/>
  <c r="E14" i="11"/>
  <c r="D14" i="11"/>
  <c r="C14" i="11"/>
  <c r="B14" i="11"/>
  <c r="K13" i="11"/>
  <c r="E13" i="11"/>
  <c r="D13" i="11"/>
  <c r="C13" i="11"/>
  <c r="B13" i="11"/>
  <c r="K12" i="11"/>
  <c r="E12" i="11"/>
  <c r="D12" i="11"/>
  <c r="C12" i="11"/>
  <c r="B12" i="11"/>
  <c r="K11" i="11"/>
  <c r="E11" i="11"/>
  <c r="D11" i="11"/>
  <c r="C11" i="11"/>
  <c r="B11" i="11"/>
  <c r="K10" i="11"/>
  <c r="E10" i="11"/>
  <c r="D10" i="11"/>
  <c r="C10" i="11"/>
  <c r="B10" i="11"/>
  <c r="K9" i="11"/>
  <c r="E9" i="11"/>
  <c r="D9" i="11"/>
  <c r="C9" i="11"/>
  <c r="B9" i="11"/>
  <c r="G10" i="10"/>
  <c r="I10" i="10"/>
  <c r="G11" i="10"/>
  <c r="I11" i="10"/>
  <c r="G12" i="10"/>
  <c r="I12" i="10"/>
  <c r="G13" i="10"/>
  <c r="I13" i="10"/>
  <c r="F9" i="10"/>
  <c r="O9" i="10" s="1"/>
  <c r="U9" i="10" s="1"/>
  <c r="G9" i="10"/>
  <c r="I9" i="10"/>
  <c r="F10" i="10"/>
  <c r="O10" i="10" s="1"/>
  <c r="R10" i="10" s="1"/>
  <c r="F11" i="10"/>
  <c r="O11" i="10" s="1"/>
  <c r="U11" i="10" s="1"/>
  <c r="F12" i="10"/>
  <c r="O12" i="10" s="1"/>
  <c r="R12" i="10" s="1"/>
  <c r="F13" i="10"/>
  <c r="O13" i="10" s="1"/>
  <c r="E9" i="10"/>
  <c r="K9" i="10"/>
  <c r="D9" i="10"/>
  <c r="E10" i="10"/>
  <c r="K10" i="10"/>
  <c r="D10" i="10"/>
  <c r="E11" i="10"/>
  <c r="K11" i="10"/>
  <c r="D11" i="10"/>
  <c r="E12" i="10"/>
  <c r="K12" i="10"/>
  <c r="D12" i="10"/>
  <c r="E13" i="10"/>
  <c r="K13" i="10"/>
  <c r="D13" i="10"/>
  <c r="E14" i="10"/>
  <c r="K14" i="10"/>
  <c r="D14" i="10"/>
  <c r="AG26" i="10"/>
  <c r="E15" i="10"/>
  <c r="K15" i="10"/>
  <c r="D15" i="10"/>
  <c r="E16" i="10"/>
  <c r="K16" i="10"/>
  <c r="D16" i="10"/>
  <c r="E17" i="10"/>
  <c r="K17" i="10"/>
  <c r="D17" i="10"/>
  <c r="E18" i="10"/>
  <c r="K18" i="10"/>
  <c r="D18" i="10"/>
  <c r="E19" i="10"/>
  <c r="K19" i="10"/>
  <c r="D19" i="10"/>
  <c r="E20" i="10"/>
  <c r="K20" i="10"/>
  <c r="D20" i="10"/>
  <c r="E21" i="10"/>
  <c r="K21" i="10"/>
  <c r="D21" i="10"/>
  <c r="E22" i="10"/>
  <c r="K22" i="10"/>
  <c r="D22" i="10"/>
  <c r="E23" i="10"/>
  <c r="K23" i="10"/>
  <c r="D23" i="10"/>
  <c r="E24" i="10"/>
  <c r="K24" i="10"/>
  <c r="D24" i="10"/>
  <c r="E25" i="10"/>
  <c r="K25" i="10"/>
  <c r="D25" i="10"/>
  <c r="E26" i="10"/>
  <c r="K26" i="10"/>
  <c r="D26" i="10"/>
  <c r="E27" i="10"/>
  <c r="K27" i="10"/>
  <c r="D27" i="10"/>
  <c r="E28" i="10"/>
  <c r="K28" i="10"/>
  <c r="D28" i="10"/>
  <c r="E29" i="10"/>
  <c r="K29" i="10"/>
  <c r="D29" i="10"/>
  <c r="E30" i="10"/>
  <c r="K30" i="10"/>
  <c r="D30" i="10"/>
  <c r="E31" i="10"/>
  <c r="K31" i="10"/>
  <c r="D31" i="10"/>
  <c r="E32" i="10"/>
  <c r="K32" i="10"/>
  <c r="D32" i="10"/>
  <c r="E33" i="10"/>
  <c r="K33" i="10"/>
  <c r="D33" i="10"/>
  <c r="E34" i="10"/>
  <c r="K34" i="10"/>
  <c r="D34" i="10"/>
  <c r="E35" i="10"/>
  <c r="K35" i="10"/>
  <c r="D35" i="10"/>
  <c r="E36" i="10"/>
  <c r="K36" i="10"/>
  <c r="D36" i="10"/>
  <c r="E37" i="10"/>
  <c r="K37" i="10"/>
  <c r="D37" i="10"/>
  <c r="E38" i="10"/>
  <c r="K38" i="10"/>
  <c r="D38" i="10"/>
  <c r="E39" i="10"/>
  <c r="K39" i="10"/>
  <c r="D39" i="10"/>
  <c r="E40" i="10"/>
  <c r="K40" i="10"/>
  <c r="D40" i="10"/>
  <c r="E41" i="10"/>
  <c r="K41" i="10"/>
  <c r="D41" i="10"/>
  <c r="E42" i="10"/>
  <c r="K42" i="10"/>
  <c r="D42" i="10"/>
  <c r="E43" i="10"/>
  <c r="K43" i="10"/>
  <c r="D43" i="10"/>
  <c r="E44" i="10"/>
  <c r="K44" i="10"/>
  <c r="D44" i="10"/>
  <c r="E45" i="10"/>
  <c r="K45" i="10"/>
  <c r="D45" i="10"/>
  <c r="E46" i="10"/>
  <c r="K46" i="10"/>
  <c r="D46" i="10"/>
  <c r="E47" i="10"/>
  <c r="K47" i="10"/>
  <c r="D47" i="10"/>
  <c r="E48" i="10"/>
  <c r="K48" i="10"/>
  <c r="D48" i="10"/>
  <c r="E49" i="10"/>
  <c r="K49" i="10"/>
  <c r="D49" i="10"/>
  <c r="E50" i="10"/>
  <c r="K50" i="10"/>
  <c r="D50" i="10"/>
  <c r="E51" i="10"/>
  <c r="K51" i="10"/>
  <c r="D51" i="10"/>
  <c r="E52" i="10"/>
  <c r="K52" i="10"/>
  <c r="D52" i="10"/>
  <c r="E53" i="10"/>
  <c r="K53" i="10"/>
  <c r="D53" i="10"/>
  <c r="E54" i="10"/>
  <c r="K54" i="10"/>
  <c r="D54" i="10"/>
  <c r="AH33" i="10"/>
  <c r="U27" i="10"/>
  <c r="U31" i="10"/>
  <c r="U39" i="10"/>
  <c r="U43" i="10"/>
  <c r="M9" i="10"/>
  <c r="M10" i="10"/>
  <c r="M11" i="10"/>
  <c r="M12" i="10"/>
  <c r="M13" i="10"/>
  <c r="M14" i="10"/>
  <c r="M15" i="10"/>
  <c r="M16" i="10"/>
  <c r="M17" i="10"/>
  <c r="M18" i="10"/>
  <c r="M19" i="10"/>
  <c r="AA19" i="10" s="1"/>
  <c r="M20" i="10"/>
  <c r="M21" i="10"/>
  <c r="M22" i="10"/>
  <c r="M23" i="10"/>
  <c r="M24" i="10"/>
  <c r="M25" i="10"/>
  <c r="M26" i="10"/>
  <c r="M27" i="10"/>
  <c r="AA27" i="10" s="1"/>
  <c r="M28" i="10"/>
  <c r="M29" i="10"/>
  <c r="M30" i="10"/>
  <c r="M31" i="10"/>
  <c r="M32" i="10"/>
  <c r="M33" i="10"/>
  <c r="M34" i="10"/>
  <c r="M35" i="10"/>
  <c r="M36" i="10"/>
  <c r="M37" i="10"/>
  <c r="M38" i="10"/>
  <c r="M39" i="10"/>
  <c r="M40" i="10"/>
  <c r="M41" i="10"/>
  <c r="M42" i="10"/>
  <c r="M43" i="10"/>
  <c r="AA43" i="10" s="1"/>
  <c r="M44" i="10"/>
  <c r="M45" i="10"/>
  <c r="M46" i="10"/>
  <c r="M47" i="10"/>
  <c r="M48" i="10"/>
  <c r="M49" i="10"/>
  <c r="M50" i="10"/>
  <c r="M51" i="10"/>
  <c r="M52" i="10"/>
  <c r="M53" i="10"/>
  <c r="M54" i="10"/>
  <c r="AG55" i="10"/>
  <c r="AG51" i="10"/>
  <c r="AG47" i="10"/>
  <c r="J54" i="10"/>
  <c r="C54" i="10"/>
  <c r="B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C53" i="10"/>
  <c r="B53" i="10"/>
  <c r="J52" i="10"/>
  <c r="C52" i="10"/>
  <c r="B52" i="10"/>
  <c r="J51" i="10"/>
  <c r="C51" i="10"/>
  <c r="B51" i="10"/>
  <c r="J50" i="10"/>
  <c r="C50" i="10"/>
  <c r="B50" i="10"/>
  <c r="J49" i="10"/>
  <c r="C49" i="10"/>
  <c r="B49" i="10"/>
  <c r="J48" i="10"/>
  <c r="C48" i="10"/>
  <c r="B48" i="10"/>
  <c r="J47" i="10"/>
  <c r="C47" i="10"/>
  <c r="B47" i="10"/>
  <c r="J46" i="10"/>
  <c r="C46" i="10"/>
  <c r="B46" i="10"/>
  <c r="J45" i="10"/>
  <c r="C45" i="10"/>
  <c r="B45" i="10"/>
  <c r="J44" i="10"/>
  <c r="C44" i="10"/>
  <c r="B44" i="10"/>
  <c r="J43" i="10"/>
  <c r="C43" i="10"/>
  <c r="B43" i="10"/>
  <c r="J42" i="10"/>
  <c r="C42" i="10"/>
  <c r="B42" i="10"/>
  <c r="J41" i="10"/>
  <c r="C41" i="10"/>
  <c r="B41" i="10"/>
  <c r="J40" i="10"/>
  <c r="C40" i="10"/>
  <c r="B40" i="10"/>
  <c r="J39" i="10"/>
  <c r="C39" i="10"/>
  <c r="B39" i="10"/>
  <c r="J38" i="10"/>
  <c r="C38" i="10"/>
  <c r="B38" i="10"/>
  <c r="J37" i="10"/>
  <c r="C37" i="10"/>
  <c r="B37" i="10"/>
  <c r="J36" i="10"/>
  <c r="C36" i="10"/>
  <c r="B36" i="10"/>
  <c r="J35" i="10"/>
  <c r="C35" i="10"/>
  <c r="B35" i="10"/>
  <c r="J34" i="10"/>
  <c r="C34" i="10"/>
  <c r="B34" i="10"/>
  <c r="J33" i="10"/>
  <c r="C33" i="10"/>
  <c r="B33" i="10"/>
  <c r="J32" i="10"/>
  <c r="C32" i="10"/>
  <c r="B32" i="10"/>
  <c r="J31" i="10"/>
  <c r="C31" i="10"/>
  <c r="B31" i="10"/>
  <c r="J30" i="10"/>
  <c r="C30" i="10"/>
  <c r="B30" i="10"/>
  <c r="J29" i="10"/>
  <c r="C29" i="10"/>
  <c r="B29" i="10"/>
  <c r="J28" i="10"/>
  <c r="C28" i="10"/>
  <c r="B28" i="10"/>
  <c r="J27" i="10"/>
  <c r="C27" i="10"/>
  <c r="B27" i="10"/>
  <c r="J26" i="10"/>
  <c r="C26" i="10"/>
  <c r="B26" i="10"/>
  <c r="J25" i="10"/>
  <c r="C25" i="10"/>
  <c r="B25" i="10"/>
  <c r="J24" i="10"/>
  <c r="C24" i="10"/>
  <c r="B24" i="10"/>
  <c r="J23" i="10"/>
  <c r="C23" i="10"/>
  <c r="B23" i="10"/>
  <c r="J22" i="10"/>
  <c r="C22" i="10"/>
  <c r="B22" i="10"/>
  <c r="J21" i="10"/>
  <c r="C21" i="10"/>
  <c r="B21" i="10"/>
  <c r="J20" i="10"/>
  <c r="C20" i="10"/>
  <c r="B20" i="10"/>
  <c r="J19" i="10"/>
  <c r="C19" i="10"/>
  <c r="B19" i="10"/>
  <c r="J18" i="10"/>
  <c r="C18" i="10"/>
  <c r="B18" i="10"/>
  <c r="J17" i="10"/>
  <c r="C17" i="10"/>
  <c r="B17" i="10"/>
  <c r="J16" i="10"/>
  <c r="C16" i="10"/>
  <c r="B16" i="10"/>
  <c r="J15" i="10"/>
  <c r="C15" i="10"/>
  <c r="B15" i="10"/>
  <c r="J14" i="10"/>
  <c r="C14" i="10"/>
  <c r="B14" i="10"/>
  <c r="J13" i="10"/>
  <c r="C13" i="10"/>
  <c r="B13" i="10"/>
  <c r="J12" i="10"/>
  <c r="C12" i="10"/>
  <c r="B12" i="10"/>
  <c r="J11" i="10"/>
  <c r="C11" i="10"/>
  <c r="B11" i="10"/>
  <c r="J10" i="10"/>
  <c r="C10" i="10"/>
  <c r="B10" i="10"/>
  <c r="J9" i="10"/>
  <c r="C9" i="10"/>
  <c r="B9" i="10"/>
  <c r="E10" i="8"/>
  <c r="K10" i="8"/>
  <c r="E11" i="8"/>
  <c r="K11" i="8"/>
  <c r="E12" i="8"/>
  <c r="K12" i="8"/>
  <c r="E13" i="8"/>
  <c r="K13" i="8"/>
  <c r="J9" i="8"/>
  <c r="J10" i="8"/>
  <c r="D10" i="8"/>
  <c r="O10" i="8" s="1"/>
  <c r="J11" i="8"/>
  <c r="D11" i="8"/>
  <c r="O11" i="8" s="1"/>
  <c r="J12" i="8"/>
  <c r="D12" i="8"/>
  <c r="O12" i="8" s="1"/>
  <c r="U12" i="8" s="1"/>
  <c r="J13" i="8"/>
  <c r="D13" i="8"/>
  <c r="O13" i="8" s="1"/>
  <c r="U13" i="8" s="1"/>
  <c r="J14" i="8"/>
  <c r="AG26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AH33" i="8"/>
  <c r="U26" i="8"/>
  <c r="U29" i="8"/>
  <c r="U30" i="8"/>
  <c r="U34" i="8"/>
  <c r="U38" i="8"/>
  <c r="U42" i="8"/>
  <c r="U46" i="8"/>
  <c r="U50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AA30" i="8" s="1"/>
  <c r="M31" i="8"/>
  <c r="M32" i="8"/>
  <c r="M33" i="8"/>
  <c r="M34" i="8"/>
  <c r="M35" i="8"/>
  <c r="M36" i="8"/>
  <c r="M37" i="8"/>
  <c r="M38" i="8"/>
  <c r="AA38" i="8" s="1"/>
  <c r="M39" i="8"/>
  <c r="M40" i="8"/>
  <c r="M41" i="8"/>
  <c r="M42" i="8"/>
  <c r="M43" i="8"/>
  <c r="M44" i="8"/>
  <c r="M45" i="8"/>
  <c r="M46" i="8"/>
  <c r="AA46" i="8" s="1"/>
  <c r="M47" i="8"/>
  <c r="M48" i="8"/>
  <c r="M49" i="8"/>
  <c r="M50" i="8"/>
  <c r="M51" i="8"/>
  <c r="M52" i="8"/>
  <c r="M53" i="8"/>
  <c r="M54" i="8"/>
  <c r="AG55" i="8"/>
  <c r="AG51" i="8"/>
  <c r="AG47" i="8"/>
  <c r="I54" i="8"/>
  <c r="G54" i="8"/>
  <c r="F54" i="8"/>
  <c r="C54" i="8"/>
  <c r="B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I53" i="8"/>
  <c r="G53" i="8"/>
  <c r="F53" i="8"/>
  <c r="C53" i="8"/>
  <c r="B53" i="8"/>
  <c r="I52" i="8"/>
  <c r="G52" i="8"/>
  <c r="F52" i="8"/>
  <c r="C52" i="8"/>
  <c r="B52" i="8"/>
  <c r="I51" i="8"/>
  <c r="G51" i="8"/>
  <c r="F51" i="8"/>
  <c r="C51" i="8"/>
  <c r="B51" i="8"/>
  <c r="I50" i="8"/>
  <c r="G50" i="8"/>
  <c r="F50" i="8"/>
  <c r="C50" i="8"/>
  <c r="B50" i="8"/>
  <c r="I49" i="8"/>
  <c r="G49" i="8"/>
  <c r="F49" i="8"/>
  <c r="C49" i="8"/>
  <c r="B49" i="8"/>
  <c r="I48" i="8"/>
  <c r="G48" i="8"/>
  <c r="F48" i="8"/>
  <c r="C48" i="8"/>
  <c r="B48" i="8"/>
  <c r="I47" i="8"/>
  <c r="G47" i="8"/>
  <c r="F47" i="8"/>
  <c r="C47" i="8"/>
  <c r="B47" i="8"/>
  <c r="I46" i="8"/>
  <c r="G46" i="8"/>
  <c r="F46" i="8"/>
  <c r="C46" i="8"/>
  <c r="B46" i="8"/>
  <c r="I45" i="8"/>
  <c r="G45" i="8"/>
  <c r="F45" i="8"/>
  <c r="C45" i="8"/>
  <c r="B45" i="8"/>
  <c r="I44" i="8"/>
  <c r="G44" i="8"/>
  <c r="F44" i="8"/>
  <c r="C44" i="8"/>
  <c r="B44" i="8"/>
  <c r="I43" i="8"/>
  <c r="G43" i="8"/>
  <c r="F43" i="8"/>
  <c r="C43" i="8"/>
  <c r="B43" i="8"/>
  <c r="I42" i="8"/>
  <c r="G42" i="8"/>
  <c r="F42" i="8"/>
  <c r="C42" i="8"/>
  <c r="B42" i="8"/>
  <c r="I41" i="8"/>
  <c r="G41" i="8"/>
  <c r="F41" i="8"/>
  <c r="C41" i="8"/>
  <c r="B41" i="8"/>
  <c r="I40" i="8"/>
  <c r="G40" i="8"/>
  <c r="F40" i="8"/>
  <c r="C40" i="8"/>
  <c r="B40" i="8"/>
  <c r="I39" i="8"/>
  <c r="G39" i="8"/>
  <c r="F39" i="8"/>
  <c r="C39" i="8"/>
  <c r="B39" i="8"/>
  <c r="I38" i="8"/>
  <c r="G38" i="8"/>
  <c r="F38" i="8"/>
  <c r="C38" i="8"/>
  <c r="B38" i="8"/>
  <c r="I37" i="8"/>
  <c r="G37" i="8"/>
  <c r="F37" i="8"/>
  <c r="C37" i="8"/>
  <c r="B37" i="8"/>
  <c r="I36" i="8"/>
  <c r="G36" i="8"/>
  <c r="F36" i="8"/>
  <c r="C36" i="8"/>
  <c r="B36" i="8"/>
  <c r="I35" i="8"/>
  <c r="G35" i="8"/>
  <c r="F35" i="8"/>
  <c r="C35" i="8"/>
  <c r="B35" i="8"/>
  <c r="I34" i="8"/>
  <c r="G34" i="8"/>
  <c r="F34" i="8"/>
  <c r="C34" i="8"/>
  <c r="B34" i="8"/>
  <c r="I33" i="8"/>
  <c r="G33" i="8"/>
  <c r="F33" i="8"/>
  <c r="C33" i="8"/>
  <c r="B33" i="8"/>
  <c r="I32" i="8"/>
  <c r="G32" i="8"/>
  <c r="F32" i="8"/>
  <c r="C32" i="8"/>
  <c r="B32" i="8"/>
  <c r="I31" i="8"/>
  <c r="G31" i="8"/>
  <c r="F31" i="8"/>
  <c r="C31" i="8"/>
  <c r="B31" i="8"/>
  <c r="I30" i="8"/>
  <c r="G30" i="8"/>
  <c r="F30" i="8"/>
  <c r="C30" i="8"/>
  <c r="B30" i="8"/>
  <c r="I29" i="8"/>
  <c r="G29" i="8"/>
  <c r="F29" i="8"/>
  <c r="C29" i="8"/>
  <c r="B29" i="8"/>
  <c r="I28" i="8"/>
  <c r="G28" i="8"/>
  <c r="F28" i="8"/>
  <c r="C28" i="8"/>
  <c r="B28" i="8"/>
  <c r="I27" i="8"/>
  <c r="G27" i="8"/>
  <c r="F27" i="8"/>
  <c r="C27" i="8"/>
  <c r="B27" i="8"/>
  <c r="I26" i="8"/>
  <c r="G26" i="8"/>
  <c r="F26" i="8"/>
  <c r="C26" i="8"/>
  <c r="B26" i="8"/>
  <c r="I25" i="8"/>
  <c r="G25" i="8"/>
  <c r="F25" i="8"/>
  <c r="C25" i="8"/>
  <c r="B25" i="8"/>
  <c r="I24" i="8"/>
  <c r="G24" i="8"/>
  <c r="F24" i="8"/>
  <c r="C24" i="8"/>
  <c r="B24" i="8"/>
  <c r="I23" i="8"/>
  <c r="G23" i="8"/>
  <c r="F23" i="8"/>
  <c r="C23" i="8"/>
  <c r="B23" i="8"/>
  <c r="I22" i="8"/>
  <c r="G22" i="8"/>
  <c r="F22" i="8"/>
  <c r="C22" i="8"/>
  <c r="B22" i="8"/>
  <c r="I21" i="8"/>
  <c r="G21" i="8"/>
  <c r="F21" i="8"/>
  <c r="C21" i="8"/>
  <c r="B21" i="8"/>
  <c r="I20" i="8"/>
  <c r="G20" i="8"/>
  <c r="F20" i="8"/>
  <c r="C20" i="8"/>
  <c r="B20" i="8"/>
  <c r="I19" i="8"/>
  <c r="G19" i="8"/>
  <c r="F19" i="8"/>
  <c r="C19" i="8"/>
  <c r="B19" i="8"/>
  <c r="I18" i="8"/>
  <c r="G18" i="8"/>
  <c r="F18" i="8"/>
  <c r="C18" i="8"/>
  <c r="B18" i="8"/>
  <c r="I17" i="8"/>
  <c r="G17" i="8"/>
  <c r="F17" i="8"/>
  <c r="C17" i="8"/>
  <c r="B17" i="8"/>
  <c r="I16" i="8"/>
  <c r="G16" i="8"/>
  <c r="F16" i="8"/>
  <c r="C16" i="8"/>
  <c r="B16" i="8"/>
  <c r="I15" i="8"/>
  <c r="G15" i="8"/>
  <c r="F15" i="8"/>
  <c r="C15" i="8"/>
  <c r="B15" i="8"/>
  <c r="I14" i="8"/>
  <c r="G14" i="8"/>
  <c r="F14" i="8"/>
  <c r="C14" i="8"/>
  <c r="B14" i="8"/>
  <c r="I13" i="8"/>
  <c r="G13" i="8"/>
  <c r="F13" i="8"/>
  <c r="C13" i="8"/>
  <c r="B13" i="8"/>
  <c r="I12" i="8"/>
  <c r="G12" i="8"/>
  <c r="F12" i="8"/>
  <c r="C12" i="8"/>
  <c r="B12" i="8"/>
  <c r="I11" i="8"/>
  <c r="G11" i="8"/>
  <c r="F11" i="8"/>
  <c r="C11" i="8"/>
  <c r="B11" i="8"/>
  <c r="I10" i="8"/>
  <c r="G10" i="8"/>
  <c r="F10" i="8"/>
  <c r="C10" i="8"/>
  <c r="B10" i="8"/>
  <c r="I9" i="8"/>
  <c r="G9" i="8"/>
  <c r="F9" i="8"/>
  <c r="C9" i="8"/>
  <c r="B9" i="8"/>
  <c r="E10" i="7"/>
  <c r="J10" i="7"/>
  <c r="E11" i="7"/>
  <c r="J11" i="7"/>
  <c r="E12" i="7"/>
  <c r="J12" i="7"/>
  <c r="E13" i="7"/>
  <c r="J13" i="7"/>
  <c r="E9" i="7"/>
  <c r="J9" i="7"/>
  <c r="D9" i="7"/>
  <c r="O9" i="7" s="1"/>
  <c r="I9" i="7"/>
  <c r="I10" i="7"/>
  <c r="D10" i="7"/>
  <c r="O10" i="7" s="1"/>
  <c r="I11" i="7"/>
  <c r="D11" i="7"/>
  <c r="O11" i="7" s="1"/>
  <c r="I12" i="7"/>
  <c r="D12" i="7"/>
  <c r="O12" i="7" s="1"/>
  <c r="I13" i="7"/>
  <c r="D13" i="7"/>
  <c r="O13" i="7" s="1"/>
  <c r="I14" i="7"/>
  <c r="AG26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AH33" i="7"/>
  <c r="U17" i="7"/>
  <c r="U21" i="7"/>
  <c r="U25" i="7"/>
  <c r="U48" i="7"/>
  <c r="U49" i="7"/>
  <c r="M9" i="7"/>
  <c r="M10" i="7"/>
  <c r="M11" i="7"/>
  <c r="M12" i="7"/>
  <c r="M13" i="7"/>
  <c r="M14" i="7"/>
  <c r="M15" i="7"/>
  <c r="M16" i="7"/>
  <c r="M17" i="7"/>
  <c r="AA17" i="7" s="1"/>
  <c r="M18" i="7"/>
  <c r="M19" i="7"/>
  <c r="M20" i="7"/>
  <c r="M21" i="7"/>
  <c r="AA21" i="7" s="1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AG55" i="7"/>
  <c r="AG51" i="7"/>
  <c r="AG47" i="7"/>
  <c r="K54" i="7"/>
  <c r="G54" i="7"/>
  <c r="F54" i="7"/>
  <c r="C54" i="7"/>
  <c r="B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K53" i="7"/>
  <c r="G53" i="7"/>
  <c r="F53" i="7"/>
  <c r="C53" i="7"/>
  <c r="B53" i="7"/>
  <c r="K52" i="7"/>
  <c r="G52" i="7"/>
  <c r="F52" i="7"/>
  <c r="C52" i="7"/>
  <c r="B52" i="7"/>
  <c r="K51" i="7"/>
  <c r="G51" i="7"/>
  <c r="F51" i="7"/>
  <c r="C51" i="7"/>
  <c r="B51" i="7"/>
  <c r="K50" i="7"/>
  <c r="G50" i="7"/>
  <c r="F50" i="7"/>
  <c r="C50" i="7"/>
  <c r="B50" i="7"/>
  <c r="K49" i="7"/>
  <c r="G49" i="7"/>
  <c r="F49" i="7"/>
  <c r="C49" i="7"/>
  <c r="B49" i="7"/>
  <c r="K48" i="7"/>
  <c r="G48" i="7"/>
  <c r="F48" i="7"/>
  <c r="C48" i="7"/>
  <c r="B48" i="7"/>
  <c r="K47" i="7"/>
  <c r="G47" i="7"/>
  <c r="F47" i="7"/>
  <c r="C47" i="7"/>
  <c r="B47" i="7"/>
  <c r="K46" i="7"/>
  <c r="G46" i="7"/>
  <c r="F46" i="7"/>
  <c r="C46" i="7"/>
  <c r="B46" i="7"/>
  <c r="K45" i="7"/>
  <c r="G45" i="7"/>
  <c r="F45" i="7"/>
  <c r="C45" i="7"/>
  <c r="B45" i="7"/>
  <c r="K44" i="7"/>
  <c r="G44" i="7"/>
  <c r="F44" i="7"/>
  <c r="C44" i="7"/>
  <c r="B44" i="7"/>
  <c r="K43" i="7"/>
  <c r="G43" i="7"/>
  <c r="F43" i="7"/>
  <c r="C43" i="7"/>
  <c r="B43" i="7"/>
  <c r="K42" i="7"/>
  <c r="G42" i="7"/>
  <c r="F42" i="7"/>
  <c r="C42" i="7"/>
  <c r="B42" i="7"/>
  <c r="K41" i="7"/>
  <c r="G41" i="7"/>
  <c r="F41" i="7"/>
  <c r="C41" i="7"/>
  <c r="B41" i="7"/>
  <c r="K40" i="7"/>
  <c r="G40" i="7"/>
  <c r="F40" i="7"/>
  <c r="C40" i="7"/>
  <c r="B40" i="7"/>
  <c r="K39" i="7"/>
  <c r="G39" i="7"/>
  <c r="F39" i="7"/>
  <c r="C39" i="7"/>
  <c r="B39" i="7"/>
  <c r="K38" i="7"/>
  <c r="G38" i="7"/>
  <c r="F38" i="7"/>
  <c r="C38" i="7"/>
  <c r="B38" i="7"/>
  <c r="K37" i="7"/>
  <c r="G37" i="7"/>
  <c r="F37" i="7"/>
  <c r="C37" i="7"/>
  <c r="B37" i="7"/>
  <c r="K36" i="7"/>
  <c r="G36" i="7"/>
  <c r="F36" i="7"/>
  <c r="C36" i="7"/>
  <c r="B36" i="7"/>
  <c r="K35" i="7"/>
  <c r="G35" i="7"/>
  <c r="F35" i="7"/>
  <c r="C35" i="7"/>
  <c r="B35" i="7"/>
  <c r="K34" i="7"/>
  <c r="G34" i="7"/>
  <c r="F34" i="7"/>
  <c r="C34" i="7"/>
  <c r="B34" i="7"/>
  <c r="K33" i="7"/>
  <c r="G33" i="7"/>
  <c r="F33" i="7"/>
  <c r="C33" i="7"/>
  <c r="B33" i="7"/>
  <c r="K32" i="7"/>
  <c r="G32" i="7"/>
  <c r="F32" i="7"/>
  <c r="C32" i="7"/>
  <c r="B32" i="7"/>
  <c r="K31" i="7"/>
  <c r="G31" i="7"/>
  <c r="F31" i="7"/>
  <c r="C31" i="7"/>
  <c r="B31" i="7"/>
  <c r="K30" i="7"/>
  <c r="G30" i="7"/>
  <c r="F30" i="7"/>
  <c r="C30" i="7"/>
  <c r="B30" i="7"/>
  <c r="K29" i="7"/>
  <c r="G29" i="7"/>
  <c r="F29" i="7"/>
  <c r="C29" i="7"/>
  <c r="B29" i="7"/>
  <c r="K28" i="7"/>
  <c r="G28" i="7"/>
  <c r="F28" i="7"/>
  <c r="C28" i="7"/>
  <c r="B28" i="7"/>
  <c r="K27" i="7"/>
  <c r="G27" i="7"/>
  <c r="F27" i="7"/>
  <c r="C27" i="7"/>
  <c r="B27" i="7"/>
  <c r="K26" i="7"/>
  <c r="G26" i="7"/>
  <c r="F26" i="7"/>
  <c r="C26" i="7"/>
  <c r="B26" i="7"/>
  <c r="K25" i="7"/>
  <c r="G25" i="7"/>
  <c r="F25" i="7"/>
  <c r="C25" i="7"/>
  <c r="B25" i="7"/>
  <c r="K24" i="7"/>
  <c r="G24" i="7"/>
  <c r="F24" i="7"/>
  <c r="C24" i="7"/>
  <c r="B24" i="7"/>
  <c r="K23" i="7"/>
  <c r="G23" i="7"/>
  <c r="F23" i="7"/>
  <c r="C23" i="7"/>
  <c r="B23" i="7"/>
  <c r="K22" i="7"/>
  <c r="G22" i="7"/>
  <c r="F22" i="7"/>
  <c r="C22" i="7"/>
  <c r="B22" i="7"/>
  <c r="K21" i="7"/>
  <c r="G21" i="7"/>
  <c r="F21" i="7"/>
  <c r="C21" i="7"/>
  <c r="B21" i="7"/>
  <c r="K20" i="7"/>
  <c r="G20" i="7"/>
  <c r="F20" i="7"/>
  <c r="C20" i="7"/>
  <c r="B20" i="7"/>
  <c r="K19" i="7"/>
  <c r="G19" i="7"/>
  <c r="F19" i="7"/>
  <c r="C19" i="7"/>
  <c r="B19" i="7"/>
  <c r="K18" i="7"/>
  <c r="G18" i="7"/>
  <c r="F18" i="7"/>
  <c r="C18" i="7"/>
  <c r="B18" i="7"/>
  <c r="K17" i="7"/>
  <c r="G17" i="7"/>
  <c r="F17" i="7"/>
  <c r="C17" i="7"/>
  <c r="B17" i="7"/>
  <c r="K16" i="7"/>
  <c r="G16" i="7"/>
  <c r="F16" i="7"/>
  <c r="C16" i="7"/>
  <c r="B16" i="7"/>
  <c r="K15" i="7"/>
  <c r="G15" i="7"/>
  <c r="F15" i="7"/>
  <c r="C15" i="7"/>
  <c r="B15" i="7"/>
  <c r="K14" i="7"/>
  <c r="G14" i="7"/>
  <c r="F14" i="7"/>
  <c r="C14" i="7"/>
  <c r="B14" i="7"/>
  <c r="K13" i="7"/>
  <c r="G13" i="7"/>
  <c r="F13" i="7"/>
  <c r="C13" i="7"/>
  <c r="B13" i="7"/>
  <c r="K12" i="7"/>
  <c r="G12" i="7"/>
  <c r="F12" i="7"/>
  <c r="C12" i="7"/>
  <c r="B12" i="7"/>
  <c r="K11" i="7"/>
  <c r="G11" i="7"/>
  <c r="F11" i="7"/>
  <c r="C11" i="7"/>
  <c r="B11" i="7"/>
  <c r="K10" i="7"/>
  <c r="G10" i="7"/>
  <c r="F10" i="7"/>
  <c r="C10" i="7"/>
  <c r="B10" i="7"/>
  <c r="K9" i="7"/>
  <c r="G9" i="7"/>
  <c r="F9" i="7"/>
  <c r="C9" i="7"/>
  <c r="B9" i="7"/>
  <c r="E10" i="6"/>
  <c r="I10" i="6"/>
  <c r="E11" i="6"/>
  <c r="I11" i="6"/>
  <c r="E12" i="6"/>
  <c r="I12" i="6"/>
  <c r="E13" i="6"/>
  <c r="I13" i="6"/>
  <c r="E9" i="6"/>
  <c r="I9" i="6"/>
  <c r="D11" i="6"/>
  <c r="O11" i="6" s="1"/>
  <c r="D10" i="6"/>
  <c r="O10" i="6" s="1"/>
  <c r="D12" i="6"/>
  <c r="O12" i="6" s="1"/>
  <c r="R12" i="6" s="1"/>
  <c r="D13" i="6"/>
  <c r="O13" i="6" s="1"/>
  <c r="D9" i="6"/>
  <c r="O9" i="6" s="1"/>
  <c r="C9" i="6"/>
  <c r="K9" i="6"/>
  <c r="B9" i="6"/>
  <c r="C10" i="6"/>
  <c r="K10" i="6"/>
  <c r="B10" i="6"/>
  <c r="C11" i="6"/>
  <c r="K11" i="6"/>
  <c r="B11" i="6"/>
  <c r="C12" i="6"/>
  <c r="K12" i="6"/>
  <c r="B12" i="6"/>
  <c r="C13" i="6"/>
  <c r="K13" i="6"/>
  <c r="B13" i="6"/>
  <c r="C14" i="6"/>
  <c r="K14" i="6"/>
  <c r="B14" i="6"/>
  <c r="AG26" i="6"/>
  <c r="C15" i="6"/>
  <c r="K15" i="6"/>
  <c r="B15" i="6"/>
  <c r="C16" i="6"/>
  <c r="K16" i="6"/>
  <c r="B16" i="6"/>
  <c r="C17" i="6"/>
  <c r="K17" i="6"/>
  <c r="B17" i="6"/>
  <c r="C18" i="6"/>
  <c r="K18" i="6"/>
  <c r="B18" i="6"/>
  <c r="C19" i="6"/>
  <c r="K19" i="6"/>
  <c r="B19" i="6"/>
  <c r="C20" i="6"/>
  <c r="K20" i="6"/>
  <c r="B20" i="6"/>
  <c r="C21" i="6"/>
  <c r="K21" i="6"/>
  <c r="B21" i="6"/>
  <c r="C22" i="6"/>
  <c r="K22" i="6"/>
  <c r="B22" i="6"/>
  <c r="C23" i="6"/>
  <c r="K23" i="6"/>
  <c r="B23" i="6"/>
  <c r="C24" i="6"/>
  <c r="K24" i="6"/>
  <c r="B24" i="6"/>
  <c r="C25" i="6"/>
  <c r="K25" i="6"/>
  <c r="B25" i="6"/>
  <c r="C26" i="6"/>
  <c r="K26" i="6"/>
  <c r="B26" i="6"/>
  <c r="C27" i="6"/>
  <c r="K27" i="6"/>
  <c r="B27" i="6"/>
  <c r="C28" i="6"/>
  <c r="K28" i="6"/>
  <c r="B28" i="6"/>
  <c r="C29" i="6"/>
  <c r="K29" i="6"/>
  <c r="B29" i="6"/>
  <c r="C30" i="6"/>
  <c r="K30" i="6"/>
  <c r="B30" i="6"/>
  <c r="C31" i="6"/>
  <c r="K31" i="6"/>
  <c r="B31" i="6"/>
  <c r="C32" i="6"/>
  <c r="K32" i="6"/>
  <c r="B32" i="6"/>
  <c r="C33" i="6"/>
  <c r="K33" i="6"/>
  <c r="B33" i="6"/>
  <c r="C34" i="6"/>
  <c r="K34" i="6"/>
  <c r="B34" i="6"/>
  <c r="C35" i="6"/>
  <c r="K35" i="6"/>
  <c r="B35" i="6"/>
  <c r="C36" i="6"/>
  <c r="K36" i="6"/>
  <c r="B36" i="6"/>
  <c r="C37" i="6"/>
  <c r="K37" i="6"/>
  <c r="B37" i="6"/>
  <c r="C38" i="6"/>
  <c r="K38" i="6"/>
  <c r="B38" i="6"/>
  <c r="C39" i="6"/>
  <c r="K39" i="6"/>
  <c r="B39" i="6"/>
  <c r="C40" i="6"/>
  <c r="K40" i="6"/>
  <c r="B40" i="6"/>
  <c r="C41" i="6"/>
  <c r="K41" i="6"/>
  <c r="B41" i="6"/>
  <c r="C42" i="6"/>
  <c r="K42" i="6"/>
  <c r="B42" i="6"/>
  <c r="C43" i="6"/>
  <c r="K43" i="6"/>
  <c r="B43" i="6"/>
  <c r="C44" i="6"/>
  <c r="K44" i="6"/>
  <c r="B44" i="6"/>
  <c r="C45" i="6"/>
  <c r="K45" i="6"/>
  <c r="B45" i="6"/>
  <c r="C46" i="6"/>
  <c r="K46" i="6"/>
  <c r="B46" i="6"/>
  <c r="C47" i="6"/>
  <c r="K47" i="6"/>
  <c r="B47" i="6"/>
  <c r="C48" i="6"/>
  <c r="K48" i="6"/>
  <c r="B48" i="6"/>
  <c r="C49" i="6"/>
  <c r="K49" i="6"/>
  <c r="B49" i="6"/>
  <c r="C50" i="6"/>
  <c r="K50" i="6"/>
  <c r="B50" i="6"/>
  <c r="C51" i="6"/>
  <c r="K51" i="6"/>
  <c r="B51" i="6"/>
  <c r="C52" i="6"/>
  <c r="K52" i="6"/>
  <c r="B52" i="6"/>
  <c r="C53" i="6"/>
  <c r="K53" i="6"/>
  <c r="B53" i="6"/>
  <c r="C54" i="6"/>
  <c r="K54" i="6"/>
  <c r="B54" i="6"/>
  <c r="AH33" i="6"/>
  <c r="U14" i="6"/>
  <c r="U15" i="6"/>
  <c r="U18" i="6"/>
  <c r="U22" i="6"/>
  <c r="U23" i="6"/>
  <c r="U26" i="6"/>
  <c r="U27" i="6"/>
  <c r="U31" i="6"/>
  <c r="U35" i="6"/>
  <c r="U39" i="6"/>
  <c r="U43" i="6"/>
  <c r="U47" i="6"/>
  <c r="U51" i="6"/>
  <c r="M9" i="6"/>
  <c r="M10" i="6"/>
  <c r="M11" i="6"/>
  <c r="M12" i="6"/>
  <c r="M13" i="6"/>
  <c r="M14" i="6"/>
  <c r="AA14" i="6" s="1"/>
  <c r="M15" i="6"/>
  <c r="AA15" i="6" s="1"/>
  <c r="M16" i="6"/>
  <c r="M17" i="6"/>
  <c r="M18" i="6"/>
  <c r="AA18" i="6" s="1"/>
  <c r="M19" i="6"/>
  <c r="M20" i="6"/>
  <c r="M21" i="6"/>
  <c r="M22" i="6"/>
  <c r="AA22" i="6" s="1"/>
  <c r="M23" i="6"/>
  <c r="AA23" i="6" s="1"/>
  <c r="M24" i="6"/>
  <c r="M25" i="6"/>
  <c r="M26" i="6"/>
  <c r="AA26" i="6" s="1"/>
  <c r="M27" i="6"/>
  <c r="AA27" i="6" s="1"/>
  <c r="M28" i="6"/>
  <c r="M29" i="6"/>
  <c r="M30" i="6"/>
  <c r="AA30" i="6" s="1"/>
  <c r="M31" i="6"/>
  <c r="AA31" i="6" s="1"/>
  <c r="M32" i="6"/>
  <c r="M33" i="6"/>
  <c r="M34" i="6"/>
  <c r="AA34" i="6" s="1"/>
  <c r="M35" i="6"/>
  <c r="AA35" i="6" s="1"/>
  <c r="M36" i="6"/>
  <c r="M37" i="6"/>
  <c r="M38" i="6"/>
  <c r="AA38" i="6" s="1"/>
  <c r="M39" i="6"/>
  <c r="AA39" i="6" s="1"/>
  <c r="M40" i="6"/>
  <c r="M41" i="6"/>
  <c r="M42" i="6"/>
  <c r="AA42" i="6" s="1"/>
  <c r="M43" i="6"/>
  <c r="AA43" i="6" s="1"/>
  <c r="M44" i="6"/>
  <c r="M45" i="6"/>
  <c r="M46" i="6"/>
  <c r="AA46" i="6" s="1"/>
  <c r="M47" i="6"/>
  <c r="AA47" i="6" s="1"/>
  <c r="M48" i="6"/>
  <c r="M49" i="6"/>
  <c r="M50" i="6"/>
  <c r="AA50" i="6" s="1"/>
  <c r="M51" i="6"/>
  <c r="AA51" i="6" s="1"/>
  <c r="M52" i="6"/>
  <c r="M53" i="6"/>
  <c r="M54" i="6"/>
  <c r="AA54" i="6" s="1"/>
  <c r="AG55" i="6"/>
  <c r="AG51" i="6"/>
  <c r="AG47" i="6"/>
  <c r="J54" i="6"/>
  <c r="G54" i="6"/>
  <c r="F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J53" i="6"/>
  <c r="G53" i="6"/>
  <c r="F53" i="6"/>
  <c r="J52" i="6"/>
  <c r="G52" i="6"/>
  <c r="F52" i="6"/>
  <c r="J51" i="6"/>
  <c r="G51" i="6"/>
  <c r="F51" i="6"/>
  <c r="J50" i="6"/>
  <c r="G50" i="6"/>
  <c r="F50" i="6"/>
  <c r="J49" i="6"/>
  <c r="G49" i="6"/>
  <c r="F49" i="6"/>
  <c r="J48" i="6"/>
  <c r="G48" i="6"/>
  <c r="F48" i="6"/>
  <c r="J47" i="6"/>
  <c r="G47" i="6"/>
  <c r="F47" i="6"/>
  <c r="J46" i="6"/>
  <c r="G46" i="6"/>
  <c r="F46" i="6"/>
  <c r="J45" i="6"/>
  <c r="G45" i="6"/>
  <c r="F45" i="6"/>
  <c r="J44" i="6"/>
  <c r="G44" i="6"/>
  <c r="F44" i="6"/>
  <c r="J43" i="6"/>
  <c r="G43" i="6"/>
  <c r="F43" i="6"/>
  <c r="J42" i="6"/>
  <c r="G42" i="6"/>
  <c r="F42" i="6"/>
  <c r="J41" i="6"/>
  <c r="G41" i="6"/>
  <c r="F41" i="6"/>
  <c r="J40" i="6"/>
  <c r="G40" i="6"/>
  <c r="F40" i="6"/>
  <c r="J39" i="6"/>
  <c r="G39" i="6"/>
  <c r="F39" i="6"/>
  <c r="J38" i="6"/>
  <c r="G38" i="6"/>
  <c r="F38" i="6"/>
  <c r="J37" i="6"/>
  <c r="G37" i="6"/>
  <c r="F37" i="6"/>
  <c r="J36" i="6"/>
  <c r="G36" i="6"/>
  <c r="F36" i="6"/>
  <c r="J35" i="6"/>
  <c r="G35" i="6"/>
  <c r="F35" i="6"/>
  <c r="J34" i="6"/>
  <c r="G34" i="6"/>
  <c r="F34" i="6"/>
  <c r="J33" i="6"/>
  <c r="G33" i="6"/>
  <c r="F33" i="6"/>
  <c r="J32" i="6"/>
  <c r="G32" i="6"/>
  <c r="F32" i="6"/>
  <c r="J31" i="6"/>
  <c r="G31" i="6"/>
  <c r="F31" i="6"/>
  <c r="J30" i="6"/>
  <c r="G30" i="6"/>
  <c r="F30" i="6"/>
  <c r="J29" i="6"/>
  <c r="G29" i="6"/>
  <c r="F29" i="6"/>
  <c r="J28" i="6"/>
  <c r="G28" i="6"/>
  <c r="F28" i="6"/>
  <c r="J27" i="6"/>
  <c r="G27" i="6"/>
  <c r="F27" i="6"/>
  <c r="J26" i="6"/>
  <c r="G26" i="6"/>
  <c r="F26" i="6"/>
  <c r="J25" i="6"/>
  <c r="G25" i="6"/>
  <c r="F25" i="6"/>
  <c r="J24" i="6"/>
  <c r="G24" i="6"/>
  <c r="F24" i="6"/>
  <c r="J23" i="6"/>
  <c r="G23" i="6"/>
  <c r="F23" i="6"/>
  <c r="J22" i="6"/>
  <c r="G22" i="6"/>
  <c r="F22" i="6"/>
  <c r="J21" i="6"/>
  <c r="G21" i="6"/>
  <c r="F21" i="6"/>
  <c r="J20" i="6"/>
  <c r="G20" i="6"/>
  <c r="F20" i="6"/>
  <c r="J19" i="6"/>
  <c r="G19" i="6"/>
  <c r="F19" i="6"/>
  <c r="J18" i="6"/>
  <c r="G18" i="6"/>
  <c r="F18" i="6"/>
  <c r="J17" i="6"/>
  <c r="G17" i="6"/>
  <c r="F17" i="6"/>
  <c r="J16" i="6"/>
  <c r="G16" i="6"/>
  <c r="F16" i="6"/>
  <c r="J15" i="6"/>
  <c r="G15" i="6"/>
  <c r="F15" i="6"/>
  <c r="J14" i="6"/>
  <c r="G14" i="6"/>
  <c r="F14" i="6"/>
  <c r="J13" i="6"/>
  <c r="G13" i="6"/>
  <c r="F13" i="6"/>
  <c r="J12" i="6"/>
  <c r="G12" i="6"/>
  <c r="F12" i="6"/>
  <c r="J11" i="6"/>
  <c r="G11" i="6"/>
  <c r="F11" i="6"/>
  <c r="J10" i="6"/>
  <c r="G10" i="6"/>
  <c r="F10" i="6"/>
  <c r="J9" i="6"/>
  <c r="G9" i="6"/>
  <c r="F9" i="6"/>
  <c r="C12" i="5"/>
  <c r="K12" i="5"/>
  <c r="C9" i="5"/>
  <c r="K9" i="5"/>
  <c r="C10" i="5"/>
  <c r="K10" i="5"/>
  <c r="C11" i="5"/>
  <c r="K11" i="5"/>
  <c r="C13" i="5"/>
  <c r="K13" i="5"/>
  <c r="J9" i="5"/>
  <c r="B9" i="5"/>
  <c r="O9" i="5" s="1"/>
  <c r="J10" i="5"/>
  <c r="B10" i="5"/>
  <c r="O10" i="5" s="1"/>
  <c r="J11" i="5"/>
  <c r="B11" i="5"/>
  <c r="O11" i="5" s="1"/>
  <c r="J12" i="5"/>
  <c r="B12" i="5"/>
  <c r="O12" i="5" s="1"/>
  <c r="J13" i="5"/>
  <c r="B13" i="5"/>
  <c r="O13" i="5" s="1"/>
  <c r="J14" i="5"/>
  <c r="AG26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AH33" i="5"/>
  <c r="U23" i="5"/>
  <c r="U30" i="5"/>
  <c r="U39" i="5"/>
  <c r="U52" i="5"/>
  <c r="M9" i="5"/>
  <c r="M10" i="5"/>
  <c r="M11" i="5"/>
  <c r="M12" i="5"/>
  <c r="M13" i="5"/>
  <c r="M14" i="5"/>
  <c r="M15" i="5"/>
  <c r="AA15" i="5" s="1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AA52" i="5" s="1"/>
  <c r="M53" i="5"/>
  <c r="M54" i="5"/>
  <c r="AG55" i="5"/>
  <c r="AG51" i="5"/>
  <c r="AG47" i="5"/>
  <c r="I54" i="5"/>
  <c r="G54" i="5"/>
  <c r="F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I53" i="5"/>
  <c r="G53" i="5"/>
  <c r="F53" i="5"/>
  <c r="E53" i="5"/>
  <c r="D53" i="5"/>
  <c r="I52" i="5"/>
  <c r="G52" i="5"/>
  <c r="F52" i="5"/>
  <c r="E52" i="5"/>
  <c r="D52" i="5"/>
  <c r="I51" i="5"/>
  <c r="G51" i="5"/>
  <c r="F51" i="5"/>
  <c r="E51" i="5"/>
  <c r="D51" i="5"/>
  <c r="I50" i="5"/>
  <c r="G50" i="5"/>
  <c r="F50" i="5"/>
  <c r="E50" i="5"/>
  <c r="D50" i="5"/>
  <c r="I49" i="5"/>
  <c r="G49" i="5"/>
  <c r="F49" i="5"/>
  <c r="E49" i="5"/>
  <c r="D49" i="5"/>
  <c r="I48" i="5"/>
  <c r="G48" i="5"/>
  <c r="F48" i="5"/>
  <c r="E48" i="5"/>
  <c r="D48" i="5"/>
  <c r="I47" i="5"/>
  <c r="G47" i="5"/>
  <c r="F47" i="5"/>
  <c r="E47" i="5"/>
  <c r="D47" i="5"/>
  <c r="I46" i="5"/>
  <c r="G46" i="5"/>
  <c r="F46" i="5"/>
  <c r="E46" i="5"/>
  <c r="D46" i="5"/>
  <c r="I45" i="5"/>
  <c r="G45" i="5"/>
  <c r="F45" i="5"/>
  <c r="E45" i="5"/>
  <c r="D45" i="5"/>
  <c r="I44" i="5"/>
  <c r="G44" i="5"/>
  <c r="F44" i="5"/>
  <c r="E44" i="5"/>
  <c r="D44" i="5"/>
  <c r="I43" i="5"/>
  <c r="G43" i="5"/>
  <c r="F43" i="5"/>
  <c r="E43" i="5"/>
  <c r="D43" i="5"/>
  <c r="I42" i="5"/>
  <c r="G42" i="5"/>
  <c r="F42" i="5"/>
  <c r="E42" i="5"/>
  <c r="D42" i="5"/>
  <c r="I41" i="5"/>
  <c r="G41" i="5"/>
  <c r="F41" i="5"/>
  <c r="E41" i="5"/>
  <c r="D41" i="5"/>
  <c r="I40" i="5"/>
  <c r="G40" i="5"/>
  <c r="F40" i="5"/>
  <c r="E40" i="5"/>
  <c r="D40" i="5"/>
  <c r="I39" i="5"/>
  <c r="G39" i="5"/>
  <c r="F39" i="5"/>
  <c r="E39" i="5"/>
  <c r="D39" i="5"/>
  <c r="I38" i="5"/>
  <c r="G38" i="5"/>
  <c r="F38" i="5"/>
  <c r="E38" i="5"/>
  <c r="D38" i="5"/>
  <c r="I37" i="5"/>
  <c r="G37" i="5"/>
  <c r="F37" i="5"/>
  <c r="E37" i="5"/>
  <c r="D37" i="5"/>
  <c r="I36" i="5"/>
  <c r="G36" i="5"/>
  <c r="F36" i="5"/>
  <c r="E36" i="5"/>
  <c r="D36" i="5"/>
  <c r="I35" i="5"/>
  <c r="G35" i="5"/>
  <c r="F35" i="5"/>
  <c r="E35" i="5"/>
  <c r="D35" i="5"/>
  <c r="I34" i="5"/>
  <c r="G34" i="5"/>
  <c r="F34" i="5"/>
  <c r="E34" i="5"/>
  <c r="D34" i="5"/>
  <c r="I33" i="5"/>
  <c r="G33" i="5"/>
  <c r="F33" i="5"/>
  <c r="E33" i="5"/>
  <c r="D33" i="5"/>
  <c r="I32" i="5"/>
  <c r="G32" i="5"/>
  <c r="F32" i="5"/>
  <c r="E32" i="5"/>
  <c r="D32" i="5"/>
  <c r="I31" i="5"/>
  <c r="G31" i="5"/>
  <c r="F31" i="5"/>
  <c r="E31" i="5"/>
  <c r="D31" i="5"/>
  <c r="I30" i="5"/>
  <c r="G30" i="5"/>
  <c r="F30" i="5"/>
  <c r="E30" i="5"/>
  <c r="D30" i="5"/>
  <c r="I29" i="5"/>
  <c r="G29" i="5"/>
  <c r="F29" i="5"/>
  <c r="E29" i="5"/>
  <c r="D29" i="5"/>
  <c r="I28" i="5"/>
  <c r="G28" i="5"/>
  <c r="F28" i="5"/>
  <c r="E28" i="5"/>
  <c r="D28" i="5"/>
  <c r="I27" i="5"/>
  <c r="G27" i="5"/>
  <c r="F27" i="5"/>
  <c r="E27" i="5"/>
  <c r="D27" i="5"/>
  <c r="I26" i="5"/>
  <c r="G26" i="5"/>
  <c r="F26" i="5"/>
  <c r="E26" i="5"/>
  <c r="D26" i="5"/>
  <c r="I25" i="5"/>
  <c r="G25" i="5"/>
  <c r="F25" i="5"/>
  <c r="E25" i="5"/>
  <c r="D25" i="5"/>
  <c r="I24" i="5"/>
  <c r="G24" i="5"/>
  <c r="F24" i="5"/>
  <c r="E24" i="5"/>
  <c r="D24" i="5"/>
  <c r="I23" i="5"/>
  <c r="G23" i="5"/>
  <c r="F23" i="5"/>
  <c r="E23" i="5"/>
  <c r="D23" i="5"/>
  <c r="I22" i="5"/>
  <c r="G22" i="5"/>
  <c r="F22" i="5"/>
  <c r="E22" i="5"/>
  <c r="D22" i="5"/>
  <c r="I21" i="5"/>
  <c r="G21" i="5"/>
  <c r="F21" i="5"/>
  <c r="E21" i="5"/>
  <c r="D21" i="5"/>
  <c r="I20" i="5"/>
  <c r="G20" i="5"/>
  <c r="F20" i="5"/>
  <c r="E20" i="5"/>
  <c r="D20" i="5"/>
  <c r="I19" i="5"/>
  <c r="G19" i="5"/>
  <c r="F19" i="5"/>
  <c r="E19" i="5"/>
  <c r="D19" i="5"/>
  <c r="I18" i="5"/>
  <c r="G18" i="5"/>
  <c r="F18" i="5"/>
  <c r="E18" i="5"/>
  <c r="D18" i="5"/>
  <c r="I17" i="5"/>
  <c r="G17" i="5"/>
  <c r="F17" i="5"/>
  <c r="E17" i="5"/>
  <c r="D17" i="5"/>
  <c r="I16" i="5"/>
  <c r="G16" i="5"/>
  <c r="F16" i="5"/>
  <c r="E16" i="5"/>
  <c r="D16" i="5"/>
  <c r="I15" i="5"/>
  <c r="G15" i="5"/>
  <c r="F15" i="5"/>
  <c r="E15" i="5"/>
  <c r="D15" i="5"/>
  <c r="I14" i="5"/>
  <c r="G14" i="5"/>
  <c r="F14" i="5"/>
  <c r="E14" i="5"/>
  <c r="D14" i="5"/>
  <c r="I13" i="5"/>
  <c r="G13" i="5"/>
  <c r="F13" i="5"/>
  <c r="E13" i="5"/>
  <c r="D13" i="5"/>
  <c r="I12" i="5"/>
  <c r="G12" i="5"/>
  <c r="F12" i="5"/>
  <c r="E12" i="5"/>
  <c r="D12" i="5"/>
  <c r="I11" i="5"/>
  <c r="G11" i="5"/>
  <c r="F11" i="5"/>
  <c r="E11" i="5"/>
  <c r="D11" i="5"/>
  <c r="I10" i="5"/>
  <c r="G10" i="5"/>
  <c r="F10" i="5"/>
  <c r="E10" i="5"/>
  <c r="D10" i="5"/>
  <c r="I9" i="5"/>
  <c r="G9" i="5"/>
  <c r="F9" i="5"/>
  <c r="E9" i="5"/>
  <c r="D9" i="5"/>
  <c r="C10" i="4"/>
  <c r="J10" i="4"/>
  <c r="C11" i="4"/>
  <c r="J11" i="4"/>
  <c r="C12" i="4"/>
  <c r="J12" i="4"/>
  <c r="C13" i="4"/>
  <c r="J13" i="4"/>
  <c r="C9" i="4"/>
  <c r="J9" i="4"/>
  <c r="B9" i="4"/>
  <c r="O9" i="4" s="1"/>
  <c r="B9" i="2"/>
  <c r="O9" i="2" s="1"/>
  <c r="U9" i="2" s="1"/>
  <c r="I9" i="4"/>
  <c r="B10" i="4"/>
  <c r="O10" i="4" s="1"/>
  <c r="R10" i="4" s="1"/>
  <c r="B11" i="4"/>
  <c r="O11" i="4" s="1"/>
  <c r="B12" i="4"/>
  <c r="O12" i="4" s="1"/>
  <c r="R12" i="4" s="1"/>
  <c r="B13" i="4"/>
  <c r="O13" i="4" s="1"/>
  <c r="AH33" i="4"/>
  <c r="U17" i="4"/>
  <c r="U18" i="4"/>
  <c r="U21" i="4"/>
  <c r="U22" i="4"/>
  <c r="U25" i="4"/>
  <c r="U26" i="4"/>
  <c r="U37" i="4"/>
  <c r="U38" i="4"/>
  <c r="U41" i="4"/>
  <c r="U42" i="4"/>
  <c r="U45" i="4"/>
  <c r="U46" i="4"/>
  <c r="U49" i="4"/>
  <c r="U50" i="4"/>
  <c r="U53" i="4"/>
  <c r="U54" i="4"/>
  <c r="M9" i="4"/>
  <c r="M10" i="4"/>
  <c r="M11" i="4"/>
  <c r="M12" i="4"/>
  <c r="M13" i="4"/>
  <c r="M14" i="4"/>
  <c r="M15" i="4"/>
  <c r="M16" i="4"/>
  <c r="M17" i="4"/>
  <c r="AA17" i="4" s="1"/>
  <c r="M18" i="4"/>
  <c r="AA18" i="4" s="1"/>
  <c r="M19" i="4"/>
  <c r="M20" i="4"/>
  <c r="M21" i="4"/>
  <c r="AA21" i="4" s="1"/>
  <c r="M22" i="4"/>
  <c r="AA22" i="4" s="1"/>
  <c r="M23" i="4"/>
  <c r="M24" i="4"/>
  <c r="M25" i="4"/>
  <c r="AA25" i="4" s="1"/>
  <c r="M26" i="4"/>
  <c r="AA26" i="4" s="1"/>
  <c r="M27" i="4"/>
  <c r="M28" i="4"/>
  <c r="M29" i="4"/>
  <c r="M30" i="4"/>
  <c r="M31" i="4"/>
  <c r="M32" i="4"/>
  <c r="M33" i="4"/>
  <c r="M34" i="4"/>
  <c r="M35" i="4"/>
  <c r="M36" i="4"/>
  <c r="M37" i="4"/>
  <c r="AA37" i="4" s="1"/>
  <c r="M38" i="4"/>
  <c r="AA38" i="4" s="1"/>
  <c r="M39" i="4"/>
  <c r="M40" i="4"/>
  <c r="M41" i="4"/>
  <c r="AA41" i="4" s="1"/>
  <c r="M42" i="4"/>
  <c r="AA42" i="4" s="1"/>
  <c r="M43" i="4"/>
  <c r="M44" i="4"/>
  <c r="M45" i="4"/>
  <c r="AA45" i="4" s="1"/>
  <c r="M46" i="4"/>
  <c r="AA46" i="4" s="1"/>
  <c r="M47" i="4"/>
  <c r="M48" i="4"/>
  <c r="M49" i="4"/>
  <c r="AA49" i="4" s="1"/>
  <c r="M50" i="4"/>
  <c r="AA50" i="4" s="1"/>
  <c r="M51" i="4"/>
  <c r="M52" i="4"/>
  <c r="M53" i="4"/>
  <c r="AA53" i="4" s="1"/>
  <c r="M54" i="4"/>
  <c r="AA54" i="4" s="1"/>
  <c r="AG55" i="4"/>
  <c r="AG51" i="4"/>
  <c r="AG47" i="4"/>
  <c r="I54" i="4"/>
  <c r="K54" i="4"/>
  <c r="G54" i="4"/>
  <c r="F54" i="4"/>
  <c r="E54" i="4"/>
  <c r="D54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I53" i="4"/>
  <c r="K53" i="4"/>
  <c r="G53" i="4"/>
  <c r="F53" i="4"/>
  <c r="E53" i="4"/>
  <c r="D53" i="4"/>
  <c r="I52" i="4"/>
  <c r="K52" i="4"/>
  <c r="G52" i="4"/>
  <c r="F52" i="4"/>
  <c r="E52" i="4"/>
  <c r="D52" i="4"/>
  <c r="I51" i="4"/>
  <c r="K51" i="4"/>
  <c r="G51" i="4"/>
  <c r="F51" i="4"/>
  <c r="E51" i="4"/>
  <c r="D51" i="4"/>
  <c r="I50" i="4"/>
  <c r="K50" i="4"/>
  <c r="G50" i="4"/>
  <c r="F50" i="4"/>
  <c r="E50" i="4"/>
  <c r="D50" i="4"/>
  <c r="I49" i="4"/>
  <c r="K49" i="4"/>
  <c r="G49" i="4"/>
  <c r="F49" i="4"/>
  <c r="E49" i="4"/>
  <c r="D49" i="4"/>
  <c r="I48" i="4"/>
  <c r="K48" i="4"/>
  <c r="G48" i="4"/>
  <c r="F48" i="4"/>
  <c r="E48" i="4"/>
  <c r="D48" i="4"/>
  <c r="I47" i="4"/>
  <c r="K47" i="4"/>
  <c r="G47" i="4"/>
  <c r="F47" i="4"/>
  <c r="E47" i="4"/>
  <c r="D47" i="4"/>
  <c r="I46" i="4"/>
  <c r="K46" i="4"/>
  <c r="G46" i="4"/>
  <c r="F46" i="4"/>
  <c r="E46" i="4"/>
  <c r="D46" i="4"/>
  <c r="I45" i="4"/>
  <c r="K45" i="4"/>
  <c r="G45" i="4"/>
  <c r="F45" i="4"/>
  <c r="E45" i="4"/>
  <c r="D45" i="4"/>
  <c r="I44" i="4"/>
  <c r="K44" i="4"/>
  <c r="G44" i="4"/>
  <c r="F44" i="4"/>
  <c r="E44" i="4"/>
  <c r="D44" i="4"/>
  <c r="I43" i="4"/>
  <c r="K43" i="4"/>
  <c r="G43" i="4"/>
  <c r="F43" i="4"/>
  <c r="E43" i="4"/>
  <c r="D43" i="4"/>
  <c r="I42" i="4"/>
  <c r="K42" i="4"/>
  <c r="G42" i="4"/>
  <c r="F42" i="4"/>
  <c r="E42" i="4"/>
  <c r="D42" i="4"/>
  <c r="I41" i="4"/>
  <c r="K41" i="4"/>
  <c r="G41" i="4"/>
  <c r="F41" i="4"/>
  <c r="E41" i="4"/>
  <c r="D41" i="4"/>
  <c r="I40" i="4"/>
  <c r="K40" i="4"/>
  <c r="G40" i="4"/>
  <c r="F40" i="4"/>
  <c r="E40" i="4"/>
  <c r="D40" i="4"/>
  <c r="I39" i="4"/>
  <c r="K39" i="4"/>
  <c r="G39" i="4"/>
  <c r="F39" i="4"/>
  <c r="E39" i="4"/>
  <c r="D39" i="4"/>
  <c r="I38" i="4"/>
  <c r="K38" i="4"/>
  <c r="G38" i="4"/>
  <c r="F38" i="4"/>
  <c r="E38" i="4"/>
  <c r="D38" i="4"/>
  <c r="I37" i="4"/>
  <c r="K37" i="4"/>
  <c r="G37" i="4"/>
  <c r="F37" i="4"/>
  <c r="E37" i="4"/>
  <c r="D37" i="4"/>
  <c r="I36" i="4"/>
  <c r="K36" i="4"/>
  <c r="G36" i="4"/>
  <c r="F36" i="4"/>
  <c r="E36" i="4"/>
  <c r="D36" i="4"/>
  <c r="I35" i="4"/>
  <c r="K35" i="4"/>
  <c r="G35" i="4"/>
  <c r="F35" i="4"/>
  <c r="E35" i="4"/>
  <c r="D35" i="4"/>
  <c r="I34" i="4"/>
  <c r="K34" i="4"/>
  <c r="G34" i="4"/>
  <c r="F34" i="4"/>
  <c r="E34" i="4"/>
  <c r="D34" i="4"/>
  <c r="I33" i="4"/>
  <c r="K33" i="4"/>
  <c r="G33" i="4"/>
  <c r="F33" i="4"/>
  <c r="E33" i="4"/>
  <c r="D33" i="4"/>
  <c r="I32" i="4"/>
  <c r="K32" i="4"/>
  <c r="G32" i="4"/>
  <c r="F32" i="4"/>
  <c r="E32" i="4"/>
  <c r="D32" i="4"/>
  <c r="I31" i="4"/>
  <c r="K31" i="4"/>
  <c r="G31" i="4"/>
  <c r="F31" i="4"/>
  <c r="E31" i="4"/>
  <c r="D31" i="4"/>
  <c r="I30" i="4"/>
  <c r="K30" i="4"/>
  <c r="G30" i="4"/>
  <c r="F30" i="4"/>
  <c r="E30" i="4"/>
  <c r="D30" i="4"/>
  <c r="I29" i="4"/>
  <c r="K29" i="4"/>
  <c r="G29" i="4"/>
  <c r="F29" i="4"/>
  <c r="E29" i="4"/>
  <c r="D29" i="4"/>
  <c r="I28" i="4"/>
  <c r="K28" i="4"/>
  <c r="G28" i="4"/>
  <c r="F28" i="4"/>
  <c r="E28" i="4"/>
  <c r="D28" i="4"/>
  <c r="I27" i="4"/>
  <c r="K27" i="4"/>
  <c r="G27" i="4"/>
  <c r="F27" i="4"/>
  <c r="E27" i="4"/>
  <c r="D27" i="4"/>
  <c r="AG26" i="4"/>
  <c r="I26" i="4"/>
  <c r="K26" i="4"/>
  <c r="G26" i="4"/>
  <c r="F26" i="4"/>
  <c r="E26" i="4"/>
  <c r="D26" i="4"/>
  <c r="I25" i="4"/>
  <c r="K25" i="4"/>
  <c r="G25" i="4"/>
  <c r="F25" i="4"/>
  <c r="E25" i="4"/>
  <c r="D25" i="4"/>
  <c r="I24" i="4"/>
  <c r="K24" i="4"/>
  <c r="G24" i="4"/>
  <c r="F24" i="4"/>
  <c r="E24" i="4"/>
  <c r="D24" i="4"/>
  <c r="I23" i="4"/>
  <c r="K23" i="4"/>
  <c r="G23" i="4"/>
  <c r="F23" i="4"/>
  <c r="E23" i="4"/>
  <c r="D23" i="4"/>
  <c r="I22" i="4"/>
  <c r="K22" i="4"/>
  <c r="G22" i="4"/>
  <c r="F22" i="4"/>
  <c r="E22" i="4"/>
  <c r="D22" i="4"/>
  <c r="I21" i="4"/>
  <c r="K21" i="4"/>
  <c r="G21" i="4"/>
  <c r="F21" i="4"/>
  <c r="E21" i="4"/>
  <c r="D21" i="4"/>
  <c r="I20" i="4"/>
  <c r="K20" i="4"/>
  <c r="G20" i="4"/>
  <c r="F20" i="4"/>
  <c r="E20" i="4"/>
  <c r="D20" i="4"/>
  <c r="I19" i="4"/>
  <c r="K19" i="4"/>
  <c r="G19" i="4"/>
  <c r="F19" i="4"/>
  <c r="E19" i="4"/>
  <c r="D19" i="4"/>
  <c r="I18" i="4"/>
  <c r="K18" i="4"/>
  <c r="G18" i="4"/>
  <c r="F18" i="4"/>
  <c r="E18" i="4"/>
  <c r="D18" i="4"/>
  <c r="I17" i="4"/>
  <c r="K17" i="4"/>
  <c r="G17" i="4"/>
  <c r="F17" i="4"/>
  <c r="E17" i="4"/>
  <c r="D17" i="4"/>
  <c r="I16" i="4"/>
  <c r="K16" i="4"/>
  <c r="G16" i="4"/>
  <c r="F16" i="4"/>
  <c r="E16" i="4"/>
  <c r="D16" i="4"/>
  <c r="I15" i="4"/>
  <c r="K15" i="4"/>
  <c r="G15" i="4"/>
  <c r="F15" i="4"/>
  <c r="E15" i="4"/>
  <c r="D15" i="4"/>
  <c r="I14" i="4"/>
  <c r="K14" i="4"/>
  <c r="G14" i="4"/>
  <c r="F14" i="4"/>
  <c r="E14" i="4"/>
  <c r="D14" i="4"/>
  <c r="I13" i="4"/>
  <c r="K13" i="4"/>
  <c r="G13" i="4"/>
  <c r="F13" i="4"/>
  <c r="E13" i="4"/>
  <c r="D13" i="4"/>
  <c r="I12" i="4"/>
  <c r="K12" i="4"/>
  <c r="G12" i="4"/>
  <c r="F12" i="4"/>
  <c r="E12" i="4"/>
  <c r="D12" i="4"/>
  <c r="I11" i="4"/>
  <c r="K11" i="4"/>
  <c r="G11" i="4"/>
  <c r="F11" i="4"/>
  <c r="E11" i="4"/>
  <c r="D11" i="4"/>
  <c r="I10" i="4"/>
  <c r="K10" i="4"/>
  <c r="G10" i="4"/>
  <c r="F10" i="4"/>
  <c r="E10" i="4"/>
  <c r="D10" i="4"/>
  <c r="K9" i="4"/>
  <c r="G9" i="4"/>
  <c r="F9" i="4"/>
  <c r="E9" i="4"/>
  <c r="D9" i="4"/>
  <c r="AG26" i="2"/>
  <c r="C9" i="2"/>
  <c r="I9" i="2"/>
  <c r="C11" i="2"/>
  <c r="I11" i="2"/>
  <c r="B11" i="2"/>
  <c r="O11" i="2" s="1"/>
  <c r="C12" i="2"/>
  <c r="I12" i="2"/>
  <c r="B12" i="2"/>
  <c r="O12" i="2" s="1"/>
  <c r="C13" i="2"/>
  <c r="I13" i="2"/>
  <c r="B13" i="2"/>
  <c r="O13" i="2" s="1"/>
  <c r="AG55" i="2"/>
  <c r="M54" i="2"/>
  <c r="K54" i="2"/>
  <c r="J54" i="2"/>
  <c r="G54" i="2"/>
  <c r="F54" i="2"/>
  <c r="E54" i="2"/>
  <c r="D54" i="2"/>
  <c r="M53" i="2"/>
  <c r="K53" i="2"/>
  <c r="J53" i="2"/>
  <c r="G53" i="2"/>
  <c r="F53" i="2"/>
  <c r="E53" i="2"/>
  <c r="D53" i="2"/>
  <c r="AG51" i="2"/>
  <c r="AG47" i="2"/>
  <c r="M52" i="2"/>
  <c r="AA52" i="2" s="1"/>
  <c r="K52" i="2"/>
  <c r="J52" i="2"/>
  <c r="G52" i="2"/>
  <c r="F52" i="2"/>
  <c r="E52" i="2"/>
  <c r="D52" i="2"/>
  <c r="M51" i="2"/>
  <c r="AA51" i="2" s="1"/>
  <c r="K51" i="2"/>
  <c r="J51" i="2"/>
  <c r="G51" i="2"/>
  <c r="F51" i="2"/>
  <c r="E51" i="2"/>
  <c r="D51" i="2"/>
  <c r="M50" i="2"/>
  <c r="K50" i="2"/>
  <c r="J50" i="2"/>
  <c r="G50" i="2"/>
  <c r="F50" i="2"/>
  <c r="E50" i="2"/>
  <c r="D50" i="2"/>
  <c r="M49" i="2"/>
  <c r="K49" i="2"/>
  <c r="J49" i="2"/>
  <c r="G49" i="2"/>
  <c r="F49" i="2"/>
  <c r="E49" i="2"/>
  <c r="D49" i="2"/>
  <c r="M48" i="2"/>
  <c r="K48" i="2"/>
  <c r="J48" i="2"/>
  <c r="G48" i="2"/>
  <c r="F48" i="2"/>
  <c r="E48" i="2"/>
  <c r="D48" i="2"/>
  <c r="M47" i="2"/>
  <c r="K47" i="2"/>
  <c r="J47" i="2"/>
  <c r="G47" i="2"/>
  <c r="F47" i="2"/>
  <c r="E47" i="2"/>
  <c r="D47" i="2"/>
  <c r="M46" i="2"/>
  <c r="K46" i="2"/>
  <c r="J46" i="2"/>
  <c r="G46" i="2"/>
  <c r="F46" i="2"/>
  <c r="E46" i="2"/>
  <c r="D46" i="2"/>
  <c r="M45" i="2"/>
  <c r="K45" i="2"/>
  <c r="J45" i="2"/>
  <c r="G45" i="2"/>
  <c r="F45" i="2"/>
  <c r="E45" i="2"/>
  <c r="D45" i="2"/>
  <c r="M44" i="2"/>
  <c r="K44" i="2"/>
  <c r="J44" i="2"/>
  <c r="G44" i="2"/>
  <c r="F44" i="2"/>
  <c r="E44" i="2"/>
  <c r="D44" i="2"/>
  <c r="M43" i="2"/>
  <c r="AA43" i="2" s="1"/>
  <c r="K43" i="2"/>
  <c r="J43" i="2"/>
  <c r="G43" i="2"/>
  <c r="F43" i="2"/>
  <c r="E43" i="2"/>
  <c r="D43" i="2"/>
  <c r="U43" i="2"/>
  <c r="U42" i="2"/>
  <c r="M42" i="2"/>
  <c r="AA42" i="2" s="1"/>
  <c r="K42" i="2"/>
  <c r="J42" i="2"/>
  <c r="G42" i="2"/>
  <c r="F42" i="2"/>
  <c r="E42" i="2"/>
  <c r="D42" i="2"/>
  <c r="M41" i="2"/>
  <c r="K41" i="2"/>
  <c r="J41" i="2"/>
  <c r="G41" i="2"/>
  <c r="F41" i="2"/>
  <c r="E41" i="2"/>
  <c r="D41" i="2"/>
  <c r="M40" i="2"/>
  <c r="K40" i="2"/>
  <c r="J40" i="2"/>
  <c r="G40" i="2"/>
  <c r="F40" i="2"/>
  <c r="E40" i="2"/>
  <c r="D40" i="2"/>
  <c r="M39" i="2"/>
  <c r="K39" i="2"/>
  <c r="J39" i="2"/>
  <c r="G39" i="2"/>
  <c r="F39" i="2"/>
  <c r="E39" i="2"/>
  <c r="D39" i="2"/>
  <c r="U38" i="2"/>
  <c r="M38" i="2"/>
  <c r="AA38" i="2" s="1"/>
  <c r="K38" i="2"/>
  <c r="J38" i="2"/>
  <c r="G38" i="2"/>
  <c r="F38" i="2"/>
  <c r="E38" i="2"/>
  <c r="D38" i="2"/>
  <c r="M37" i="2"/>
  <c r="K37" i="2"/>
  <c r="J37" i="2"/>
  <c r="G37" i="2"/>
  <c r="F37" i="2"/>
  <c r="E37" i="2"/>
  <c r="D37" i="2"/>
  <c r="M36" i="2"/>
  <c r="K36" i="2"/>
  <c r="J36" i="2"/>
  <c r="G36" i="2"/>
  <c r="F36" i="2"/>
  <c r="E36" i="2"/>
  <c r="D36" i="2"/>
  <c r="U35" i="2"/>
  <c r="M35" i="2"/>
  <c r="AA35" i="2" s="1"/>
  <c r="K35" i="2"/>
  <c r="J35" i="2"/>
  <c r="G35" i="2"/>
  <c r="F35" i="2"/>
  <c r="E35" i="2"/>
  <c r="D35" i="2"/>
  <c r="M34" i="2"/>
  <c r="AA34" i="2" s="1"/>
  <c r="K34" i="2"/>
  <c r="J34" i="2"/>
  <c r="G34" i="2"/>
  <c r="F34" i="2"/>
  <c r="E34" i="2"/>
  <c r="D34" i="2"/>
  <c r="AH33" i="2"/>
  <c r="M33" i="2"/>
  <c r="K33" i="2"/>
  <c r="J33" i="2"/>
  <c r="G33" i="2"/>
  <c r="F33" i="2"/>
  <c r="E33" i="2"/>
  <c r="D33" i="2"/>
  <c r="M32" i="2"/>
  <c r="K32" i="2"/>
  <c r="J32" i="2"/>
  <c r="G32" i="2"/>
  <c r="F32" i="2"/>
  <c r="E32" i="2"/>
  <c r="D32" i="2"/>
  <c r="M31" i="2"/>
  <c r="AA31" i="2" s="1"/>
  <c r="K31" i="2"/>
  <c r="J31" i="2"/>
  <c r="G31" i="2"/>
  <c r="F31" i="2"/>
  <c r="E31" i="2"/>
  <c r="D31" i="2"/>
  <c r="M30" i="2"/>
  <c r="AA30" i="2" s="1"/>
  <c r="K30" i="2"/>
  <c r="J30" i="2"/>
  <c r="G30" i="2"/>
  <c r="F30" i="2"/>
  <c r="E30" i="2"/>
  <c r="D30" i="2"/>
  <c r="M29" i="2"/>
  <c r="K29" i="2"/>
  <c r="J29" i="2"/>
  <c r="G29" i="2"/>
  <c r="F29" i="2"/>
  <c r="E29" i="2"/>
  <c r="D29" i="2"/>
  <c r="M28" i="2"/>
  <c r="K28" i="2"/>
  <c r="J28" i="2"/>
  <c r="G28" i="2"/>
  <c r="F28" i="2"/>
  <c r="E28" i="2"/>
  <c r="D28" i="2"/>
  <c r="M27" i="2"/>
  <c r="AA27" i="2" s="1"/>
  <c r="K27" i="2"/>
  <c r="J27" i="2"/>
  <c r="G27" i="2"/>
  <c r="F27" i="2"/>
  <c r="E27" i="2"/>
  <c r="D27" i="2"/>
  <c r="U26" i="2"/>
  <c r="M26" i="2"/>
  <c r="AA26" i="2" s="1"/>
  <c r="K26" i="2"/>
  <c r="J26" i="2"/>
  <c r="G26" i="2"/>
  <c r="F26" i="2"/>
  <c r="E26" i="2"/>
  <c r="D26" i="2"/>
  <c r="M25" i="2"/>
  <c r="K25" i="2"/>
  <c r="J25" i="2"/>
  <c r="G25" i="2"/>
  <c r="F25" i="2"/>
  <c r="E25" i="2"/>
  <c r="D25" i="2"/>
  <c r="M24" i="2"/>
  <c r="K24" i="2"/>
  <c r="J24" i="2"/>
  <c r="G24" i="2"/>
  <c r="F24" i="2"/>
  <c r="E24" i="2"/>
  <c r="D24" i="2"/>
  <c r="M23" i="2"/>
  <c r="AA23" i="2" s="1"/>
  <c r="K23" i="2"/>
  <c r="J23" i="2"/>
  <c r="G23" i="2"/>
  <c r="F23" i="2"/>
  <c r="E23" i="2"/>
  <c r="D23" i="2"/>
  <c r="M22" i="2"/>
  <c r="AA22" i="2" s="1"/>
  <c r="K22" i="2"/>
  <c r="J22" i="2"/>
  <c r="G22" i="2"/>
  <c r="F22" i="2"/>
  <c r="E22" i="2"/>
  <c r="D22" i="2"/>
  <c r="M21" i="2"/>
  <c r="K21" i="2"/>
  <c r="J21" i="2"/>
  <c r="G21" i="2"/>
  <c r="F21" i="2"/>
  <c r="E21" i="2"/>
  <c r="D21" i="2"/>
  <c r="M20" i="2"/>
  <c r="K20" i="2"/>
  <c r="J20" i="2"/>
  <c r="G20" i="2"/>
  <c r="F20" i="2"/>
  <c r="E20" i="2"/>
  <c r="D20" i="2"/>
  <c r="M19" i="2"/>
  <c r="AA19" i="2" s="1"/>
  <c r="K19" i="2"/>
  <c r="J19" i="2"/>
  <c r="G19" i="2"/>
  <c r="F19" i="2"/>
  <c r="E19" i="2"/>
  <c r="D19" i="2"/>
  <c r="U18" i="2"/>
  <c r="M18" i="2"/>
  <c r="K18" i="2"/>
  <c r="J18" i="2"/>
  <c r="G18" i="2"/>
  <c r="F18" i="2"/>
  <c r="E18" i="2"/>
  <c r="D18" i="2"/>
  <c r="M17" i="2"/>
  <c r="K17" i="2"/>
  <c r="J17" i="2"/>
  <c r="G17" i="2"/>
  <c r="F17" i="2"/>
  <c r="E17" i="2"/>
  <c r="D17" i="2"/>
  <c r="M16" i="2"/>
  <c r="K16" i="2"/>
  <c r="J16" i="2"/>
  <c r="G16" i="2"/>
  <c r="F16" i="2"/>
  <c r="E16" i="2"/>
  <c r="D16" i="2"/>
  <c r="U15" i="2"/>
  <c r="M15" i="2"/>
  <c r="AA15" i="2" s="1"/>
  <c r="K15" i="2"/>
  <c r="J15" i="2"/>
  <c r="G15" i="2"/>
  <c r="F15" i="2"/>
  <c r="E15" i="2"/>
  <c r="D15" i="2"/>
  <c r="M14" i="2"/>
  <c r="AA14" i="2" s="1"/>
  <c r="K14" i="2"/>
  <c r="J14" i="2"/>
  <c r="G14" i="2"/>
  <c r="F14" i="2"/>
  <c r="E14" i="2"/>
  <c r="D14" i="2"/>
  <c r="M13" i="2"/>
  <c r="K13" i="2"/>
  <c r="J13" i="2"/>
  <c r="G13" i="2"/>
  <c r="F13" i="2"/>
  <c r="E13" i="2"/>
  <c r="D13" i="2"/>
  <c r="M12" i="2"/>
  <c r="K12" i="2"/>
  <c r="J12" i="2"/>
  <c r="G12" i="2"/>
  <c r="F12" i="2"/>
  <c r="E12" i="2"/>
  <c r="D12" i="2"/>
  <c r="M11" i="2"/>
  <c r="K11" i="2"/>
  <c r="J11" i="2"/>
  <c r="G11" i="2"/>
  <c r="F11" i="2"/>
  <c r="E11" i="2"/>
  <c r="D11" i="2"/>
  <c r="M10" i="2"/>
  <c r="K10" i="2"/>
  <c r="J10" i="2"/>
  <c r="G10" i="2"/>
  <c r="F10" i="2"/>
  <c r="E10" i="2"/>
  <c r="D10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M9" i="2"/>
  <c r="K9" i="2"/>
  <c r="J9" i="2"/>
  <c r="G9" i="2"/>
  <c r="F9" i="2"/>
  <c r="E9" i="2"/>
  <c r="D9" i="2"/>
  <c r="U19" i="2"/>
  <c r="U27" i="2"/>
  <c r="U22" i="2"/>
  <c r="U51" i="2"/>
  <c r="U23" i="2"/>
  <c r="U14" i="2"/>
  <c r="U39" i="2"/>
  <c r="U30" i="2"/>
  <c r="U31" i="2"/>
  <c r="U52" i="2"/>
  <c r="U46" i="2"/>
  <c r="AB36" i="12" l="1"/>
  <c r="S14" i="5"/>
  <c r="AB14" i="5"/>
  <c r="S49" i="4"/>
  <c r="AB49" i="4"/>
  <c r="S37" i="4"/>
  <c r="AB37" i="4"/>
  <c r="V42" i="11"/>
  <c r="AB42" i="11"/>
  <c r="S34" i="4"/>
  <c r="AB34" i="4"/>
  <c r="S30" i="4"/>
  <c r="AB30" i="4"/>
  <c r="AA18" i="2"/>
  <c r="U34" i="2"/>
  <c r="AA46" i="2"/>
  <c r="U15" i="5"/>
  <c r="U29" i="11"/>
  <c r="P25" i="10"/>
  <c r="AB25" i="10" s="1"/>
  <c r="P21" i="10"/>
  <c r="AB21" i="10" s="1"/>
  <c r="AA17" i="2"/>
  <c r="AA51" i="7"/>
  <c r="AA47" i="7"/>
  <c r="AA43" i="7"/>
  <c r="AA39" i="7"/>
  <c r="AA35" i="7"/>
  <c r="AA31" i="7"/>
  <c r="AA27" i="7"/>
  <c r="AA23" i="7"/>
  <c r="P20" i="6"/>
  <c r="V30" i="4"/>
  <c r="U45" i="2"/>
  <c r="U22" i="5"/>
  <c r="U40" i="11"/>
  <c r="U28" i="6"/>
  <c r="U33" i="2"/>
  <c r="AA41" i="2"/>
  <c r="U38" i="5"/>
  <c r="U25" i="2"/>
  <c r="AA45" i="2"/>
  <c r="U52" i="4"/>
  <c r="U20" i="4"/>
  <c r="AA46" i="5"/>
  <c r="AA38" i="5"/>
  <c r="AA34" i="5"/>
  <c r="AA30" i="5"/>
  <c r="AA22" i="5"/>
  <c r="U46" i="5"/>
  <c r="U34" i="5"/>
  <c r="U26" i="5"/>
  <c r="U45" i="6"/>
  <c r="U42" i="7"/>
  <c r="AA40" i="11"/>
  <c r="U15" i="4"/>
  <c r="U49" i="5"/>
  <c r="U29" i="5"/>
  <c r="U36" i="6"/>
  <c r="U50" i="2"/>
  <c r="AA25" i="2"/>
  <c r="AA50" i="2"/>
  <c r="U37" i="2"/>
  <c r="AA29" i="2"/>
  <c r="AA33" i="2"/>
  <c r="AA37" i="2"/>
  <c r="AA54" i="2"/>
  <c r="AA24" i="4"/>
  <c r="AA20" i="4"/>
  <c r="AA16" i="4"/>
  <c r="Z49" i="4"/>
  <c r="V34" i="4"/>
  <c r="U24" i="4"/>
  <c r="AA49" i="5"/>
  <c r="AA45" i="5"/>
  <c r="AA33" i="5"/>
  <c r="AA29" i="5"/>
  <c r="AA25" i="5"/>
  <c r="U33" i="5"/>
  <c r="U25" i="5"/>
  <c r="V14" i="5"/>
  <c r="AA52" i="6"/>
  <c r="AA48" i="6"/>
  <c r="AA40" i="6"/>
  <c r="AA36" i="6"/>
  <c r="AA32" i="6"/>
  <c r="AA28" i="6"/>
  <c r="AA24" i="6"/>
  <c r="AA20" i="6"/>
  <c r="U52" i="6"/>
  <c r="U24" i="6"/>
  <c r="U26" i="7"/>
  <c r="U27" i="8"/>
  <c r="U44" i="11"/>
  <c r="U24" i="11"/>
  <c r="R50" i="5"/>
  <c r="U50" i="5"/>
  <c r="R51" i="5"/>
  <c r="U51" i="5"/>
  <c r="U12" i="6"/>
  <c r="U54" i="7"/>
  <c r="U38" i="7"/>
  <c r="AA43" i="8"/>
  <c r="AA35" i="8"/>
  <c r="AA27" i="8"/>
  <c r="AA19" i="8"/>
  <c r="U47" i="8"/>
  <c r="U39" i="8"/>
  <c r="U31" i="8"/>
  <c r="AA52" i="10"/>
  <c r="AA48" i="10"/>
  <c r="AA44" i="10"/>
  <c r="AA40" i="10"/>
  <c r="AA24" i="10"/>
  <c r="AA20" i="10"/>
  <c r="AA16" i="10"/>
  <c r="U52" i="10"/>
  <c r="U40" i="10"/>
  <c r="U20" i="10"/>
  <c r="AA13" i="11"/>
  <c r="P34" i="8"/>
  <c r="P23" i="5"/>
  <c r="P35" i="4"/>
  <c r="P31" i="4"/>
  <c r="AA51" i="5"/>
  <c r="U34" i="7"/>
  <c r="U22" i="7"/>
  <c r="U23" i="8"/>
  <c r="U48" i="10"/>
  <c r="U16" i="10"/>
  <c r="P17" i="10"/>
  <c r="P14" i="4"/>
  <c r="AB14" i="4" s="1"/>
  <c r="P48" i="4"/>
  <c r="P36" i="4"/>
  <c r="AB36" i="4" s="1"/>
  <c r="P32" i="4"/>
  <c r="P28" i="4"/>
  <c r="AB28" i="4" s="1"/>
  <c r="AA50" i="5"/>
  <c r="AA12" i="6"/>
  <c r="AA38" i="7"/>
  <c r="AA30" i="7"/>
  <c r="AA26" i="7"/>
  <c r="U30" i="7"/>
  <c r="U44" i="10"/>
  <c r="R9" i="2"/>
  <c r="AA39" i="4"/>
  <c r="AA15" i="4"/>
  <c r="U47" i="4"/>
  <c r="V37" i="4"/>
  <c r="Y37" i="4" s="1"/>
  <c r="AA35" i="5"/>
  <c r="U27" i="5"/>
  <c r="P24" i="12"/>
  <c r="P14" i="12"/>
  <c r="P34" i="5"/>
  <c r="U29" i="2"/>
  <c r="U21" i="2"/>
  <c r="U17" i="2"/>
  <c r="AA21" i="2"/>
  <c r="U41" i="2"/>
  <c r="U54" i="2"/>
  <c r="AA14" i="4"/>
  <c r="U39" i="4"/>
  <c r="AA31" i="5"/>
  <c r="AA27" i="5"/>
  <c r="AA23" i="5"/>
  <c r="U47" i="5"/>
  <c r="U31" i="5"/>
  <c r="U48" i="6"/>
  <c r="U32" i="6"/>
  <c r="U28" i="7"/>
  <c r="U24" i="7"/>
  <c r="P12" i="7"/>
  <c r="U17" i="8"/>
  <c r="AA53" i="10"/>
  <c r="AA49" i="10"/>
  <c r="AA41" i="10"/>
  <c r="AA29" i="10"/>
  <c r="AA25" i="10"/>
  <c r="AA21" i="10"/>
  <c r="AA17" i="10"/>
  <c r="AA9" i="10"/>
  <c r="AA38" i="11"/>
  <c r="AA30" i="11"/>
  <c r="AA26" i="11"/>
  <c r="AA17" i="12"/>
  <c r="P44" i="7"/>
  <c r="U49" i="2"/>
  <c r="AA47" i="4"/>
  <c r="Z37" i="4"/>
  <c r="AA47" i="5"/>
  <c r="AA39" i="5"/>
  <c r="U53" i="5"/>
  <c r="P9" i="5"/>
  <c r="AA22" i="7"/>
  <c r="U39" i="7"/>
  <c r="U49" i="10"/>
  <c r="U41" i="10"/>
  <c r="V49" i="4"/>
  <c r="Y49" i="4" s="1"/>
  <c r="V35" i="4"/>
  <c r="U16" i="4"/>
  <c r="AA53" i="5"/>
  <c r="U35" i="5"/>
  <c r="U25" i="6"/>
  <c r="U20" i="6"/>
  <c r="AA48" i="7"/>
  <c r="AA44" i="7"/>
  <c r="AA40" i="7"/>
  <c r="AA36" i="7"/>
  <c r="AA32" i="7"/>
  <c r="U43" i="7"/>
  <c r="U27" i="7"/>
  <c r="U23" i="7"/>
  <c r="AA48" i="8"/>
  <c r="AA44" i="8"/>
  <c r="AA36" i="8"/>
  <c r="AA32" i="8"/>
  <c r="AA28" i="8"/>
  <c r="AA24" i="8"/>
  <c r="AA20" i="8"/>
  <c r="AA16" i="8"/>
  <c r="U53" i="10"/>
  <c r="U25" i="10"/>
  <c r="U17" i="10"/>
  <c r="U38" i="11"/>
  <c r="P27" i="10"/>
  <c r="P23" i="10"/>
  <c r="AB23" i="10" s="1"/>
  <c r="P19" i="10"/>
  <c r="P50" i="8"/>
  <c r="AB50" i="8" s="1"/>
  <c r="P33" i="4"/>
  <c r="P29" i="4"/>
  <c r="R35" i="4"/>
  <c r="U35" i="4"/>
  <c r="R31" i="4"/>
  <c r="U31" i="4"/>
  <c r="R32" i="4"/>
  <c r="U32" i="4"/>
  <c r="R28" i="4"/>
  <c r="U28" i="4"/>
  <c r="R27" i="4"/>
  <c r="U27" i="4"/>
  <c r="R27" i="12"/>
  <c r="U27" i="12"/>
  <c r="R33" i="4"/>
  <c r="U33" i="4"/>
  <c r="R29" i="4"/>
  <c r="U29" i="4"/>
  <c r="R34" i="4"/>
  <c r="X34" i="4" s="1"/>
  <c r="Z34" i="4"/>
  <c r="U34" i="4"/>
  <c r="R30" i="4"/>
  <c r="Z30" i="4"/>
  <c r="U30" i="4"/>
  <c r="U10" i="2"/>
  <c r="AA20" i="2"/>
  <c r="U48" i="2"/>
  <c r="AA36" i="2"/>
  <c r="AA52" i="4"/>
  <c r="AA33" i="4"/>
  <c r="AA29" i="4"/>
  <c r="U48" i="4"/>
  <c r="U49" i="6"/>
  <c r="AA28" i="7"/>
  <c r="AA24" i="7"/>
  <c r="U21" i="8"/>
  <c r="AA13" i="12"/>
  <c r="U19" i="12"/>
  <c r="P24" i="8"/>
  <c r="P20" i="8"/>
  <c r="AB20" i="8" s="1"/>
  <c r="P47" i="7"/>
  <c r="P23" i="7"/>
  <c r="AB23" i="7" s="1"/>
  <c r="P18" i="7"/>
  <c r="P14" i="7"/>
  <c r="AB14" i="7" s="1"/>
  <c r="P48" i="6"/>
  <c r="P40" i="6"/>
  <c r="P36" i="6"/>
  <c r="P32" i="6"/>
  <c r="P19" i="5"/>
  <c r="P15" i="4"/>
  <c r="P51" i="4"/>
  <c r="P47" i="4"/>
  <c r="P39" i="2"/>
  <c r="AB39" i="2" s="1"/>
  <c r="U53" i="2"/>
  <c r="AA44" i="2"/>
  <c r="AA49" i="2"/>
  <c r="AA48" i="4"/>
  <c r="AA44" i="4"/>
  <c r="AA36" i="4"/>
  <c r="AA32" i="4"/>
  <c r="AA28" i="4"/>
  <c r="U44" i="4"/>
  <c r="U23" i="4"/>
  <c r="U19" i="4"/>
  <c r="AA53" i="6"/>
  <c r="AA49" i="6"/>
  <c r="AA45" i="6"/>
  <c r="AA41" i="6"/>
  <c r="AA33" i="6"/>
  <c r="AA29" i="6"/>
  <c r="AA25" i="6"/>
  <c r="U53" i="6"/>
  <c r="U41" i="6"/>
  <c r="AA19" i="7"/>
  <c r="AA15" i="7"/>
  <c r="U44" i="7"/>
  <c r="U32" i="7"/>
  <c r="U15" i="7"/>
  <c r="AA29" i="8"/>
  <c r="AA25" i="8"/>
  <c r="AA21" i="8"/>
  <c r="AA17" i="8"/>
  <c r="AA48" i="12"/>
  <c r="U52" i="12"/>
  <c r="U13" i="12"/>
  <c r="P47" i="12"/>
  <c r="P44" i="11"/>
  <c r="P39" i="11"/>
  <c r="P25" i="8"/>
  <c r="P32" i="5"/>
  <c r="P29" i="5"/>
  <c r="AB29" i="5" s="1"/>
  <c r="P48" i="2"/>
  <c r="AB48" i="2" s="1"/>
  <c r="AA34" i="4"/>
  <c r="AA30" i="4"/>
  <c r="AA10" i="2"/>
  <c r="U36" i="2"/>
  <c r="AA53" i="2"/>
  <c r="U28" i="2"/>
  <c r="U44" i="2"/>
  <c r="AA48" i="2"/>
  <c r="AA35" i="4"/>
  <c r="AA31" i="4"/>
  <c r="AA27" i="4"/>
  <c r="AA23" i="4"/>
  <c r="AA19" i="4"/>
  <c r="U14" i="4"/>
  <c r="P11" i="4"/>
  <c r="U44" i="5"/>
  <c r="U28" i="5"/>
  <c r="U33" i="6"/>
  <c r="U29" i="6"/>
  <c r="U36" i="7"/>
  <c r="U25" i="8"/>
  <c r="P13" i="10"/>
  <c r="P49" i="12"/>
  <c r="AA22" i="12"/>
  <c r="P17" i="12"/>
  <c r="P45" i="11"/>
  <c r="P27" i="6"/>
  <c r="AB27" i="6" s="1"/>
  <c r="R18" i="10"/>
  <c r="U18" i="10"/>
  <c r="R49" i="8"/>
  <c r="U49" i="8"/>
  <c r="R45" i="8"/>
  <c r="U45" i="8"/>
  <c r="R21" i="6"/>
  <c r="U21" i="6"/>
  <c r="V34" i="5"/>
  <c r="R20" i="5"/>
  <c r="U40" i="2"/>
  <c r="U20" i="2"/>
  <c r="U40" i="4"/>
  <c r="AA54" i="5"/>
  <c r="U48" i="5"/>
  <c r="P28" i="12"/>
  <c r="AB28" i="12" s="1"/>
  <c r="R22" i="8"/>
  <c r="U22" i="8"/>
  <c r="R18" i="8"/>
  <c r="U18" i="8"/>
  <c r="R53" i="7"/>
  <c r="U53" i="7"/>
  <c r="R45" i="7"/>
  <c r="U45" i="7"/>
  <c r="R37" i="7"/>
  <c r="U37" i="7"/>
  <c r="R33" i="7"/>
  <c r="U33" i="7"/>
  <c r="R16" i="7"/>
  <c r="U16" i="7"/>
  <c r="R54" i="6"/>
  <c r="U54" i="6"/>
  <c r="R50" i="6"/>
  <c r="U50" i="6"/>
  <c r="Z48" i="6"/>
  <c r="R46" i="6"/>
  <c r="U46" i="6"/>
  <c r="R42" i="6"/>
  <c r="U42" i="6"/>
  <c r="R38" i="6"/>
  <c r="U38" i="6"/>
  <c r="R34" i="6"/>
  <c r="U34" i="6"/>
  <c r="R30" i="6"/>
  <c r="U30" i="6"/>
  <c r="R21" i="5"/>
  <c r="U21" i="5"/>
  <c r="R17" i="5"/>
  <c r="U17" i="5"/>
  <c r="R16" i="5"/>
  <c r="AA16" i="2"/>
  <c r="AA24" i="2"/>
  <c r="AA28" i="2"/>
  <c r="U16" i="2"/>
  <c r="U24" i="2"/>
  <c r="U32" i="2"/>
  <c r="P11" i="2"/>
  <c r="AA40" i="4"/>
  <c r="P9" i="4"/>
  <c r="P12" i="4"/>
  <c r="U20" i="5"/>
  <c r="R22" i="10"/>
  <c r="U22" i="10"/>
  <c r="R37" i="8"/>
  <c r="U37" i="8"/>
  <c r="R40" i="5"/>
  <c r="U40" i="5"/>
  <c r="R36" i="5"/>
  <c r="U36" i="5"/>
  <c r="R32" i="5"/>
  <c r="U32" i="5"/>
  <c r="AA32" i="2"/>
  <c r="U54" i="5"/>
  <c r="U41" i="8"/>
  <c r="AA54" i="10"/>
  <c r="AA50" i="10"/>
  <c r="AA42" i="10"/>
  <c r="AA38" i="10"/>
  <c r="AA34" i="10"/>
  <c r="AA26" i="10"/>
  <c r="AA22" i="10"/>
  <c r="AA18" i="10"/>
  <c r="AA37" i="11"/>
  <c r="AA21" i="11"/>
  <c r="AA18" i="12"/>
  <c r="P14" i="11"/>
  <c r="P50" i="11"/>
  <c r="P46" i="11"/>
  <c r="P40" i="11"/>
  <c r="P30" i="11"/>
  <c r="P37" i="10"/>
  <c r="P40" i="8"/>
  <c r="P36" i="8"/>
  <c r="P21" i="8"/>
  <c r="P52" i="7"/>
  <c r="AB52" i="7" s="1"/>
  <c r="P48" i="7"/>
  <c r="P32" i="7"/>
  <c r="AB32" i="7" s="1"/>
  <c r="P53" i="5"/>
  <c r="AB53" i="5" s="1"/>
  <c r="P48" i="5"/>
  <c r="AB48" i="5" s="1"/>
  <c r="P47" i="5"/>
  <c r="AB47" i="5" s="1"/>
  <c r="P27" i="5"/>
  <c r="P20" i="5"/>
  <c r="P53" i="4"/>
  <c r="AB53" i="4" s="1"/>
  <c r="P45" i="4"/>
  <c r="AB45" i="4" s="1"/>
  <c r="P44" i="4"/>
  <c r="AB44" i="4" s="1"/>
  <c r="P40" i="4"/>
  <c r="AB40" i="4" s="1"/>
  <c r="P39" i="4"/>
  <c r="AB39" i="4" s="1"/>
  <c r="P38" i="4"/>
  <c r="P47" i="2"/>
  <c r="AB47" i="2" s="1"/>
  <c r="P46" i="2"/>
  <c r="AA48" i="5"/>
  <c r="AA40" i="5"/>
  <c r="AA36" i="5"/>
  <c r="AA21" i="5"/>
  <c r="AA17" i="5"/>
  <c r="AA21" i="6"/>
  <c r="AA17" i="6"/>
  <c r="AA53" i="7"/>
  <c r="AA49" i="7"/>
  <c r="AA45" i="7"/>
  <c r="AA41" i="7"/>
  <c r="AA37" i="7"/>
  <c r="AA33" i="7"/>
  <c r="AA22" i="8"/>
  <c r="P42" i="12"/>
  <c r="P32" i="12"/>
  <c r="P45" i="8"/>
  <c r="AB45" i="8" s="1"/>
  <c r="P41" i="8"/>
  <c r="P37" i="8"/>
  <c r="P18" i="8"/>
  <c r="P41" i="7"/>
  <c r="P37" i="7"/>
  <c r="P29" i="7"/>
  <c r="P26" i="6"/>
  <c r="P28" i="5"/>
  <c r="X49" i="4"/>
  <c r="P27" i="4"/>
  <c r="AB27" i="4" s="1"/>
  <c r="AA32" i="5"/>
  <c r="AA28" i="5"/>
  <c r="AA20" i="5"/>
  <c r="AA16" i="5"/>
  <c r="AA29" i="7"/>
  <c r="AA25" i="7"/>
  <c r="AA49" i="8"/>
  <c r="AA45" i="8"/>
  <c r="AA41" i="8"/>
  <c r="AA37" i="8"/>
  <c r="P11" i="8"/>
  <c r="R9" i="10"/>
  <c r="AA12" i="12"/>
  <c r="P33" i="11"/>
  <c r="P40" i="10"/>
  <c r="P43" i="7"/>
  <c r="AB43" i="7" s="1"/>
  <c r="P14" i="6"/>
  <c r="AB14" i="6" s="1"/>
  <c r="P26" i="5"/>
  <c r="AB26" i="5" s="1"/>
  <c r="P25" i="5"/>
  <c r="AB25" i="5" s="1"/>
  <c r="P16" i="5"/>
  <c r="AB16" i="5" s="1"/>
  <c r="P54" i="4"/>
  <c r="AB54" i="4" s="1"/>
  <c r="P50" i="4"/>
  <c r="P46" i="4"/>
  <c r="AB46" i="4" s="1"/>
  <c r="P42" i="4"/>
  <c r="P50" i="2"/>
  <c r="AB50" i="2" s="1"/>
  <c r="P49" i="2"/>
  <c r="AB49" i="2" s="1"/>
  <c r="P17" i="2"/>
  <c r="P16" i="2"/>
  <c r="AB16" i="2" s="1"/>
  <c r="R9" i="8"/>
  <c r="U9" i="8"/>
  <c r="R53" i="8"/>
  <c r="U53" i="8"/>
  <c r="R14" i="5"/>
  <c r="X14" i="5" s="1"/>
  <c r="U14" i="5"/>
  <c r="R14" i="10"/>
  <c r="U14" i="10"/>
  <c r="R54" i="8"/>
  <c r="U54" i="8"/>
  <c r="V36" i="8"/>
  <c r="R18" i="5"/>
  <c r="U18" i="5"/>
  <c r="R15" i="8"/>
  <c r="U15" i="8"/>
  <c r="R51" i="8"/>
  <c r="U51" i="8"/>
  <c r="AA51" i="8"/>
  <c r="R42" i="5"/>
  <c r="U42" i="5"/>
  <c r="R19" i="5"/>
  <c r="U19" i="5"/>
  <c r="R33" i="10"/>
  <c r="U33" i="10"/>
  <c r="R14" i="8"/>
  <c r="U14" i="8"/>
  <c r="R52" i="8"/>
  <c r="U52" i="8"/>
  <c r="S43" i="7"/>
  <c r="X43" i="7" s="1"/>
  <c r="V43" i="7"/>
  <c r="Z43" i="7"/>
  <c r="R16" i="6"/>
  <c r="U16" i="6"/>
  <c r="R43" i="5"/>
  <c r="U43" i="5"/>
  <c r="AA18" i="5"/>
  <c r="AA12" i="5"/>
  <c r="AA53" i="8"/>
  <c r="AA15" i="8"/>
  <c r="AA33" i="10"/>
  <c r="AA12" i="4"/>
  <c r="AA14" i="5"/>
  <c r="P11" i="7"/>
  <c r="AA52" i="8"/>
  <c r="AA14" i="8"/>
  <c r="AA32" i="10"/>
  <c r="P11" i="11"/>
  <c r="P51" i="11"/>
  <c r="P47" i="11"/>
  <c r="P54" i="10"/>
  <c r="P42" i="10"/>
  <c r="Z42" i="10" s="1"/>
  <c r="P46" i="8"/>
  <c r="P29" i="8"/>
  <c r="AB29" i="8" s="1"/>
  <c r="P51" i="7"/>
  <c r="AB51" i="7" s="1"/>
  <c r="P25" i="7"/>
  <c r="P24" i="7"/>
  <c r="AB24" i="7" s="1"/>
  <c r="P19" i="7"/>
  <c r="AB19" i="7" s="1"/>
  <c r="P53" i="6"/>
  <c r="AB53" i="6" s="1"/>
  <c r="P49" i="6"/>
  <c r="AB49" i="6" s="1"/>
  <c r="P45" i="6"/>
  <c r="P37" i="6"/>
  <c r="AB37" i="6" s="1"/>
  <c r="P33" i="6"/>
  <c r="AB33" i="6" s="1"/>
  <c r="P29" i="6"/>
  <c r="P37" i="5"/>
  <c r="AB37" i="5" s="1"/>
  <c r="P24" i="5"/>
  <c r="AB24" i="5" s="1"/>
  <c r="P22" i="5"/>
  <c r="AB22" i="5" s="1"/>
  <c r="P21" i="5"/>
  <c r="AB21" i="5" s="1"/>
  <c r="P52" i="4"/>
  <c r="AB52" i="4" s="1"/>
  <c r="P53" i="2"/>
  <c r="AB53" i="2" s="1"/>
  <c r="P43" i="2"/>
  <c r="AB43" i="2" s="1"/>
  <c r="AA43" i="5"/>
  <c r="AA9" i="8"/>
  <c r="P53" i="12"/>
  <c r="P13" i="12"/>
  <c r="P52" i="11"/>
  <c r="P48" i="11"/>
  <c r="P30" i="8"/>
  <c r="P36" i="7"/>
  <c r="AA42" i="5"/>
  <c r="AA19" i="5"/>
  <c r="AA16" i="6"/>
  <c r="AA12" i="7"/>
  <c r="AA54" i="8"/>
  <c r="AA14" i="10"/>
  <c r="P54" i="12"/>
  <c r="P43" i="12"/>
  <c r="R17" i="12"/>
  <c r="P49" i="11"/>
  <c r="P34" i="11"/>
  <c r="P51" i="10"/>
  <c r="AB51" i="10" s="1"/>
  <c r="P45" i="10"/>
  <c r="P41" i="10"/>
  <c r="P22" i="10"/>
  <c r="P18" i="10"/>
  <c r="AB18" i="10" s="1"/>
  <c r="P49" i="8"/>
  <c r="P44" i="8"/>
  <c r="AB44" i="8" s="1"/>
  <c r="P53" i="7"/>
  <c r="AB53" i="7" s="1"/>
  <c r="P22" i="6"/>
  <c r="AB22" i="6" s="1"/>
  <c r="P45" i="5"/>
  <c r="AB45" i="5" s="1"/>
  <c r="P40" i="5"/>
  <c r="AB40" i="5" s="1"/>
  <c r="P39" i="5"/>
  <c r="P31" i="5"/>
  <c r="AB31" i="5" s="1"/>
  <c r="P18" i="5"/>
  <c r="P17" i="5"/>
  <c r="AB17" i="5" s="1"/>
  <c r="P43" i="4"/>
  <c r="AB43" i="4" s="1"/>
  <c r="P41" i="4"/>
  <c r="AB41" i="4" s="1"/>
  <c r="P40" i="2"/>
  <c r="R14" i="11"/>
  <c r="U14" i="11"/>
  <c r="R33" i="11"/>
  <c r="U33" i="11"/>
  <c r="AA39" i="2"/>
  <c r="Z14" i="5"/>
  <c r="P13" i="5"/>
  <c r="P10" i="5"/>
  <c r="AB10" i="5" s="1"/>
  <c r="P12" i="5"/>
  <c r="U23" i="12"/>
  <c r="R23" i="12"/>
  <c r="R47" i="11"/>
  <c r="U47" i="11"/>
  <c r="R16" i="11"/>
  <c r="U16" i="11"/>
  <c r="R37" i="10"/>
  <c r="U37" i="10"/>
  <c r="R50" i="7"/>
  <c r="U50" i="7"/>
  <c r="U40" i="7"/>
  <c r="U51" i="12"/>
  <c r="U43" i="11"/>
  <c r="R43" i="11"/>
  <c r="R42" i="11"/>
  <c r="U42" i="11"/>
  <c r="R33" i="8"/>
  <c r="U33" i="8"/>
  <c r="U35" i="12"/>
  <c r="R35" i="12"/>
  <c r="R34" i="12"/>
  <c r="AA34" i="12"/>
  <c r="AA40" i="2"/>
  <c r="AA46" i="10"/>
  <c r="AA35" i="10"/>
  <c r="U47" i="10"/>
  <c r="U35" i="10"/>
  <c r="U31" i="12"/>
  <c r="R31" i="12"/>
  <c r="R22" i="11"/>
  <c r="U22" i="11"/>
  <c r="R28" i="10"/>
  <c r="U28" i="10"/>
  <c r="R24" i="10"/>
  <c r="U24" i="10"/>
  <c r="R43" i="8"/>
  <c r="U43" i="8"/>
  <c r="AA33" i="8"/>
  <c r="P12" i="8"/>
  <c r="AA45" i="10"/>
  <c r="AA30" i="10"/>
  <c r="AA16" i="11"/>
  <c r="AA51" i="12"/>
  <c r="AA25" i="12"/>
  <c r="U49" i="12"/>
  <c r="P10" i="12"/>
  <c r="R53" i="12"/>
  <c r="P37" i="12"/>
  <c r="P33" i="12"/>
  <c r="P29" i="12"/>
  <c r="P25" i="12"/>
  <c r="P21" i="12"/>
  <c r="P22" i="11"/>
  <c r="AB22" i="11" s="1"/>
  <c r="R14" i="12"/>
  <c r="P50" i="10"/>
  <c r="P44" i="10"/>
  <c r="P43" i="10"/>
  <c r="P33" i="10"/>
  <c r="P32" i="10"/>
  <c r="P28" i="10"/>
  <c r="AB28" i="10" s="1"/>
  <c r="X37" i="4"/>
  <c r="AA37" i="10"/>
  <c r="AA50" i="11"/>
  <c r="AA46" i="11"/>
  <c r="AA42" i="11"/>
  <c r="AA34" i="11"/>
  <c r="AA22" i="11"/>
  <c r="AA19" i="11"/>
  <c r="U46" i="7"/>
  <c r="R46" i="7"/>
  <c r="P13" i="8"/>
  <c r="AA51" i="10"/>
  <c r="AA28" i="10"/>
  <c r="P12" i="10"/>
  <c r="AA53" i="11"/>
  <c r="AA49" i="11"/>
  <c r="AA45" i="11"/>
  <c r="AA41" i="11"/>
  <c r="AA33" i="11"/>
  <c r="AA18" i="11"/>
  <c r="AA14" i="11"/>
  <c r="AA53" i="12"/>
  <c r="AA49" i="12"/>
  <c r="AA31" i="12"/>
  <c r="P41" i="12"/>
  <c r="P40" i="12"/>
  <c r="P39" i="12"/>
  <c r="AB39" i="12" s="1"/>
  <c r="P38" i="11"/>
  <c r="AB38" i="11" s="1"/>
  <c r="P29" i="11"/>
  <c r="AB29" i="11" s="1"/>
  <c r="P25" i="11"/>
  <c r="P24" i="11"/>
  <c r="AB24" i="11" s="1"/>
  <c r="P20" i="11"/>
  <c r="P19" i="11"/>
  <c r="P18" i="11"/>
  <c r="P17" i="11"/>
  <c r="P16" i="11"/>
  <c r="P53" i="10"/>
  <c r="AB53" i="10" s="1"/>
  <c r="P52" i="10"/>
  <c r="P49" i="10"/>
  <c r="P46" i="10"/>
  <c r="P36" i="10"/>
  <c r="P26" i="10"/>
  <c r="AB26" i="10" s="1"/>
  <c r="P38" i="8"/>
  <c r="P26" i="8"/>
  <c r="AB26" i="8" s="1"/>
  <c r="P22" i="8"/>
  <c r="P16" i="8"/>
  <c r="AB16" i="8" s="1"/>
  <c r="P49" i="7"/>
  <c r="P45" i="7"/>
  <c r="AB45" i="7" s="1"/>
  <c r="P39" i="7"/>
  <c r="P27" i="7"/>
  <c r="P26" i="7"/>
  <c r="AB26" i="7" s="1"/>
  <c r="P50" i="6"/>
  <c r="AB50" i="6" s="1"/>
  <c r="P46" i="6"/>
  <c r="AB46" i="6" s="1"/>
  <c r="P38" i="6"/>
  <c r="AB38" i="6" s="1"/>
  <c r="P34" i="6"/>
  <c r="AB34" i="6" s="1"/>
  <c r="P30" i="6"/>
  <c r="AB30" i="6" s="1"/>
  <c r="P15" i="5"/>
  <c r="AB15" i="5" s="1"/>
  <c r="P36" i="5"/>
  <c r="AB36" i="5" s="1"/>
  <c r="P54" i="2"/>
  <c r="AB54" i="2" s="1"/>
  <c r="P35" i="2"/>
  <c r="AB35" i="2" s="1"/>
  <c r="P39" i="8"/>
  <c r="P35" i="8"/>
  <c r="P33" i="8"/>
  <c r="AB33" i="8" s="1"/>
  <c r="P28" i="8"/>
  <c r="AB28" i="8" s="1"/>
  <c r="P23" i="8"/>
  <c r="P19" i="8"/>
  <c r="P17" i="8"/>
  <c r="P46" i="7"/>
  <c r="AB46" i="7" s="1"/>
  <c r="P42" i="7"/>
  <c r="AB42" i="7" s="1"/>
  <c r="P30" i="7"/>
  <c r="AB30" i="7" s="1"/>
  <c r="P47" i="6"/>
  <c r="AB47" i="6" s="1"/>
  <c r="P39" i="6"/>
  <c r="AB39" i="6" s="1"/>
  <c r="P35" i="6"/>
  <c r="AB35" i="6" s="1"/>
  <c r="P31" i="6"/>
  <c r="AB31" i="6" s="1"/>
  <c r="P25" i="6"/>
  <c r="AB25" i="6" s="1"/>
  <c r="P24" i="10"/>
  <c r="P20" i="10"/>
  <c r="P16" i="10"/>
  <c r="AB16" i="10" s="1"/>
  <c r="P23" i="6"/>
  <c r="AB23" i="6" s="1"/>
  <c r="P38" i="5"/>
  <c r="AB38" i="5" s="1"/>
  <c r="P30" i="5"/>
  <c r="AB30" i="5" s="1"/>
  <c r="P52" i="2"/>
  <c r="AB52" i="2" s="1"/>
  <c r="P51" i="2"/>
  <c r="AB51" i="2" s="1"/>
  <c r="U9" i="11"/>
  <c r="AA9" i="11"/>
  <c r="R31" i="11"/>
  <c r="U31" i="11"/>
  <c r="R51" i="4"/>
  <c r="AA51" i="4"/>
  <c r="P13" i="2"/>
  <c r="AA37" i="5"/>
  <c r="U13" i="6"/>
  <c r="R13" i="6"/>
  <c r="Z51" i="11"/>
  <c r="R42" i="12"/>
  <c r="AA42" i="12"/>
  <c r="U42" i="12"/>
  <c r="R41" i="5"/>
  <c r="U41" i="5"/>
  <c r="AA41" i="5"/>
  <c r="R37" i="5"/>
  <c r="R24" i="5"/>
  <c r="R43" i="4"/>
  <c r="U43" i="4"/>
  <c r="AA43" i="4"/>
  <c r="AA24" i="5"/>
  <c r="P11" i="6"/>
  <c r="AB11" i="6" s="1"/>
  <c r="U51" i="4"/>
  <c r="R39" i="11"/>
  <c r="R37" i="11"/>
  <c r="U37" i="11"/>
  <c r="P13" i="11"/>
  <c r="U12" i="12"/>
  <c r="R12" i="12"/>
  <c r="P9" i="12"/>
  <c r="Z9" i="12" s="1"/>
  <c r="P38" i="12"/>
  <c r="Z36" i="12"/>
  <c r="AA36" i="12"/>
  <c r="P34" i="12"/>
  <c r="P30" i="12"/>
  <c r="P26" i="12"/>
  <c r="AB26" i="12" s="1"/>
  <c r="P22" i="12"/>
  <c r="P18" i="12"/>
  <c r="V18" i="12" s="1"/>
  <c r="U52" i="11"/>
  <c r="R52" i="11"/>
  <c r="U50" i="11"/>
  <c r="R50" i="11"/>
  <c r="P43" i="11"/>
  <c r="AB43" i="11" s="1"/>
  <c r="R35" i="8"/>
  <c r="U47" i="2"/>
  <c r="AA9" i="2"/>
  <c r="AA47" i="2"/>
  <c r="P9" i="2"/>
  <c r="AB9" i="2" s="1"/>
  <c r="AA44" i="5"/>
  <c r="AA26" i="5"/>
  <c r="P12" i="6"/>
  <c r="AB12" i="6" s="1"/>
  <c r="AA52" i="7"/>
  <c r="AA34" i="7"/>
  <c r="AA40" i="8"/>
  <c r="U35" i="8"/>
  <c r="AA52" i="11"/>
  <c r="AA48" i="11"/>
  <c r="AA44" i="11"/>
  <c r="AA28" i="11"/>
  <c r="U49" i="11"/>
  <c r="U46" i="11"/>
  <c r="AA28" i="12"/>
  <c r="U36" i="12"/>
  <c r="P12" i="12"/>
  <c r="P50" i="12"/>
  <c r="R47" i="12"/>
  <c r="U47" i="12"/>
  <c r="P44" i="12"/>
  <c r="U38" i="12"/>
  <c r="S36" i="12"/>
  <c r="V36" i="12"/>
  <c r="U30" i="12"/>
  <c r="AA30" i="12"/>
  <c r="R26" i="12"/>
  <c r="U26" i="12"/>
  <c r="U25" i="12"/>
  <c r="R25" i="12"/>
  <c r="R22" i="12"/>
  <c r="U22" i="12"/>
  <c r="P19" i="12"/>
  <c r="P41" i="11"/>
  <c r="R19" i="11"/>
  <c r="U19" i="11"/>
  <c r="R19" i="8"/>
  <c r="P40" i="7"/>
  <c r="AB40" i="7" s="1"/>
  <c r="P28" i="7"/>
  <c r="AB28" i="7" s="1"/>
  <c r="U36" i="4"/>
  <c r="P10" i="4"/>
  <c r="AB10" i="4" s="1"/>
  <c r="U45" i="5"/>
  <c r="AA44" i="6"/>
  <c r="U44" i="6"/>
  <c r="U52" i="7"/>
  <c r="P10" i="7"/>
  <c r="AB10" i="7" s="1"/>
  <c r="Z34" i="8"/>
  <c r="U51" i="11"/>
  <c r="U48" i="11"/>
  <c r="U10" i="11"/>
  <c r="Z32" i="12"/>
  <c r="U33" i="12"/>
  <c r="U24" i="12"/>
  <c r="P52" i="12"/>
  <c r="R48" i="12"/>
  <c r="U48" i="12"/>
  <c r="P45" i="12"/>
  <c r="U39" i="12"/>
  <c r="R26" i="11"/>
  <c r="U26" i="11"/>
  <c r="P23" i="11"/>
  <c r="AB23" i="11" s="1"/>
  <c r="P48" i="8"/>
  <c r="AB48" i="8" s="1"/>
  <c r="AA21" i="12"/>
  <c r="P51" i="12"/>
  <c r="AB51" i="12" s="1"/>
  <c r="P48" i="12"/>
  <c r="AB48" i="12" s="1"/>
  <c r="P46" i="12"/>
  <c r="P53" i="11"/>
  <c r="P37" i="11"/>
  <c r="P35" i="11"/>
  <c r="AB35" i="11" s="1"/>
  <c r="P26" i="11"/>
  <c r="U51" i="10"/>
  <c r="R51" i="10"/>
  <c r="P48" i="10"/>
  <c r="AB48" i="10" s="1"/>
  <c r="P42" i="8"/>
  <c r="AB42" i="8" s="1"/>
  <c r="P32" i="8"/>
  <c r="AB32" i="8" s="1"/>
  <c r="AA39" i="12"/>
  <c r="AA33" i="12"/>
  <c r="P35" i="12"/>
  <c r="AB35" i="12" s="1"/>
  <c r="P31" i="12"/>
  <c r="P27" i="12"/>
  <c r="P23" i="12"/>
  <c r="P54" i="11"/>
  <c r="AB54" i="11" s="1"/>
  <c r="P31" i="11"/>
  <c r="P21" i="11"/>
  <c r="AB21" i="11" s="1"/>
  <c r="P38" i="10"/>
  <c r="P43" i="8"/>
  <c r="P27" i="8"/>
  <c r="P50" i="7"/>
  <c r="AB50" i="7" s="1"/>
  <c r="P38" i="7"/>
  <c r="AB38" i="7" s="1"/>
  <c r="P33" i="7"/>
  <c r="P22" i="7"/>
  <c r="AB22" i="7" s="1"/>
  <c r="P21" i="7"/>
  <c r="AB21" i="7" s="1"/>
  <c r="P20" i="7"/>
  <c r="AB20" i="7" s="1"/>
  <c r="P15" i="7"/>
  <c r="AB15" i="7" s="1"/>
  <c r="P51" i="6"/>
  <c r="AB51" i="6" s="1"/>
  <c r="P34" i="2"/>
  <c r="AB34" i="2" s="1"/>
  <c r="P28" i="11"/>
  <c r="AB28" i="11" s="1"/>
  <c r="P27" i="11"/>
  <c r="P34" i="10"/>
  <c r="P14" i="10"/>
  <c r="AB14" i="10" s="1"/>
  <c r="P9" i="8"/>
  <c r="AB9" i="8" s="1"/>
  <c r="P14" i="8"/>
  <c r="P15" i="8"/>
  <c r="P54" i="8"/>
  <c r="P53" i="8"/>
  <c r="AB53" i="8" s="1"/>
  <c r="P47" i="8"/>
  <c r="P31" i="8"/>
  <c r="P54" i="7"/>
  <c r="AB54" i="7" s="1"/>
  <c r="P35" i="7"/>
  <c r="AB35" i="7" s="1"/>
  <c r="P34" i="7"/>
  <c r="AB34" i="7" s="1"/>
  <c r="P31" i="7"/>
  <c r="AB31" i="7" s="1"/>
  <c r="P17" i="7"/>
  <c r="P16" i="7"/>
  <c r="AB16" i="7" s="1"/>
  <c r="P52" i="6"/>
  <c r="AB52" i="6" s="1"/>
  <c r="P52" i="8"/>
  <c r="AB52" i="8" s="1"/>
  <c r="P51" i="8"/>
  <c r="P15" i="6"/>
  <c r="AB15" i="6" s="1"/>
  <c r="P54" i="6"/>
  <c r="AB54" i="6" s="1"/>
  <c r="P43" i="6"/>
  <c r="AB43" i="6" s="1"/>
  <c r="P42" i="6"/>
  <c r="AB42" i="6" s="1"/>
  <c r="P41" i="6"/>
  <c r="AB41" i="6" s="1"/>
  <c r="P28" i="6"/>
  <c r="AB28" i="6" s="1"/>
  <c r="P19" i="6"/>
  <c r="P52" i="5"/>
  <c r="AB52" i="5" s="1"/>
  <c r="P44" i="5"/>
  <c r="P35" i="5"/>
  <c r="AB35" i="5" s="1"/>
  <c r="P33" i="5"/>
  <c r="AB33" i="5" s="1"/>
  <c r="P33" i="2"/>
  <c r="AB33" i="2" s="1"/>
  <c r="P32" i="2"/>
  <c r="AB32" i="2" s="1"/>
  <c r="P31" i="2"/>
  <c r="AB31" i="2" s="1"/>
  <c r="P30" i="2"/>
  <c r="AB30" i="2" s="1"/>
  <c r="P29" i="2"/>
  <c r="AB29" i="2" s="1"/>
  <c r="P28" i="2"/>
  <c r="AB28" i="2" s="1"/>
  <c r="P27" i="2"/>
  <c r="AB27" i="2" s="1"/>
  <c r="P26" i="2"/>
  <c r="AB26" i="2" s="1"/>
  <c r="P25" i="2"/>
  <c r="AB25" i="2" s="1"/>
  <c r="P24" i="2"/>
  <c r="AB24" i="2" s="1"/>
  <c r="P23" i="2"/>
  <c r="AB23" i="2" s="1"/>
  <c r="P22" i="2"/>
  <c r="AB22" i="2" s="1"/>
  <c r="P21" i="2"/>
  <c r="AB21" i="2" s="1"/>
  <c r="P20" i="2"/>
  <c r="AB20" i="2" s="1"/>
  <c r="P19" i="2"/>
  <c r="AB19" i="2" s="1"/>
  <c r="P18" i="2"/>
  <c r="AB18" i="2" s="1"/>
  <c r="P44" i="6"/>
  <c r="AB44" i="6" s="1"/>
  <c r="P18" i="6"/>
  <c r="AB18" i="6" s="1"/>
  <c r="P17" i="6"/>
  <c r="AB17" i="6" s="1"/>
  <c r="P51" i="5"/>
  <c r="AB51" i="5" s="1"/>
  <c r="P50" i="5"/>
  <c r="AB50" i="5" s="1"/>
  <c r="P43" i="5"/>
  <c r="AB43" i="5" s="1"/>
  <c r="P42" i="5"/>
  <c r="AB42" i="5" s="1"/>
  <c r="P36" i="2"/>
  <c r="AB36" i="2" s="1"/>
  <c r="P21" i="6"/>
  <c r="AB21" i="6" s="1"/>
  <c r="P16" i="6"/>
  <c r="AB16" i="6" s="1"/>
  <c r="P54" i="5"/>
  <c r="AB54" i="5" s="1"/>
  <c r="P49" i="5"/>
  <c r="AB49" i="5" s="1"/>
  <c r="P46" i="5"/>
  <c r="AB46" i="5" s="1"/>
  <c r="P41" i="5"/>
  <c r="P41" i="2"/>
  <c r="AB41" i="2" s="1"/>
  <c r="R13" i="4"/>
  <c r="U13" i="4"/>
  <c r="AA13" i="4"/>
  <c r="R9" i="4"/>
  <c r="U9" i="4"/>
  <c r="AA9" i="4"/>
  <c r="AA12" i="2"/>
  <c r="U12" i="2"/>
  <c r="R12" i="2"/>
  <c r="R11" i="4"/>
  <c r="U11" i="4"/>
  <c r="AA11" i="4"/>
  <c r="R10" i="5"/>
  <c r="AA10" i="5"/>
  <c r="U10" i="5"/>
  <c r="U9" i="6"/>
  <c r="R9" i="6"/>
  <c r="AA9" i="6"/>
  <c r="U12" i="5"/>
  <c r="U11" i="6"/>
  <c r="R12" i="7"/>
  <c r="U12" i="7"/>
  <c r="R9" i="7"/>
  <c r="U9" i="7"/>
  <c r="AA9" i="7"/>
  <c r="P12" i="2"/>
  <c r="AB12" i="2" s="1"/>
  <c r="R10" i="7"/>
  <c r="AA10" i="7"/>
  <c r="R10" i="8"/>
  <c r="U10" i="8"/>
  <c r="R41" i="12"/>
  <c r="U41" i="12"/>
  <c r="AA11" i="6"/>
  <c r="U10" i="7"/>
  <c r="R12" i="5"/>
  <c r="R11" i="6"/>
  <c r="AA10" i="6"/>
  <c r="P10" i="6"/>
  <c r="U20" i="12"/>
  <c r="R20" i="12"/>
  <c r="AA20" i="12"/>
  <c r="R40" i="12"/>
  <c r="AA40" i="12"/>
  <c r="R15" i="11"/>
  <c r="R54" i="11"/>
  <c r="U54" i="11"/>
  <c r="U36" i="11"/>
  <c r="R36" i="11"/>
  <c r="R35" i="11"/>
  <c r="U35" i="11"/>
  <c r="R32" i="11"/>
  <c r="R15" i="10"/>
  <c r="R54" i="10"/>
  <c r="U54" i="10"/>
  <c r="R46" i="10"/>
  <c r="U46" i="10"/>
  <c r="R42" i="10"/>
  <c r="U36" i="10"/>
  <c r="AA36" i="10"/>
  <c r="R36" i="10"/>
  <c r="R30" i="10"/>
  <c r="R20" i="7"/>
  <c r="AA20" i="7"/>
  <c r="R37" i="6"/>
  <c r="AA37" i="6"/>
  <c r="P13" i="7"/>
  <c r="AA52" i="12"/>
  <c r="U37" i="12"/>
  <c r="U29" i="12"/>
  <c r="U21" i="12"/>
  <c r="AA16" i="12"/>
  <c r="R16" i="12"/>
  <c r="R53" i="11"/>
  <c r="R30" i="11"/>
  <c r="U30" i="11"/>
  <c r="R50" i="10"/>
  <c r="R34" i="10"/>
  <c r="U34" i="10"/>
  <c r="S25" i="10"/>
  <c r="X25" i="10" s="1"/>
  <c r="R35" i="7"/>
  <c r="R18" i="7"/>
  <c r="AA18" i="7"/>
  <c r="R40" i="6"/>
  <c r="U40" i="6"/>
  <c r="P9" i="6"/>
  <c r="AA54" i="11"/>
  <c r="AA15" i="11"/>
  <c r="AA11" i="11"/>
  <c r="AA38" i="12"/>
  <c r="Z28" i="12"/>
  <c r="U18" i="12"/>
  <c r="R38" i="12"/>
  <c r="R36" i="12"/>
  <c r="R30" i="12"/>
  <c r="R28" i="12"/>
  <c r="P15" i="12"/>
  <c r="AB15" i="12" s="1"/>
  <c r="R48" i="8"/>
  <c r="U48" i="8"/>
  <c r="R44" i="8"/>
  <c r="R40" i="8"/>
  <c r="U40" i="8"/>
  <c r="R36" i="8"/>
  <c r="R32" i="8"/>
  <c r="U32" i="8"/>
  <c r="R28" i="8"/>
  <c r="R24" i="8"/>
  <c r="U24" i="8"/>
  <c r="R20" i="8"/>
  <c r="R16" i="8"/>
  <c r="U16" i="8"/>
  <c r="R51" i="7"/>
  <c r="U51" i="7"/>
  <c r="R47" i="7"/>
  <c r="R14" i="7"/>
  <c r="U14" i="7"/>
  <c r="AA14" i="7"/>
  <c r="R12" i="8"/>
  <c r="U40" i="12"/>
  <c r="U50" i="12"/>
  <c r="R50" i="12"/>
  <c r="AA50" i="12"/>
  <c r="U34" i="12"/>
  <c r="AA32" i="12"/>
  <c r="U32" i="12"/>
  <c r="AA26" i="12"/>
  <c r="AA24" i="12"/>
  <c r="R18" i="12"/>
  <c r="U15" i="12"/>
  <c r="Z42" i="11"/>
  <c r="S42" i="11"/>
  <c r="R25" i="11"/>
  <c r="U25" i="11"/>
  <c r="U38" i="10"/>
  <c r="R38" i="10"/>
  <c r="R32" i="10"/>
  <c r="U32" i="10"/>
  <c r="V54" i="8"/>
  <c r="AA54" i="7"/>
  <c r="AA50" i="7"/>
  <c r="R41" i="7"/>
  <c r="U41" i="7"/>
  <c r="R31" i="7"/>
  <c r="U31" i="7"/>
  <c r="R29" i="7"/>
  <c r="U29" i="7"/>
  <c r="R19" i="6"/>
  <c r="U19" i="6"/>
  <c r="AA19" i="6"/>
  <c r="P36" i="11"/>
  <c r="R27" i="11"/>
  <c r="U27" i="11"/>
  <c r="R21" i="11"/>
  <c r="R17" i="11"/>
  <c r="P15" i="10"/>
  <c r="AB15" i="10" s="1"/>
  <c r="P30" i="10"/>
  <c r="R27" i="10"/>
  <c r="R23" i="10"/>
  <c r="R21" i="10"/>
  <c r="U21" i="10"/>
  <c r="R19" i="10"/>
  <c r="U19" i="10"/>
  <c r="P11" i="5"/>
  <c r="U17" i="6"/>
  <c r="P13" i="6"/>
  <c r="AA46" i="7"/>
  <c r="AA42" i="7"/>
  <c r="AA16" i="7"/>
  <c r="U19" i="7"/>
  <c r="P9" i="7"/>
  <c r="AA50" i="8"/>
  <c r="AA47" i="8"/>
  <c r="AA42" i="8"/>
  <c r="AA39" i="8"/>
  <c r="AA34" i="8"/>
  <c r="AA31" i="8"/>
  <c r="AA26" i="8"/>
  <c r="AA23" i="8"/>
  <c r="AA18" i="8"/>
  <c r="AA47" i="10"/>
  <c r="AA39" i="10"/>
  <c r="AA31" i="10"/>
  <c r="AA23" i="10"/>
  <c r="AA15" i="10"/>
  <c r="Z25" i="10"/>
  <c r="U45" i="10"/>
  <c r="U23" i="10"/>
  <c r="P10" i="10"/>
  <c r="AA36" i="11"/>
  <c r="AA32" i="11"/>
  <c r="AA24" i="11"/>
  <c r="AA17" i="11"/>
  <c r="U23" i="11"/>
  <c r="P12" i="11"/>
  <c r="AA41" i="12"/>
  <c r="AA29" i="12"/>
  <c r="AA23" i="12"/>
  <c r="AA14" i="12"/>
  <c r="P20" i="12"/>
  <c r="P16" i="12"/>
  <c r="AB16" i="12" s="1"/>
  <c r="P15" i="11"/>
  <c r="AB15" i="11" s="1"/>
  <c r="U41" i="11"/>
  <c r="R34" i="11"/>
  <c r="U34" i="11"/>
  <c r="P32" i="11"/>
  <c r="AB32" i="11" s="1"/>
  <c r="R28" i="11"/>
  <c r="R20" i="11"/>
  <c r="U20" i="11"/>
  <c r="R18" i="11"/>
  <c r="U18" i="11"/>
  <c r="P47" i="10"/>
  <c r="AB47" i="10" s="1"/>
  <c r="R29" i="10"/>
  <c r="R26" i="10"/>
  <c r="U26" i="10"/>
  <c r="P11" i="10"/>
  <c r="AA51" i="11"/>
  <c r="AA47" i="11"/>
  <c r="AA43" i="11"/>
  <c r="AA39" i="11"/>
  <c r="AA35" i="11"/>
  <c r="AA31" i="11"/>
  <c r="AA27" i="11"/>
  <c r="AA23" i="11"/>
  <c r="AA20" i="11"/>
  <c r="AA47" i="12"/>
  <c r="AA35" i="12"/>
  <c r="AA27" i="12"/>
  <c r="AA19" i="12"/>
  <c r="P11" i="12"/>
  <c r="P39" i="10"/>
  <c r="AB39" i="10" s="1"/>
  <c r="P35" i="10"/>
  <c r="AB35" i="10" s="1"/>
  <c r="P31" i="10"/>
  <c r="AB31" i="10" s="1"/>
  <c r="P29" i="10"/>
  <c r="AB29" i="10" s="1"/>
  <c r="P24" i="6"/>
  <c r="AB24" i="6" s="1"/>
  <c r="P26" i="4"/>
  <c r="AB26" i="4" s="1"/>
  <c r="P25" i="4"/>
  <c r="AB25" i="4" s="1"/>
  <c r="P24" i="4"/>
  <c r="AB24" i="4" s="1"/>
  <c r="P23" i="4"/>
  <c r="AB23" i="4" s="1"/>
  <c r="P22" i="4"/>
  <c r="AB22" i="4" s="1"/>
  <c r="P21" i="4"/>
  <c r="AB21" i="4" s="1"/>
  <c r="P20" i="4"/>
  <c r="AB20" i="4" s="1"/>
  <c r="P19" i="4"/>
  <c r="AB19" i="4" s="1"/>
  <c r="P18" i="4"/>
  <c r="AB18" i="4" s="1"/>
  <c r="P17" i="4"/>
  <c r="AB17" i="4" s="1"/>
  <c r="P16" i="4"/>
  <c r="AB16" i="4" s="1"/>
  <c r="P10" i="2"/>
  <c r="AB10" i="2" s="1"/>
  <c r="P14" i="2"/>
  <c r="AB14" i="2" s="1"/>
  <c r="P15" i="2"/>
  <c r="AB15" i="2" s="1"/>
  <c r="P45" i="2"/>
  <c r="AB45" i="2" s="1"/>
  <c r="P44" i="2"/>
  <c r="AB44" i="2" s="1"/>
  <c r="P42" i="2"/>
  <c r="AB42" i="2" s="1"/>
  <c r="P38" i="2"/>
  <c r="AB38" i="2" s="1"/>
  <c r="P37" i="2"/>
  <c r="AB37" i="2" s="1"/>
  <c r="U13" i="2"/>
  <c r="R13" i="2"/>
  <c r="AA13" i="2"/>
  <c r="U11" i="2"/>
  <c r="R11" i="2"/>
  <c r="AA11" i="2"/>
  <c r="R13" i="5"/>
  <c r="AA13" i="5"/>
  <c r="U13" i="5"/>
  <c r="R10" i="6"/>
  <c r="U10" i="6"/>
  <c r="AA10" i="4"/>
  <c r="P13" i="4"/>
  <c r="AB13" i="4" s="1"/>
  <c r="R9" i="5"/>
  <c r="AA9" i="5"/>
  <c r="AA13" i="6"/>
  <c r="R11" i="7"/>
  <c r="U11" i="7"/>
  <c r="AA11" i="7"/>
  <c r="AA13" i="10"/>
  <c r="R13" i="10"/>
  <c r="U13" i="10"/>
  <c r="R11" i="5"/>
  <c r="U11" i="5"/>
  <c r="AA11" i="5"/>
  <c r="U10" i="4"/>
  <c r="U12" i="4"/>
  <c r="U9" i="5"/>
  <c r="R13" i="7"/>
  <c r="R11" i="8"/>
  <c r="U11" i="8"/>
  <c r="AA11" i="8"/>
  <c r="P10" i="8"/>
  <c r="AB10" i="8" s="1"/>
  <c r="U12" i="10"/>
  <c r="AA12" i="10"/>
  <c r="P9" i="10"/>
  <c r="AB9" i="10" s="1"/>
  <c r="AA13" i="7"/>
  <c r="U13" i="7"/>
  <c r="AA11" i="10"/>
  <c r="R11" i="10"/>
  <c r="R13" i="8"/>
  <c r="AA13" i="8"/>
  <c r="U10" i="10"/>
  <c r="AA10" i="10"/>
  <c r="P10" i="11"/>
  <c r="AB10" i="11" s="1"/>
  <c r="R11" i="12"/>
  <c r="AA11" i="12"/>
  <c r="U10" i="12"/>
  <c r="R10" i="12"/>
  <c r="AA10" i="12"/>
  <c r="AA9" i="12"/>
  <c r="U9" i="12"/>
  <c r="R9" i="12"/>
  <c r="U46" i="12"/>
  <c r="R46" i="12"/>
  <c r="AA46" i="12"/>
  <c r="R44" i="12"/>
  <c r="U44" i="12"/>
  <c r="AA44" i="12"/>
  <c r="AA12" i="8"/>
  <c r="AA10" i="8"/>
  <c r="R13" i="11"/>
  <c r="U12" i="11"/>
  <c r="AA12" i="11"/>
  <c r="R11" i="11"/>
  <c r="U11" i="11"/>
  <c r="AA10" i="11"/>
  <c r="R9" i="11"/>
  <c r="P9" i="11"/>
  <c r="AB9" i="11" s="1"/>
  <c r="R54" i="12"/>
  <c r="AA54" i="12"/>
  <c r="AA45" i="12"/>
  <c r="U45" i="12"/>
  <c r="R45" i="12"/>
  <c r="AA43" i="12"/>
  <c r="R43" i="12"/>
  <c r="V17" i="8" l="1"/>
  <c r="AB17" i="8"/>
  <c r="Z49" i="7"/>
  <c r="AB49" i="7"/>
  <c r="V49" i="10"/>
  <c r="AB49" i="10"/>
  <c r="V32" i="10"/>
  <c r="AB32" i="10"/>
  <c r="Z50" i="10"/>
  <c r="AB50" i="10"/>
  <c r="Z49" i="8"/>
  <c r="AB49" i="8"/>
  <c r="Z29" i="6"/>
  <c r="AB29" i="6"/>
  <c r="V25" i="7"/>
  <c r="Y25" i="7" s="1"/>
  <c r="AB25" i="7"/>
  <c r="V11" i="11"/>
  <c r="AB11" i="11"/>
  <c r="S17" i="2"/>
  <c r="X17" i="2" s="1"/>
  <c r="AB17" i="2"/>
  <c r="Z37" i="7"/>
  <c r="AB37" i="7"/>
  <c r="S38" i="4"/>
  <c r="X38" i="4" s="1"/>
  <c r="AB38" i="4"/>
  <c r="V40" i="8"/>
  <c r="AB40" i="8"/>
  <c r="S49" i="12"/>
  <c r="X49" i="12" s="1"/>
  <c r="AB49" i="12"/>
  <c r="Z11" i="4"/>
  <c r="AB11" i="4"/>
  <c r="Z51" i="4"/>
  <c r="AB51" i="4"/>
  <c r="V18" i="7"/>
  <c r="Y18" i="7" s="1"/>
  <c r="AB18" i="7"/>
  <c r="S24" i="8"/>
  <c r="AB24" i="8"/>
  <c r="S11" i="12"/>
  <c r="AB11" i="12"/>
  <c r="Z47" i="8"/>
  <c r="AB47" i="8"/>
  <c r="Z14" i="8"/>
  <c r="AB14" i="8"/>
  <c r="S27" i="11"/>
  <c r="AB27" i="11"/>
  <c r="V26" i="11"/>
  <c r="AB26" i="11"/>
  <c r="S46" i="12"/>
  <c r="AB46" i="12"/>
  <c r="S50" i="12"/>
  <c r="AB50" i="12"/>
  <c r="S13" i="2"/>
  <c r="AB13" i="2"/>
  <c r="Z19" i="8"/>
  <c r="AB19" i="8"/>
  <c r="Z27" i="7"/>
  <c r="AB27" i="7"/>
  <c r="Z52" i="10"/>
  <c r="AB52" i="10"/>
  <c r="V25" i="11"/>
  <c r="AB25" i="11"/>
  <c r="S12" i="10"/>
  <c r="X12" i="10" s="1"/>
  <c r="AB12" i="10"/>
  <c r="Z33" i="10"/>
  <c r="AB33" i="10"/>
  <c r="Z29" i="12"/>
  <c r="AB29" i="12"/>
  <c r="V10" i="12"/>
  <c r="AB10" i="12"/>
  <c r="V36" i="7"/>
  <c r="AB36" i="7"/>
  <c r="S13" i="12"/>
  <c r="X13" i="12" s="1"/>
  <c r="AB13" i="12"/>
  <c r="S50" i="11"/>
  <c r="AB50" i="11"/>
  <c r="V11" i="2"/>
  <c r="AB11" i="2"/>
  <c r="V13" i="10"/>
  <c r="AB13" i="10"/>
  <c r="S47" i="12"/>
  <c r="AB47" i="12"/>
  <c r="X30" i="4"/>
  <c r="V44" i="7"/>
  <c r="AB44" i="7"/>
  <c r="Z34" i="5"/>
  <c r="AB34" i="5"/>
  <c r="Z48" i="4"/>
  <c r="AB48" i="4"/>
  <c r="V34" i="8"/>
  <c r="Y34" i="8" s="1"/>
  <c r="AD34" i="8" s="1"/>
  <c r="AB34" i="8"/>
  <c r="Z10" i="10"/>
  <c r="AB10" i="10"/>
  <c r="Z30" i="10"/>
  <c r="AB30" i="10"/>
  <c r="Z10" i="6"/>
  <c r="AB10" i="6"/>
  <c r="Z41" i="5"/>
  <c r="AB41" i="5"/>
  <c r="Z44" i="5"/>
  <c r="AB44" i="5"/>
  <c r="S38" i="10"/>
  <c r="AB38" i="10"/>
  <c r="S23" i="12"/>
  <c r="AB23" i="12"/>
  <c r="S45" i="12"/>
  <c r="AB45" i="12"/>
  <c r="Z19" i="12"/>
  <c r="AB19" i="12"/>
  <c r="Z44" i="12"/>
  <c r="AB44" i="12"/>
  <c r="S12" i="12"/>
  <c r="AB12" i="12"/>
  <c r="V20" i="10"/>
  <c r="AB20" i="10"/>
  <c r="Z23" i="8"/>
  <c r="AB23" i="8"/>
  <c r="Z39" i="8"/>
  <c r="AB39" i="8"/>
  <c r="Z39" i="7"/>
  <c r="AB39" i="7"/>
  <c r="Z22" i="8"/>
  <c r="AB22" i="8"/>
  <c r="V36" i="10"/>
  <c r="AB36" i="10"/>
  <c r="Z19" i="11"/>
  <c r="AB19" i="11"/>
  <c r="Z41" i="12"/>
  <c r="AB41" i="12"/>
  <c r="S43" i="10"/>
  <c r="X43" i="10" s="1"/>
  <c r="AB43" i="10"/>
  <c r="V33" i="12"/>
  <c r="AB33" i="12"/>
  <c r="S39" i="5"/>
  <c r="X39" i="5" s="1"/>
  <c r="AB39" i="5"/>
  <c r="Z22" i="10"/>
  <c r="AB22" i="10"/>
  <c r="V34" i="11"/>
  <c r="AB34" i="11"/>
  <c r="V54" i="12"/>
  <c r="AB54" i="12"/>
  <c r="Z30" i="8"/>
  <c r="AB30" i="8"/>
  <c r="Z53" i="12"/>
  <c r="AB53" i="12"/>
  <c r="V47" i="11"/>
  <c r="AB47" i="11"/>
  <c r="Z26" i="6"/>
  <c r="AB26" i="6"/>
  <c r="Z18" i="8"/>
  <c r="AB18" i="8"/>
  <c r="V32" i="12"/>
  <c r="AB32" i="12"/>
  <c r="S46" i="2"/>
  <c r="X46" i="2" s="1"/>
  <c r="AB46" i="2"/>
  <c r="Z20" i="5"/>
  <c r="AB20" i="5"/>
  <c r="V21" i="8"/>
  <c r="Y21" i="8" s="1"/>
  <c r="AB21" i="8"/>
  <c r="V30" i="11"/>
  <c r="AB30" i="11"/>
  <c r="V14" i="11"/>
  <c r="Y14" i="11" s="1"/>
  <c r="AB14" i="11"/>
  <c r="S34" i="8"/>
  <c r="X34" i="8" s="1"/>
  <c r="S12" i="4"/>
  <c r="X12" i="4" s="1"/>
  <c r="AB12" i="4"/>
  <c r="V21" i="10"/>
  <c r="Z17" i="12"/>
  <c r="AB17" i="12"/>
  <c r="Z25" i="8"/>
  <c r="AB25" i="8"/>
  <c r="V19" i="5"/>
  <c r="AB19" i="5"/>
  <c r="S48" i="6"/>
  <c r="X48" i="6" s="1"/>
  <c r="AB48" i="6"/>
  <c r="V47" i="7"/>
  <c r="Y47" i="7" s="1"/>
  <c r="AB47" i="7"/>
  <c r="Z33" i="4"/>
  <c r="AB33" i="4"/>
  <c r="Z27" i="10"/>
  <c r="AB27" i="10"/>
  <c r="S9" i="5"/>
  <c r="X9" i="5" s="1"/>
  <c r="AB9" i="5"/>
  <c r="S14" i="12"/>
  <c r="AB14" i="12"/>
  <c r="S31" i="4"/>
  <c r="AB31" i="4"/>
  <c r="Z20" i="6"/>
  <c r="AB20" i="6"/>
  <c r="Z12" i="11"/>
  <c r="AB12" i="11"/>
  <c r="V9" i="7"/>
  <c r="AB9" i="7"/>
  <c r="Z36" i="11"/>
  <c r="AB36" i="11"/>
  <c r="Z19" i="6"/>
  <c r="AB19" i="6"/>
  <c r="Z31" i="8"/>
  <c r="AB31" i="8"/>
  <c r="V15" i="8"/>
  <c r="AB15" i="8"/>
  <c r="Z34" i="10"/>
  <c r="AB34" i="10"/>
  <c r="Z27" i="8"/>
  <c r="AB27" i="8"/>
  <c r="V31" i="11"/>
  <c r="AB31" i="11"/>
  <c r="S31" i="12"/>
  <c r="AB31" i="12"/>
  <c r="V53" i="11"/>
  <c r="Y53" i="11" s="1"/>
  <c r="AB53" i="11"/>
  <c r="Z18" i="12"/>
  <c r="AB18" i="12"/>
  <c r="V34" i="12"/>
  <c r="AB34" i="12"/>
  <c r="S9" i="12"/>
  <c r="AB9" i="12"/>
  <c r="Z38" i="8"/>
  <c r="AB38" i="8"/>
  <c r="Z17" i="11"/>
  <c r="AB17" i="11"/>
  <c r="V13" i="8"/>
  <c r="Y13" i="8" s="1"/>
  <c r="AB13" i="8"/>
  <c r="V25" i="12"/>
  <c r="AB25" i="12"/>
  <c r="S12" i="8"/>
  <c r="AB12" i="8"/>
  <c r="Z40" i="2"/>
  <c r="AB40" i="2"/>
  <c r="Z18" i="5"/>
  <c r="AB18" i="5"/>
  <c r="Z45" i="10"/>
  <c r="AB45" i="10"/>
  <c r="V52" i="11"/>
  <c r="Y52" i="11" s="1"/>
  <c r="AB52" i="11"/>
  <c r="S42" i="10"/>
  <c r="AB42" i="10"/>
  <c r="Z11" i="7"/>
  <c r="AB11" i="7"/>
  <c r="Z40" i="10"/>
  <c r="AB40" i="10"/>
  <c r="Z11" i="8"/>
  <c r="AB11" i="8"/>
  <c r="Z41" i="8"/>
  <c r="AB41" i="8"/>
  <c r="Z48" i="7"/>
  <c r="AB48" i="7"/>
  <c r="S46" i="11"/>
  <c r="X46" i="11" s="1"/>
  <c r="AB46" i="11"/>
  <c r="V44" i="11"/>
  <c r="Y44" i="11" s="1"/>
  <c r="AB44" i="11"/>
  <c r="V36" i="6"/>
  <c r="AB36" i="6"/>
  <c r="V19" i="10"/>
  <c r="Y19" i="10" s="1"/>
  <c r="AB19" i="10"/>
  <c r="V23" i="5"/>
  <c r="Y23" i="5" s="1"/>
  <c r="AB23" i="5"/>
  <c r="Z13" i="6"/>
  <c r="AB13" i="6"/>
  <c r="Z9" i="6"/>
  <c r="AB9" i="6"/>
  <c r="S13" i="7"/>
  <c r="AB13" i="7"/>
  <c r="S33" i="7"/>
  <c r="AB33" i="7"/>
  <c r="S43" i="8"/>
  <c r="X43" i="8" s="1"/>
  <c r="AB43" i="8"/>
  <c r="V52" i="12"/>
  <c r="AB52" i="12"/>
  <c r="Z41" i="11"/>
  <c r="AB41" i="11"/>
  <c r="Z22" i="12"/>
  <c r="AB22" i="12"/>
  <c r="Z35" i="8"/>
  <c r="AB35" i="8"/>
  <c r="Z18" i="11"/>
  <c r="AB18" i="11"/>
  <c r="S40" i="12"/>
  <c r="X40" i="12" s="1"/>
  <c r="AB40" i="12"/>
  <c r="S13" i="5"/>
  <c r="AB13" i="5"/>
  <c r="S43" i="12"/>
  <c r="X43" i="12" s="1"/>
  <c r="AB43" i="12"/>
  <c r="S54" i="10"/>
  <c r="AB54" i="10"/>
  <c r="S50" i="4"/>
  <c r="X50" i="4" s="1"/>
  <c r="AB50" i="4"/>
  <c r="S33" i="11"/>
  <c r="AB33" i="11"/>
  <c r="S28" i="5"/>
  <c r="X28" i="5" s="1"/>
  <c r="AB28" i="5"/>
  <c r="S41" i="7"/>
  <c r="AB41" i="7"/>
  <c r="Z37" i="10"/>
  <c r="AB37" i="10"/>
  <c r="S45" i="11"/>
  <c r="X45" i="11" s="1"/>
  <c r="AB45" i="11"/>
  <c r="Z32" i="5"/>
  <c r="AB32" i="5"/>
  <c r="S15" i="4"/>
  <c r="X15" i="4" s="1"/>
  <c r="AB15" i="4"/>
  <c r="Z40" i="6"/>
  <c r="AB40" i="6"/>
  <c r="Z29" i="4"/>
  <c r="AB29" i="4"/>
  <c r="Z11" i="10"/>
  <c r="AB11" i="10"/>
  <c r="Z20" i="12"/>
  <c r="AB20" i="12"/>
  <c r="S11" i="5"/>
  <c r="AB11" i="5"/>
  <c r="V25" i="10"/>
  <c r="S25" i="7"/>
  <c r="X25" i="7" s="1"/>
  <c r="Z51" i="8"/>
  <c r="AB51" i="8"/>
  <c r="Z17" i="7"/>
  <c r="AB17" i="7"/>
  <c r="Z54" i="8"/>
  <c r="AB54" i="8"/>
  <c r="S27" i="12"/>
  <c r="AB27" i="12"/>
  <c r="Z37" i="11"/>
  <c r="AB37" i="11"/>
  <c r="Z30" i="12"/>
  <c r="AB30" i="12"/>
  <c r="Z38" i="12"/>
  <c r="AB38" i="12"/>
  <c r="S13" i="11"/>
  <c r="AB13" i="11"/>
  <c r="Z24" i="10"/>
  <c r="AB24" i="10"/>
  <c r="Z46" i="10"/>
  <c r="AB46" i="10"/>
  <c r="Z16" i="11"/>
  <c r="AB16" i="11"/>
  <c r="V20" i="11"/>
  <c r="AB20" i="11"/>
  <c r="Z44" i="10"/>
  <c r="AB44" i="10"/>
  <c r="S21" i="12"/>
  <c r="X21" i="12" s="1"/>
  <c r="AB21" i="12"/>
  <c r="Z37" i="12"/>
  <c r="AB37" i="12"/>
  <c r="Y42" i="11"/>
  <c r="V12" i="5"/>
  <c r="AB12" i="5"/>
  <c r="Z41" i="10"/>
  <c r="AB41" i="10"/>
  <c r="S49" i="11"/>
  <c r="X49" i="11" s="1"/>
  <c r="AB49" i="11"/>
  <c r="S48" i="11"/>
  <c r="X48" i="11" s="1"/>
  <c r="AB48" i="11"/>
  <c r="Z45" i="6"/>
  <c r="AB45" i="6"/>
  <c r="Z46" i="8"/>
  <c r="AB46" i="8"/>
  <c r="S51" i="11"/>
  <c r="X51" i="11" s="1"/>
  <c r="AB51" i="11"/>
  <c r="S42" i="4"/>
  <c r="X42" i="4" s="1"/>
  <c r="AB42" i="4"/>
  <c r="Z29" i="7"/>
  <c r="AB29" i="7"/>
  <c r="Z37" i="8"/>
  <c r="AB37" i="8"/>
  <c r="V42" i="12"/>
  <c r="AB42" i="12"/>
  <c r="Z27" i="5"/>
  <c r="AB27" i="5"/>
  <c r="Z36" i="8"/>
  <c r="AB36" i="8"/>
  <c r="V40" i="11"/>
  <c r="AB40" i="11"/>
  <c r="Z21" i="10"/>
  <c r="S9" i="4"/>
  <c r="AB9" i="4"/>
  <c r="S21" i="10"/>
  <c r="V39" i="11"/>
  <c r="Y39" i="11" s="1"/>
  <c r="AB39" i="11"/>
  <c r="Z47" i="4"/>
  <c r="AB47" i="4"/>
  <c r="V32" i="6"/>
  <c r="AB32" i="6"/>
  <c r="V12" i="7"/>
  <c r="AB12" i="7"/>
  <c r="S24" i="12"/>
  <c r="X24" i="12" s="1"/>
  <c r="AB24" i="12"/>
  <c r="Z32" i="4"/>
  <c r="AB32" i="4"/>
  <c r="Z17" i="10"/>
  <c r="AB17" i="10"/>
  <c r="S35" i="4"/>
  <c r="AB35" i="4"/>
  <c r="S17" i="12"/>
  <c r="V49" i="11"/>
  <c r="Z47" i="7"/>
  <c r="V25" i="8"/>
  <c r="Y25" i="8" s="1"/>
  <c r="V48" i="6"/>
  <c r="Y48" i="6" s="1"/>
  <c r="V27" i="10"/>
  <c r="Y27" i="10" s="1"/>
  <c r="V28" i="12"/>
  <c r="Z19" i="5"/>
  <c r="S47" i="7"/>
  <c r="X47" i="7" s="1"/>
  <c r="Z9" i="5"/>
  <c r="V41" i="10"/>
  <c r="Y41" i="10" s="1"/>
  <c r="S20" i="6"/>
  <c r="X20" i="6" s="1"/>
  <c r="V51" i="11"/>
  <c r="Z20" i="8"/>
  <c r="X21" i="10"/>
  <c r="Z34" i="12"/>
  <c r="Y49" i="10"/>
  <c r="V41" i="12"/>
  <c r="S34" i="12"/>
  <c r="X34" i="12" s="1"/>
  <c r="V20" i="6"/>
  <c r="S19" i="5"/>
  <c r="X19" i="5" s="1"/>
  <c r="S29" i="6"/>
  <c r="X29" i="6" s="1"/>
  <c r="S52" i="11"/>
  <c r="X52" i="11" s="1"/>
  <c r="V29" i="6"/>
  <c r="Z25" i="7"/>
  <c r="AD25" i="7" s="1"/>
  <c r="Z45" i="5"/>
  <c r="S49" i="8"/>
  <c r="X49" i="8" s="1"/>
  <c r="V30" i="12"/>
  <c r="S13" i="8"/>
  <c r="X13" i="8" s="1"/>
  <c r="Z36" i="4"/>
  <c r="S23" i="5"/>
  <c r="X23" i="5" s="1"/>
  <c r="Y43" i="7"/>
  <c r="AD43" i="7" s="1"/>
  <c r="S44" i="7"/>
  <c r="X44" i="7" s="1"/>
  <c r="V13" i="7"/>
  <c r="Y13" i="7" s="1"/>
  <c r="S52" i="10"/>
  <c r="X52" i="10" s="1"/>
  <c r="V21" i="11"/>
  <c r="Y21" i="11" s="1"/>
  <c r="Z13" i="7"/>
  <c r="S13" i="10"/>
  <c r="S32" i="12"/>
  <c r="X32" i="12" s="1"/>
  <c r="S33" i="10"/>
  <c r="X33" i="10" s="1"/>
  <c r="S25" i="11"/>
  <c r="V46" i="2"/>
  <c r="Y46" i="2" s="1"/>
  <c r="S9" i="7"/>
  <c r="X9" i="7" s="1"/>
  <c r="S18" i="11"/>
  <c r="X18" i="11" s="1"/>
  <c r="V40" i="12"/>
  <c r="S46" i="8"/>
  <c r="X46" i="8" s="1"/>
  <c r="V27" i="12"/>
  <c r="Y27" i="12" s="1"/>
  <c r="V17" i="12"/>
  <c r="Y17" i="12" s="1"/>
  <c r="Y17" i="8"/>
  <c r="V47" i="12"/>
  <c r="Y47" i="12" s="1"/>
  <c r="Z42" i="4"/>
  <c r="Y30" i="4"/>
  <c r="Z12" i="5"/>
  <c r="X35" i="4"/>
  <c r="Z52" i="7"/>
  <c r="Y34" i="5"/>
  <c r="Z27" i="12"/>
  <c r="S12" i="5"/>
  <c r="X12" i="5" s="1"/>
  <c r="X12" i="12"/>
  <c r="S53" i="10"/>
  <c r="X53" i="10" s="1"/>
  <c r="V43" i="12"/>
  <c r="Y43" i="12" s="1"/>
  <c r="V37" i="10"/>
  <c r="Y37" i="10" s="1"/>
  <c r="Z46" i="2"/>
  <c r="V42" i="10"/>
  <c r="Y42" i="10" s="1"/>
  <c r="S26" i="6"/>
  <c r="X26" i="6" s="1"/>
  <c r="S21" i="8"/>
  <c r="X21" i="8" s="1"/>
  <c r="Z23" i="5"/>
  <c r="S36" i="10"/>
  <c r="Z13" i="10"/>
  <c r="V11" i="6"/>
  <c r="Y11" i="6" s="1"/>
  <c r="Z11" i="2"/>
  <c r="Z45" i="11"/>
  <c r="Z19" i="10"/>
  <c r="S24" i="10"/>
  <c r="S20" i="11"/>
  <c r="S52" i="12"/>
  <c r="X52" i="12" s="1"/>
  <c r="S11" i="2"/>
  <c r="S37" i="10"/>
  <c r="X37" i="10" s="1"/>
  <c r="Z14" i="11"/>
  <c r="X14" i="12"/>
  <c r="S12" i="7"/>
  <c r="X12" i="7" s="1"/>
  <c r="Z52" i="12"/>
  <c r="Z24" i="8"/>
  <c r="Z13" i="8"/>
  <c r="Z12" i="7"/>
  <c r="Z14" i="12"/>
  <c r="S19" i="10"/>
  <c r="V18" i="11"/>
  <c r="Y18" i="11" s="1"/>
  <c r="Z40" i="12"/>
  <c r="X24" i="10"/>
  <c r="S17" i="10"/>
  <c r="X17" i="10" s="1"/>
  <c r="V52" i="10"/>
  <c r="Y52" i="10" s="1"/>
  <c r="V46" i="12"/>
  <c r="Y46" i="12" s="1"/>
  <c r="V29" i="12"/>
  <c r="Y29" i="12" s="1"/>
  <c r="V12" i="4"/>
  <c r="Y12" i="7"/>
  <c r="X50" i="11"/>
  <c r="Z50" i="11"/>
  <c r="V48" i="11"/>
  <c r="S47" i="11"/>
  <c r="X47" i="11" s="1"/>
  <c r="S11" i="4"/>
  <c r="X11" i="4" s="1"/>
  <c r="V39" i="5"/>
  <c r="Y39" i="5" s="1"/>
  <c r="X13" i="11"/>
  <c r="Z12" i="4"/>
  <c r="Z25" i="11"/>
  <c r="V17" i="10"/>
  <c r="Y17" i="10" s="1"/>
  <c r="S30" i="12"/>
  <c r="X30" i="12" s="1"/>
  <c r="Y20" i="6"/>
  <c r="AD20" i="6" s="1"/>
  <c r="V49" i="12"/>
  <c r="Y49" i="12" s="1"/>
  <c r="V23" i="12"/>
  <c r="Y23" i="12" s="1"/>
  <c r="S29" i="12"/>
  <c r="X29" i="12" s="1"/>
  <c r="V50" i="12"/>
  <c r="Z53" i="10"/>
  <c r="Z37" i="5"/>
  <c r="V50" i="11"/>
  <c r="V42" i="4"/>
  <c r="Y42" i="4" s="1"/>
  <c r="Y40" i="11"/>
  <c r="V40" i="6"/>
  <c r="Y40" i="6" s="1"/>
  <c r="Z35" i="4"/>
  <c r="Y32" i="6"/>
  <c r="Y42" i="12"/>
  <c r="Y25" i="11"/>
  <c r="V38" i="8"/>
  <c r="Y38" i="8" s="1"/>
  <c r="Z29" i="5"/>
  <c r="Z44" i="11"/>
  <c r="Y14" i="5"/>
  <c r="AD14" i="5" s="1"/>
  <c r="Z11" i="5"/>
  <c r="S44" i="11"/>
  <c r="X44" i="11" s="1"/>
  <c r="Z13" i="11"/>
  <c r="S38" i="12"/>
  <c r="X38" i="12" s="1"/>
  <c r="S26" i="11"/>
  <c r="X26" i="11" s="1"/>
  <c r="Z51" i="10"/>
  <c r="V9" i="5"/>
  <c r="Y9" i="5" s="1"/>
  <c r="V13" i="2"/>
  <c r="Y13" i="2" s="1"/>
  <c r="X23" i="12"/>
  <c r="Z34" i="11"/>
  <c r="Z43" i="4"/>
  <c r="S40" i="11"/>
  <c r="X40" i="11" s="1"/>
  <c r="V13" i="12"/>
  <c r="Z47" i="12"/>
  <c r="S18" i="8"/>
  <c r="X18" i="8" s="1"/>
  <c r="Y34" i="4"/>
  <c r="AD34" i="4" s="1"/>
  <c r="Y35" i="4"/>
  <c r="Z13" i="2"/>
  <c r="V13" i="11"/>
  <c r="Y13" i="11" s="1"/>
  <c r="X36" i="12"/>
  <c r="V38" i="12"/>
  <c r="Z12" i="8"/>
  <c r="V44" i="10"/>
  <c r="Y44" i="10" s="1"/>
  <c r="X54" i="10"/>
  <c r="Z21" i="12"/>
  <c r="V37" i="12"/>
  <c r="Y37" i="12" s="1"/>
  <c r="V46" i="11"/>
  <c r="Y46" i="11" s="1"/>
  <c r="V37" i="8"/>
  <c r="Y37" i="8" s="1"/>
  <c r="Z23" i="7"/>
  <c r="X31" i="4"/>
  <c r="S18" i="12"/>
  <c r="X18" i="12" s="1"/>
  <c r="S37" i="8"/>
  <c r="V20" i="8"/>
  <c r="Y20" i="8" s="1"/>
  <c r="Z14" i="4"/>
  <c r="Z28" i="4"/>
  <c r="X25" i="11"/>
  <c r="Z42" i="12"/>
  <c r="Z13" i="12"/>
  <c r="S42" i="12"/>
  <c r="S51" i="10"/>
  <c r="X51" i="10" s="1"/>
  <c r="S36" i="7"/>
  <c r="X36" i="7" s="1"/>
  <c r="V12" i="8"/>
  <c r="Y12" i="8" s="1"/>
  <c r="V11" i="5"/>
  <c r="Y11" i="5" s="1"/>
  <c r="Z10" i="4"/>
  <c r="V10" i="4"/>
  <c r="S30" i="11"/>
  <c r="X30" i="11" s="1"/>
  <c r="Z16" i="7"/>
  <c r="V51" i="8"/>
  <c r="Z51" i="12"/>
  <c r="V14" i="12"/>
  <c r="Y14" i="12" s="1"/>
  <c r="S14" i="11"/>
  <c r="X14" i="11" s="1"/>
  <c r="Z25" i="12"/>
  <c r="V49" i="7"/>
  <c r="Y49" i="7" s="1"/>
  <c r="V33" i="10"/>
  <c r="Y33" i="10" s="1"/>
  <c r="S21" i="11"/>
  <c r="X21" i="11" s="1"/>
  <c r="V51" i="10"/>
  <c r="Y51" i="10" s="1"/>
  <c r="V48" i="12"/>
  <c r="Y48" i="12" s="1"/>
  <c r="S10" i="12"/>
  <c r="X10" i="12" s="1"/>
  <c r="X31" i="12"/>
  <c r="Z24" i="5"/>
  <c r="Y50" i="11"/>
  <c r="V45" i="11"/>
  <c r="Y45" i="11" s="1"/>
  <c r="Z36" i="7"/>
  <c r="V29" i="7"/>
  <c r="Y29" i="7" s="1"/>
  <c r="Z30" i="11"/>
  <c r="Z48" i="2"/>
  <c r="S41" i="8"/>
  <c r="X41" i="8" s="1"/>
  <c r="Z21" i="8"/>
  <c r="S47" i="4"/>
  <c r="X47" i="4" s="1"/>
  <c r="S20" i="8"/>
  <c r="X20" i="8" s="1"/>
  <c r="Z32" i="6"/>
  <c r="S36" i="6"/>
  <c r="X36" i="6" s="1"/>
  <c r="Z31" i="4"/>
  <c r="X9" i="12"/>
  <c r="V9" i="12"/>
  <c r="Y9" i="12" s="1"/>
  <c r="S38" i="8"/>
  <c r="X38" i="8" s="1"/>
  <c r="S32" i="10"/>
  <c r="X32" i="10" s="1"/>
  <c r="Z43" i="12"/>
  <c r="Z54" i="12"/>
  <c r="Z10" i="12"/>
  <c r="V9" i="2"/>
  <c r="Y9" i="2" s="1"/>
  <c r="Y20" i="11"/>
  <c r="Z23" i="10"/>
  <c r="Z21" i="11"/>
  <c r="X12" i="8"/>
  <c r="Y25" i="10"/>
  <c r="AD25" i="10" s="1"/>
  <c r="S37" i="11"/>
  <c r="S49" i="7"/>
  <c r="X49" i="7" s="1"/>
  <c r="Y52" i="12"/>
  <c r="S29" i="7"/>
  <c r="X29" i="7" s="1"/>
  <c r="V24" i="12"/>
  <c r="S32" i="6"/>
  <c r="X32" i="6" s="1"/>
  <c r="S18" i="7"/>
  <c r="X18" i="7" s="1"/>
  <c r="V31" i="4"/>
  <c r="Y31" i="4" s="1"/>
  <c r="Y21" i="10"/>
  <c r="Y34" i="11"/>
  <c r="Y51" i="11"/>
  <c r="Y10" i="12"/>
  <c r="S32" i="4"/>
  <c r="X32" i="4" s="1"/>
  <c r="V32" i="4"/>
  <c r="Y32" i="4" s="1"/>
  <c r="S36" i="4"/>
  <c r="X36" i="4" s="1"/>
  <c r="V36" i="4"/>
  <c r="Y36" i="4" s="1"/>
  <c r="S48" i="4"/>
  <c r="X48" i="4" s="1"/>
  <c r="V48" i="4"/>
  <c r="Y48" i="4" s="1"/>
  <c r="S12" i="11"/>
  <c r="X12" i="11" s="1"/>
  <c r="V10" i="10"/>
  <c r="Y10" i="10" s="1"/>
  <c r="S28" i="4"/>
  <c r="X28" i="4" s="1"/>
  <c r="V28" i="4"/>
  <c r="Y28" i="4" s="1"/>
  <c r="S14" i="4"/>
  <c r="X14" i="4" s="1"/>
  <c r="V14" i="4"/>
  <c r="Y14" i="4" s="1"/>
  <c r="Y44" i="7"/>
  <c r="AD49" i="4"/>
  <c r="Y54" i="8"/>
  <c r="V11" i="4"/>
  <c r="Y11" i="4" s="1"/>
  <c r="Y49" i="11"/>
  <c r="Z14" i="10"/>
  <c r="S37" i="7"/>
  <c r="X37" i="7" s="1"/>
  <c r="S54" i="8"/>
  <c r="X54" i="8" s="1"/>
  <c r="S27" i="10"/>
  <c r="X27" i="10" s="1"/>
  <c r="Z20" i="11"/>
  <c r="V37" i="11"/>
  <c r="Y37" i="11" s="1"/>
  <c r="X42" i="10"/>
  <c r="X42" i="12"/>
  <c r="Z49" i="12"/>
  <c r="Y15" i="8"/>
  <c r="V54" i="10"/>
  <c r="Y28" i="12"/>
  <c r="V40" i="5"/>
  <c r="Y40" i="5" s="1"/>
  <c r="Z40" i="5"/>
  <c r="S28" i="12"/>
  <c r="X28" i="12" s="1"/>
  <c r="Z24" i="12"/>
  <c r="S36" i="8"/>
  <c r="X36" i="8" s="1"/>
  <c r="X33" i="11"/>
  <c r="S40" i="6"/>
  <c r="X40" i="6" s="1"/>
  <c r="V23" i="7"/>
  <c r="Y23" i="7" s="1"/>
  <c r="S34" i="5"/>
  <c r="X34" i="5" s="1"/>
  <c r="S50" i="8"/>
  <c r="X50" i="8" s="1"/>
  <c r="Z50" i="8"/>
  <c r="V50" i="8"/>
  <c r="Y50" i="8" s="1"/>
  <c r="S33" i="4"/>
  <c r="X33" i="4" s="1"/>
  <c r="V33" i="4"/>
  <c r="Y33" i="4" s="1"/>
  <c r="V11" i="7"/>
  <c r="Y11" i="7" s="1"/>
  <c r="AD37" i="4"/>
  <c r="Z11" i="11"/>
  <c r="S11" i="7"/>
  <c r="V11" i="8"/>
  <c r="Y11" i="8" s="1"/>
  <c r="X13" i="7"/>
  <c r="S9" i="6"/>
  <c r="X9" i="6" s="1"/>
  <c r="S13" i="6"/>
  <c r="X13" i="6" s="1"/>
  <c r="Z13" i="5"/>
  <c r="V37" i="7"/>
  <c r="Y37" i="7" s="1"/>
  <c r="S51" i="8"/>
  <c r="X51" i="8" s="1"/>
  <c r="S11" i="11"/>
  <c r="X11" i="11" s="1"/>
  <c r="S16" i="11"/>
  <c r="X16" i="11" s="1"/>
  <c r="S39" i="11"/>
  <c r="X39" i="11" s="1"/>
  <c r="Y38" i="12"/>
  <c r="V39" i="7"/>
  <c r="Y39" i="7" s="1"/>
  <c r="V30" i="8"/>
  <c r="Y30" i="8" s="1"/>
  <c r="V40" i="10"/>
  <c r="Y40" i="10" s="1"/>
  <c r="Z54" i="10"/>
  <c r="Z23" i="12"/>
  <c r="X33" i="7"/>
  <c r="Z39" i="11"/>
  <c r="Z40" i="11"/>
  <c r="V53" i="12"/>
  <c r="Y53" i="12" s="1"/>
  <c r="S40" i="5"/>
  <c r="X40" i="5" s="1"/>
  <c r="Z50" i="4"/>
  <c r="V41" i="8"/>
  <c r="Y41" i="8" s="1"/>
  <c r="V47" i="4"/>
  <c r="Y47" i="4" s="1"/>
  <c r="Z44" i="7"/>
  <c r="S23" i="7"/>
  <c r="X23" i="7" s="1"/>
  <c r="V13" i="5"/>
  <c r="Y13" i="5" s="1"/>
  <c r="S11" i="8"/>
  <c r="X11" i="8" s="1"/>
  <c r="X13" i="5"/>
  <c r="Z49" i="11"/>
  <c r="S41" i="10"/>
  <c r="X41" i="10" s="1"/>
  <c r="S53" i="12"/>
  <c r="X53" i="12" s="1"/>
  <c r="Y29" i="6"/>
  <c r="Y36" i="8"/>
  <c r="V16" i="11"/>
  <c r="Y16" i="11" s="1"/>
  <c r="S30" i="8"/>
  <c r="X30" i="8" s="1"/>
  <c r="S40" i="10"/>
  <c r="X40" i="10" s="1"/>
  <c r="X27" i="12"/>
  <c r="Y24" i="12"/>
  <c r="V46" i="6"/>
  <c r="Y46" i="6" s="1"/>
  <c r="X47" i="12"/>
  <c r="Y36" i="7"/>
  <c r="Y13" i="12"/>
  <c r="S29" i="4"/>
  <c r="X29" i="4" s="1"/>
  <c r="V29" i="4"/>
  <c r="Y29" i="4" s="1"/>
  <c r="S23" i="10"/>
  <c r="X23" i="10" s="1"/>
  <c r="V23" i="10"/>
  <c r="Y23" i="10" s="1"/>
  <c r="AD30" i="4"/>
  <c r="Z45" i="12"/>
  <c r="Y11" i="11"/>
  <c r="Y9" i="7"/>
  <c r="V12" i="12"/>
  <c r="Y12" i="12" s="1"/>
  <c r="V13" i="6"/>
  <c r="Y13" i="6" s="1"/>
  <c r="S11" i="6"/>
  <c r="X11" i="6" s="1"/>
  <c r="S9" i="2"/>
  <c r="X9" i="2" s="1"/>
  <c r="Z29" i="11"/>
  <c r="V45" i="12"/>
  <c r="Y45" i="12" s="1"/>
  <c r="V24" i="10"/>
  <c r="Y24" i="10" s="1"/>
  <c r="V27" i="11"/>
  <c r="Y27" i="11" s="1"/>
  <c r="Z31" i="11"/>
  <c r="S44" i="12"/>
  <c r="X44" i="12" s="1"/>
  <c r="S39" i="7"/>
  <c r="X39" i="7" s="1"/>
  <c r="V22" i="8"/>
  <c r="Y22" i="8" s="1"/>
  <c r="S41" i="12"/>
  <c r="X41" i="12" s="1"/>
  <c r="V21" i="12"/>
  <c r="Y21" i="12" s="1"/>
  <c r="S37" i="12"/>
  <c r="X37" i="12" s="1"/>
  <c r="V29" i="11"/>
  <c r="Y29" i="11" s="1"/>
  <c r="Z11" i="6"/>
  <c r="S34" i="11"/>
  <c r="X34" i="11" s="1"/>
  <c r="Z39" i="5"/>
  <c r="Z52" i="11"/>
  <c r="V53" i="10"/>
  <c r="Y53" i="10" s="1"/>
  <c r="Z47" i="11"/>
  <c r="Y47" i="11"/>
  <c r="V50" i="4"/>
  <c r="Y50" i="4" s="1"/>
  <c r="Y19" i="5"/>
  <c r="V41" i="7"/>
  <c r="Y41" i="7" s="1"/>
  <c r="S40" i="8"/>
  <c r="X40" i="8" s="1"/>
  <c r="Z15" i="4"/>
  <c r="S25" i="8"/>
  <c r="X25" i="8" s="1"/>
  <c r="V24" i="8"/>
  <c r="Y24" i="8" s="1"/>
  <c r="S27" i="6"/>
  <c r="X27" i="6" s="1"/>
  <c r="V27" i="6"/>
  <c r="Y27" i="6" s="1"/>
  <c r="Z27" i="6"/>
  <c r="S48" i="2"/>
  <c r="X48" i="2" s="1"/>
  <c r="V48" i="2"/>
  <c r="Y48" i="2" s="1"/>
  <c r="S39" i="2"/>
  <c r="X39" i="2" s="1"/>
  <c r="V39" i="2"/>
  <c r="Y39" i="2" s="1"/>
  <c r="X45" i="12"/>
  <c r="X13" i="10"/>
  <c r="V12" i="10"/>
  <c r="Z9" i="2"/>
  <c r="X27" i="11"/>
  <c r="Z38" i="10"/>
  <c r="V14" i="8"/>
  <c r="Y14" i="8" s="1"/>
  <c r="V44" i="12"/>
  <c r="Y44" i="12" s="1"/>
  <c r="S22" i="8"/>
  <c r="X22" i="8" s="1"/>
  <c r="S22" i="10"/>
  <c r="X22" i="10" s="1"/>
  <c r="Z36" i="10"/>
  <c r="S29" i="11"/>
  <c r="X29" i="11" s="1"/>
  <c r="S54" i="12"/>
  <c r="X54" i="12" s="1"/>
  <c r="S45" i="6"/>
  <c r="X45" i="6" s="1"/>
  <c r="V33" i="11"/>
  <c r="Y33" i="11" s="1"/>
  <c r="V26" i="6"/>
  <c r="Y26" i="6" s="1"/>
  <c r="V18" i="8"/>
  <c r="Y18" i="8" s="1"/>
  <c r="S48" i="7"/>
  <c r="X48" i="7" s="1"/>
  <c r="V15" i="4"/>
  <c r="Y15" i="4" s="1"/>
  <c r="Z36" i="6"/>
  <c r="Z18" i="7"/>
  <c r="S29" i="5"/>
  <c r="X29" i="5" s="1"/>
  <c r="V29" i="5"/>
  <c r="Y29" i="5" s="1"/>
  <c r="Z12" i="12"/>
  <c r="Z12" i="10"/>
  <c r="Z33" i="11"/>
  <c r="Y51" i="8"/>
  <c r="Y40" i="12"/>
  <c r="S14" i="8"/>
  <c r="X14" i="8" s="1"/>
  <c r="V46" i="8"/>
  <c r="Y46" i="8" s="1"/>
  <c r="V22" i="10"/>
  <c r="Y22" i="10" s="1"/>
  <c r="S44" i="10"/>
  <c r="X44" i="10" s="1"/>
  <c r="V31" i="12"/>
  <c r="Y31" i="12" s="1"/>
  <c r="V45" i="6"/>
  <c r="Y45" i="6" s="1"/>
  <c r="Y36" i="6"/>
  <c r="Z39" i="2"/>
  <c r="Z28" i="5"/>
  <c r="X37" i="8"/>
  <c r="S32" i="5"/>
  <c r="X32" i="5" s="1"/>
  <c r="V32" i="5"/>
  <c r="Y32" i="5" s="1"/>
  <c r="S51" i="4"/>
  <c r="X51" i="4" s="1"/>
  <c r="V51" i="4"/>
  <c r="Y51" i="4" s="1"/>
  <c r="S14" i="7"/>
  <c r="X14" i="7" s="1"/>
  <c r="V14" i="7"/>
  <c r="Y14" i="7" s="1"/>
  <c r="Z14" i="7"/>
  <c r="Y25" i="12"/>
  <c r="S54" i="4"/>
  <c r="X54" i="4" s="1"/>
  <c r="V54" i="4"/>
  <c r="Y54" i="4" s="1"/>
  <c r="Z54" i="4"/>
  <c r="S14" i="6"/>
  <c r="X14" i="6" s="1"/>
  <c r="V14" i="6"/>
  <c r="Y14" i="6" s="1"/>
  <c r="Z14" i="6"/>
  <c r="S45" i="8"/>
  <c r="X45" i="8" s="1"/>
  <c r="V45" i="8"/>
  <c r="Y45" i="8" s="1"/>
  <c r="S45" i="4"/>
  <c r="X45" i="4" s="1"/>
  <c r="Z45" i="4"/>
  <c r="V45" i="4"/>
  <c r="Y45" i="4" s="1"/>
  <c r="S10" i="10"/>
  <c r="X10" i="10" s="1"/>
  <c r="V9" i="6"/>
  <c r="Y9" i="6" s="1"/>
  <c r="S10" i="4"/>
  <c r="X10" i="4" s="1"/>
  <c r="X41" i="7"/>
  <c r="V17" i="7"/>
  <c r="Y17" i="7" s="1"/>
  <c r="X24" i="8"/>
  <c r="S20" i="10"/>
  <c r="X20" i="10" s="1"/>
  <c r="Y30" i="12"/>
  <c r="V27" i="7"/>
  <c r="Y27" i="7" s="1"/>
  <c r="V49" i="8"/>
  <c r="Y49" i="8" s="1"/>
  <c r="Y36" i="10"/>
  <c r="S25" i="12"/>
  <c r="X25" i="12" s="1"/>
  <c r="Z10" i="5"/>
  <c r="Z9" i="4"/>
  <c r="Z46" i="11"/>
  <c r="Z45" i="8"/>
  <c r="V9" i="4"/>
  <c r="Y9" i="4" s="1"/>
  <c r="V28" i="5"/>
  <c r="Y28" i="5" s="1"/>
  <c r="Z41" i="7"/>
  <c r="V38" i="4"/>
  <c r="Y38" i="4" s="1"/>
  <c r="S16" i="2"/>
  <c r="X16" i="2" s="1"/>
  <c r="V16" i="2"/>
  <c r="Y16" i="2" s="1"/>
  <c r="S16" i="5"/>
  <c r="X16" i="5" s="1"/>
  <c r="V16" i="5"/>
  <c r="Y16" i="5" s="1"/>
  <c r="S39" i="4"/>
  <c r="X39" i="4" s="1"/>
  <c r="V39" i="4"/>
  <c r="Y39" i="4" s="1"/>
  <c r="Z39" i="4"/>
  <c r="S53" i="4"/>
  <c r="X53" i="4" s="1"/>
  <c r="V53" i="4"/>
  <c r="Y53" i="4" s="1"/>
  <c r="Z53" i="4"/>
  <c r="S48" i="5"/>
  <c r="X48" i="5" s="1"/>
  <c r="V48" i="5"/>
  <c r="Y48" i="5" s="1"/>
  <c r="Z48" i="5"/>
  <c r="S52" i="7"/>
  <c r="X52" i="7" s="1"/>
  <c r="V52" i="7"/>
  <c r="Y52" i="7" s="1"/>
  <c r="S17" i="7"/>
  <c r="X17" i="7" s="1"/>
  <c r="V43" i="8"/>
  <c r="Y43" i="8" s="1"/>
  <c r="Z20" i="10"/>
  <c r="S53" i="11"/>
  <c r="X53" i="11" s="1"/>
  <c r="S27" i="7"/>
  <c r="X27" i="7" s="1"/>
  <c r="Z32" i="10"/>
  <c r="X17" i="12"/>
  <c r="AD17" i="12" s="1"/>
  <c r="Z43" i="8"/>
  <c r="Z40" i="8"/>
  <c r="Z38" i="4"/>
  <c r="V48" i="7"/>
  <c r="Y48" i="7" s="1"/>
  <c r="Z17" i="2"/>
  <c r="V17" i="2"/>
  <c r="Y17" i="2" s="1"/>
  <c r="S46" i="4"/>
  <c r="X46" i="4" s="1"/>
  <c r="V46" i="4"/>
  <c r="Y46" i="4" s="1"/>
  <c r="Z46" i="4"/>
  <c r="S25" i="5"/>
  <c r="X25" i="5" s="1"/>
  <c r="V25" i="5"/>
  <c r="Y25" i="5" s="1"/>
  <c r="Z25" i="5"/>
  <c r="S27" i="4"/>
  <c r="X27" i="4" s="1"/>
  <c r="Z27" i="4"/>
  <c r="V27" i="4"/>
  <c r="Y27" i="4" s="1"/>
  <c r="S40" i="4"/>
  <c r="X40" i="4" s="1"/>
  <c r="Z40" i="4"/>
  <c r="V40" i="4"/>
  <c r="Y40" i="4" s="1"/>
  <c r="S20" i="5"/>
  <c r="X20" i="5" s="1"/>
  <c r="V20" i="5"/>
  <c r="Y20" i="5" s="1"/>
  <c r="S53" i="5"/>
  <c r="X53" i="5" s="1"/>
  <c r="Z53" i="5"/>
  <c r="V53" i="5"/>
  <c r="Y53" i="5" s="1"/>
  <c r="Z16" i="5"/>
  <c r="S50" i="2"/>
  <c r="X50" i="2" s="1"/>
  <c r="Z50" i="2"/>
  <c r="V50" i="2"/>
  <c r="Y50" i="2" s="1"/>
  <c r="S47" i="5"/>
  <c r="X47" i="5" s="1"/>
  <c r="V47" i="5"/>
  <c r="Y47" i="5" s="1"/>
  <c r="Z47" i="5"/>
  <c r="V12" i="11"/>
  <c r="Y12" i="11" s="1"/>
  <c r="Y20" i="10"/>
  <c r="Y40" i="8"/>
  <c r="Z53" i="11"/>
  <c r="X9" i="4"/>
  <c r="Y31" i="11"/>
  <c r="Z48" i="11"/>
  <c r="S49" i="2"/>
  <c r="X49" i="2" s="1"/>
  <c r="V49" i="2"/>
  <c r="Y49" i="2" s="1"/>
  <c r="Z49" i="2"/>
  <c r="S26" i="5"/>
  <c r="X26" i="5" s="1"/>
  <c r="V26" i="5"/>
  <c r="Y26" i="5" s="1"/>
  <c r="Z26" i="5"/>
  <c r="S47" i="2"/>
  <c r="X47" i="2" s="1"/>
  <c r="Z47" i="2"/>
  <c r="V47" i="2"/>
  <c r="Y47" i="2" s="1"/>
  <c r="S44" i="4"/>
  <c r="X44" i="4" s="1"/>
  <c r="Z44" i="4"/>
  <c r="V44" i="4"/>
  <c r="Y44" i="4" s="1"/>
  <c r="S27" i="5"/>
  <c r="X27" i="5" s="1"/>
  <c r="V27" i="5"/>
  <c r="Y27" i="5" s="1"/>
  <c r="S32" i="7"/>
  <c r="X32" i="7" s="1"/>
  <c r="V32" i="7"/>
  <c r="Y32" i="7" s="1"/>
  <c r="Z32" i="7"/>
  <c r="Z16" i="2"/>
  <c r="AD23" i="5"/>
  <c r="S43" i="4"/>
  <c r="X43" i="4" s="1"/>
  <c r="V43" i="4"/>
  <c r="Y43" i="4" s="1"/>
  <c r="S53" i="7"/>
  <c r="X53" i="7" s="1"/>
  <c r="V53" i="7"/>
  <c r="Y53" i="7" s="1"/>
  <c r="Z53" i="7"/>
  <c r="S21" i="5"/>
  <c r="X21" i="5" s="1"/>
  <c r="Z21" i="5"/>
  <c r="V21" i="5"/>
  <c r="Y21" i="5" s="1"/>
  <c r="S49" i="6"/>
  <c r="X49" i="6" s="1"/>
  <c r="V49" i="6"/>
  <c r="Y49" i="6" s="1"/>
  <c r="Z49" i="6"/>
  <c r="Y32" i="12"/>
  <c r="Y30" i="11"/>
  <c r="S17" i="5"/>
  <c r="X17" i="5" s="1"/>
  <c r="Z17" i="5"/>
  <c r="V17" i="5"/>
  <c r="Y17" i="5" s="1"/>
  <c r="S44" i="8"/>
  <c r="X44" i="8" s="1"/>
  <c r="V44" i="8"/>
  <c r="Y44" i="8" s="1"/>
  <c r="Z44" i="8"/>
  <c r="S43" i="2"/>
  <c r="X43" i="2" s="1"/>
  <c r="V43" i="2"/>
  <c r="Y43" i="2" s="1"/>
  <c r="Z43" i="2"/>
  <c r="S22" i="5"/>
  <c r="X22" i="5" s="1"/>
  <c r="V22" i="5"/>
  <c r="Y22" i="5" s="1"/>
  <c r="Z22" i="5"/>
  <c r="S33" i="6"/>
  <c r="X33" i="6" s="1"/>
  <c r="V33" i="6"/>
  <c r="Y33" i="6" s="1"/>
  <c r="Z33" i="6"/>
  <c r="S53" i="6"/>
  <c r="X53" i="6" s="1"/>
  <c r="V53" i="6"/>
  <c r="Y53" i="6" s="1"/>
  <c r="Z53" i="6"/>
  <c r="S51" i="7"/>
  <c r="X51" i="7" s="1"/>
  <c r="V51" i="7"/>
  <c r="Y51" i="7" s="1"/>
  <c r="Z51" i="7"/>
  <c r="S40" i="2"/>
  <c r="X40" i="2" s="1"/>
  <c r="V40" i="2"/>
  <c r="Y40" i="2" s="1"/>
  <c r="V18" i="5"/>
  <c r="Y18" i="5" s="1"/>
  <c r="S18" i="5"/>
  <c r="X18" i="5" s="1"/>
  <c r="S45" i="5"/>
  <c r="X45" i="5" s="1"/>
  <c r="V45" i="5"/>
  <c r="Y45" i="5" s="1"/>
  <c r="S45" i="10"/>
  <c r="X45" i="10" s="1"/>
  <c r="V45" i="10"/>
  <c r="Y45" i="10" s="1"/>
  <c r="S53" i="2"/>
  <c r="X53" i="2" s="1"/>
  <c r="V53" i="2"/>
  <c r="Y53" i="2" s="1"/>
  <c r="Z53" i="2"/>
  <c r="S24" i="5"/>
  <c r="X24" i="5" s="1"/>
  <c r="V24" i="5"/>
  <c r="Y24" i="5" s="1"/>
  <c r="S37" i="6"/>
  <c r="X37" i="6" s="1"/>
  <c r="V37" i="6"/>
  <c r="Y37" i="6" s="1"/>
  <c r="Z37" i="6"/>
  <c r="S19" i="7"/>
  <c r="X19" i="7" s="1"/>
  <c r="V19" i="7"/>
  <c r="Y19" i="7" s="1"/>
  <c r="Z19" i="7"/>
  <c r="S29" i="8"/>
  <c r="X29" i="8" s="1"/>
  <c r="V29" i="8"/>
  <c r="Y29" i="8" s="1"/>
  <c r="Z29" i="8"/>
  <c r="S41" i="4"/>
  <c r="X41" i="4" s="1"/>
  <c r="V41" i="4"/>
  <c r="Y41" i="4" s="1"/>
  <c r="Z41" i="4"/>
  <c r="S31" i="5"/>
  <c r="X31" i="5" s="1"/>
  <c r="V31" i="5"/>
  <c r="Y31" i="5" s="1"/>
  <c r="Z31" i="5"/>
  <c r="S22" i="6"/>
  <c r="X22" i="6" s="1"/>
  <c r="Z22" i="6"/>
  <c r="V22" i="6"/>
  <c r="Y22" i="6" s="1"/>
  <c r="S18" i="10"/>
  <c r="X18" i="10" s="1"/>
  <c r="V18" i="10"/>
  <c r="Y18" i="10" s="1"/>
  <c r="Z18" i="10"/>
  <c r="S52" i="4"/>
  <c r="X52" i="4" s="1"/>
  <c r="Z52" i="4"/>
  <c r="V52" i="4"/>
  <c r="Y52" i="4" s="1"/>
  <c r="S37" i="5"/>
  <c r="X37" i="5" s="1"/>
  <c r="V37" i="5"/>
  <c r="Y37" i="5" s="1"/>
  <c r="S24" i="7"/>
  <c r="X24" i="7" s="1"/>
  <c r="Z24" i="7"/>
  <c r="V24" i="7"/>
  <c r="Y24" i="7" s="1"/>
  <c r="S12" i="2"/>
  <c r="X12" i="2" s="1"/>
  <c r="V12" i="2"/>
  <c r="Y12" i="2" s="1"/>
  <c r="Z12" i="2"/>
  <c r="AA56" i="6"/>
  <c r="S34" i="7"/>
  <c r="X34" i="7" s="1"/>
  <c r="Z34" i="7"/>
  <c r="V34" i="7"/>
  <c r="Y34" i="7" s="1"/>
  <c r="S54" i="11"/>
  <c r="X54" i="11" s="1"/>
  <c r="Z54" i="11"/>
  <c r="V54" i="11"/>
  <c r="Y54" i="11" s="1"/>
  <c r="V35" i="12"/>
  <c r="Y35" i="12" s="1"/>
  <c r="S35" i="12"/>
  <c r="X35" i="12" s="1"/>
  <c r="Z35" i="12"/>
  <c r="V26" i="12"/>
  <c r="Y26" i="12" s="1"/>
  <c r="S26" i="12"/>
  <c r="X26" i="12" s="1"/>
  <c r="Z26" i="12"/>
  <c r="V43" i="10"/>
  <c r="Y43" i="10" s="1"/>
  <c r="Z43" i="10"/>
  <c r="S22" i="11"/>
  <c r="X22" i="11" s="1"/>
  <c r="V22" i="11"/>
  <c r="Y22" i="11" s="1"/>
  <c r="Z22" i="11"/>
  <c r="S33" i="12"/>
  <c r="X33" i="12" s="1"/>
  <c r="Z33" i="12"/>
  <c r="Z11" i="12"/>
  <c r="V11" i="12"/>
  <c r="Y11" i="12" s="1"/>
  <c r="S48" i="12"/>
  <c r="X48" i="12" s="1"/>
  <c r="Z48" i="12"/>
  <c r="Z23" i="11"/>
  <c r="V23" i="11"/>
  <c r="Y23" i="11" s="1"/>
  <c r="S23" i="11"/>
  <c r="X23" i="11" s="1"/>
  <c r="S10" i="7"/>
  <c r="X10" i="7" s="1"/>
  <c r="V10" i="7"/>
  <c r="Y10" i="7" s="1"/>
  <c r="Z12" i="6"/>
  <c r="S52" i="2"/>
  <c r="X52" i="2" s="1"/>
  <c r="Z52" i="2"/>
  <c r="V52" i="2"/>
  <c r="Y52" i="2" s="1"/>
  <c r="V23" i="6"/>
  <c r="Y23" i="6" s="1"/>
  <c r="S23" i="6"/>
  <c r="X23" i="6" s="1"/>
  <c r="Z23" i="6"/>
  <c r="S25" i="6"/>
  <c r="X25" i="6" s="1"/>
  <c r="V25" i="6"/>
  <c r="Y25" i="6" s="1"/>
  <c r="Z25" i="6"/>
  <c r="S47" i="6"/>
  <c r="X47" i="6" s="1"/>
  <c r="V47" i="6"/>
  <c r="Y47" i="6" s="1"/>
  <c r="Z47" i="6"/>
  <c r="S17" i="8"/>
  <c r="X17" i="8" s="1"/>
  <c r="Z17" i="8"/>
  <c r="S33" i="8"/>
  <c r="X33" i="8" s="1"/>
  <c r="V33" i="8"/>
  <c r="Y33" i="8" s="1"/>
  <c r="Z33" i="8"/>
  <c r="S54" i="2"/>
  <c r="X54" i="2" s="1"/>
  <c r="Z54" i="2"/>
  <c r="V54" i="2"/>
  <c r="Y54" i="2" s="1"/>
  <c r="S30" i="6"/>
  <c r="X30" i="6" s="1"/>
  <c r="V30" i="6"/>
  <c r="Y30" i="6" s="1"/>
  <c r="Z30" i="6"/>
  <c r="S50" i="6"/>
  <c r="X50" i="6" s="1"/>
  <c r="Z50" i="6"/>
  <c r="V50" i="6"/>
  <c r="Y50" i="6" s="1"/>
  <c r="S45" i="7"/>
  <c r="X45" i="7" s="1"/>
  <c r="Z45" i="7"/>
  <c r="V45" i="7"/>
  <c r="Y45" i="7" s="1"/>
  <c r="S26" i="8"/>
  <c r="X26" i="8" s="1"/>
  <c r="V26" i="8"/>
  <c r="Y26" i="8" s="1"/>
  <c r="Z26" i="8"/>
  <c r="S49" i="10"/>
  <c r="X49" i="10" s="1"/>
  <c r="Z49" i="10"/>
  <c r="S17" i="11"/>
  <c r="X17" i="11" s="1"/>
  <c r="V17" i="11"/>
  <c r="Y17" i="11" s="1"/>
  <c r="S24" i="11"/>
  <c r="X24" i="11" s="1"/>
  <c r="V24" i="11"/>
  <c r="Y24" i="11" s="1"/>
  <c r="Z24" i="11"/>
  <c r="V39" i="12"/>
  <c r="Y39" i="12" s="1"/>
  <c r="Z39" i="12"/>
  <c r="S39" i="12"/>
  <c r="X39" i="12" s="1"/>
  <c r="Y12" i="4"/>
  <c r="Y11" i="2"/>
  <c r="Y32" i="10"/>
  <c r="X42" i="11"/>
  <c r="AD42" i="11" s="1"/>
  <c r="AA56" i="4"/>
  <c r="S30" i="5"/>
  <c r="X30" i="5" s="1"/>
  <c r="V30" i="5"/>
  <c r="Y30" i="5" s="1"/>
  <c r="Z30" i="5"/>
  <c r="S16" i="10"/>
  <c r="X16" i="10" s="1"/>
  <c r="V16" i="10"/>
  <c r="Y16" i="10" s="1"/>
  <c r="Z16" i="10"/>
  <c r="S31" i="6"/>
  <c r="X31" i="6" s="1"/>
  <c r="Z31" i="6"/>
  <c r="V31" i="6"/>
  <c r="Y31" i="6" s="1"/>
  <c r="V30" i="7"/>
  <c r="Y30" i="7" s="1"/>
  <c r="Z30" i="7"/>
  <c r="S30" i="7"/>
  <c r="X30" i="7" s="1"/>
  <c r="V19" i="8"/>
  <c r="Y19" i="8" s="1"/>
  <c r="S19" i="8"/>
  <c r="X19" i="8" s="1"/>
  <c r="V35" i="8"/>
  <c r="Y35" i="8" s="1"/>
  <c r="S35" i="8"/>
  <c r="X35" i="8" s="1"/>
  <c r="S36" i="5"/>
  <c r="X36" i="5" s="1"/>
  <c r="Z36" i="5"/>
  <c r="V36" i="5"/>
  <c r="Y36" i="5" s="1"/>
  <c r="S34" i="6"/>
  <c r="X34" i="6" s="1"/>
  <c r="V34" i="6"/>
  <c r="Y34" i="6" s="1"/>
  <c r="Z34" i="6"/>
  <c r="S26" i="7"/>
  <c r="X26" i="7" s="1"/>
  <c r="V26" i="7"/>
  <c r="Y26" i="7" s="1"/>
  <c r="Z26" i="7"/>
  <c r="S26" i="10"/>
  <c r="X26" i="10" s="1"/>
  <c r="Z26" i="10"/>
  <c r="V26" i="10"/>
  <c r="Y26" i="10" s="1"/>
  <c r="S28" i="10"/>
  <c r="X28" i="10" s="1"/>
  <c r="V28" i="10"/>
  <c r="Y28" i="10" s="1"/>
  <c r="AA56" i="2"/>
  <c r="S38" i="5"/>
  <c r="X38" i="5" s="1"/>
  <c r="V38" i="5"/>
  <c r="Y38" i="5" s="1"/>
  <c r="Z38" i="5"/>
  <c r="S35" i="6"/>
  <c r="X35" i="6" s="1"/>
  <c r="V35" i="6"/>
  <c r="Y35" i="6" s="1"/>
  <c r="Z35" i="6"/>
  <c r="S42" i="7"/>
  <c r="X42" i="7" s="1"/>
  <c r="V42" i="7"/>
  <c r="Y42" i="7" s="1"/>
  <c r="Z42" i="7"/>
  <c r="S23" i="8"/>
  <c r="X23" i="8" s="1"/>
  <c r="V23" i="8"/>
  <c r="Y23" i="8" s="1"/>
  <c r="S39" i="8"/>
  <c r="X39" i="8" s="1"/>
  <c r="V39" i="8"/>
  <c r="Y39" i="8" s="1"/>
  <c r="S15" i="5"/>
  <c r="X15" i="5" s="1"/>
  <c r="Z15" i="5"/>
  <c r="V15" i="5"/>
  <c r="Y15" i="5" s="1"/>
  <c r="S38" i="6"/>
  <c r="X38" i="6" s="1"/>
  <c r="V38" i="6"/>
  <c r="Y38" i="6" s="1"/>
  <c r="Z38" i="6"/>
  <c r="S16" i="8"/>
  <c r="X16" i="8" s="1"/>
  <c r="V16" i="8"/>
  <c r="Y16" i="8" s="1"/>
  <c r="Z16" i="8"/>
  <c r="S19" i="11"/>
  <c r="X19" i="11" s="1"/>
  <c r="V19" i="11"/>
  <c r="Y19" i="11" s="1"/>
  <c r="S50" i="10"/>
  <c r="X50" i="10" s="1"/>
  <c r="V50" i="10"/>
  <c r="Y50" i="10" s="1"/>
  <c r="S10" i="5"/>
  <c r="X10" i="5" s="1"/>
  <c r="V10" i="5"/>
  <c r="Y10" i="5" s="1"/>
  <c r="Y48" i="11"/>
  <c r="S51" i="2"/>
  <c r="X51" i="2" s="1"/>
  <c r="V51" i="2"/>
  <c r="Y51" i="2" s="1"/>
  <c r="Z51" i="2"/>
  <c r="S39" i="6"/>
  <c r="X39" i="6" s="1"/>
  <c r="V39" i="6"/>
  <c r="Y39" i="6" s="1"/>
  <c r="Z39" i="6"/>
  <c r="S46" i="7"/>
  <c r="X46" i="7" s="1"/>
  <c r="V46" i="7"/>
  <c r="Y46" i="7" s="1"/>
  <c r="Z46" i="7"/>
  <c r="S28" i="8"/>
  <c r="X28" i="8" s="1"/>
  <c r="V28" i="8"/>
  <c r="Y28" i="8" s="1"/>
  <c r="Z28" i="8"/>
  <c r="S35" i="2"/>
  <c r="X35" i="2" s="1"/>
  <c r="Z35" i="2"/>
  <c r="V35" i="2"/>
  <c r="Y35" i="2" s="1"/>
  <c r="S46" i="6"/>
  <c r="X46" i="6" s="1"/>
  <c r="Z46" i="6"/>
  <c r="S46" i="10"/>
  <c r="X46" i="10" s="1"/>
  <c r="V46" i="10"/>
  <c r="Y46" i="10" s="1"/>
  <c r="S38" i="11"/>
  <c r="X38" i="11" s="1"/>
  <c r="V38" i="11"/>
  <c r="Y38" i="11" s="1"/>
  <c r="Z38" i="11"/>
  <c r="Z28" i="10"/>
  <c r="S18" i="6"/>
  <c r="X18" i="6" s="1"/>
  <c r="V18" i="6"/>
  <c r="Y18" i="6" s="1"/>
  <c r="Z18" i="6"/>
  <c r="S28" i="2"/>
  <c r="X28" i="2" s="1"/>
  <c r="Z28" i="2"/>
  <c r="V28" i="2"/>
  <c r="Y28" i="2" s="1"/>
  <c r="S20" i="7"/>
  <c r="X20" i="7" s="1"/>
  <c r="V20" i="7"/>
  <c r="Y20" i="7" s="1"/>
  <c r="S32" i="8"/>
  <c r="X32" i="8" s="1"/>
  <c r="V32" i="8"/>
  <c r="Y32" i="8" s="1"/>
  <c r="Z32" i="8"/>
  <c r="S48" i="10"/>
  <c r="X48" i="10" s="1"/>
  <c r="V48" i="10"/>
  <c r="Y48" i="10" s="1"/>
  <c r="Z48" i="10"/>
  <c r="S48" i="8"/>
  <c r="X48" i="8" s="1"/>
  <c r="V48" i="8"/>
  <c r="Y48" i="8" s="1"/>
  <c r="Z48" i="8"/>
  <c r="Z50" i="12"/>
  <c r="Y54" i="12"/>
  <c r="Y13" i="10"/>
  <c r="X13" i="2"/>
  <c r="S15" i="8"/>
  <c r="X15" i="8" s="1"/>
  <c r="Y54" i="10"/>
  <c r="Z33" i="7"/>
  <c r="Y41" i="12"/>
  <c r="X36" i="10"/>
  <c r="S41" i="2"/>
  <c r="X41" i="2" s="1"/>
  <c r="Z41" i="2"/>
  <c r="V41" i="2"/>
  <c r="Y41" i="2" s="1"/>
  <c r="S54" i="5"/>
  <c r="X54" i="5" s="1"/>
  <c r="V54" i="5"/>
  <c r="Y54" i="5" s="1"/>
  <c r="Z54" i="5"/>
  <c r="S50" i="5"/>
  <c r="X50" i="5" s="1"/>
  <c r="V50" i="5"/>
  <c r="Y50" i="5" s="1"/>
  <c r="Z50" i="5"/>
  <c r="S44" i="6"/>
  <c r="X44" i="6" s="1"/>
  <c r="V44" i="6"/>
  <c r="Y44" i="6" s="1"/>
  <c r="S21" i="2"/>
  <c r="X21" i="2" s="1"/>
  <c r="V21" i="2"/>
  <c r="Y21" i="2" s="1"/>
  <c r="Z21" i="2"/>
  <c r="S25" i="2"/>
  <c r="X25" i="2" s="1"/>
  <c r="V25" i="2"/>
  <c r="Y25" i="2" s="1"/>
  <c r="Z25" i="2"/>
  <c r="S29" i="2"/>
  <c r="X29" i="2" s="1"/>
  <c r="Z29" i="2"/>
  <c r="V29" i="2"/>
  <c r="Y29" i="2" s="1"/>
  <c r="S33" i="2"/>
  <c r="X33" i="2" s="1"/>
  <c r="V33" i="2"/>
  <c r="Y33" i="2" s="1"/>
  <c r="Z33" i="2"/>
  <c r="S52" i="5"/>
  <c r="X52" i="5" s="1"/>
  <c r="Z52" i="5"/>
  <c r="V52" i="5"/>
  <c r="Y52" i="5" s="1"/>
  <c r="S42" i="6"/>
  <c r="X42" i="6" s="1"/>
  <c r="V42" i="6"/>
  <c r="Y42" i="6" s="1"/>
  <c r="Z42" i="6"/>
  <c r="V54" i="7"/>
  <c r="Y54" i="7" s="1"/>
  <c r="S54" i="7"/>
  <c r="X54" i="7" s="1"/>
  <c r="Z54" i="7"/>
  <c r="S47" i="8"/>
  <c r="X47" i="8" s="1"/>
  <c r="V47" i="8"/>
  <c r="Y47" i="8" s="1"/>
  <c r="S21" i="7"/>
  <c r="X21" i="7" s="1"/>
  <c r="V21" i="7"/>
  <c r="Y21" i="7" s="1"/>
  <c r="Z21" i="7"/>
  <c r="S38" i="7"/>
  <c r="X38" i="7" s="1"/>
  <c r="V38" i="7"/>
  <c r="Y38" i="7" s="1"/>
  <c r="Z38" i="7"/>
  <c r="S42" i="8"/>
  <c r="X42" i="8" s="1"/>
  <c r="V42" i="8"/>
  <c r="Y42" i="8" s="1"/>
  <c r="Z42" i="8"/>
  <c r="S35" i="11"/>
  <c r="X35" i="11" s="1"/>
  <c r="V35" i="11"/>
  <c r="Y35" i="11" s="1"/>
  <c r="Z35" i="11"/>
  <c r="Z44" i="6"/>
  <c r="S40" i="7"/>
  <c r="X40" i="7" s="1"/>
  <c r="V40" i="7"/>
  <c r="Y40" i="7" s="1"/>
  <c r="Z40" i="7"/>
  <c r="S49" i="5"/>
  <c r="X49" i="5" s="1"/>
  <c r="Z49" i="5"/>
  <c r="V49" i="5"/>
  <c r="Y49" i="5" s="1"/>
  <c r="S43" i="5"/>
  <c r="X43" i="5" s="1"/>
  <c r="V43" i="5"/>
  <c r="Y43" i="5" s="1"/>
  <c r="Z43" i="5"/>
  <c r="S24" i="2"/>
  <c r="X24" i="2" s="1"/>
  <c r="Z24" i="2"/>
  <c r="V24" i="2"/>
  <c r="Y24" i="2" s="1"/>
  <c r="S44" i="5"/>
  <c r="X44" i="5" s="1"/>
  <c r="V44" i="5"/>
  <c r="Y44" i="5" s="1"/>
  <c r="S15" i="6"/>
  <c r="X15" i="6" s="1"/>
  <c r="Z15" i="6"/>
  <c r="V15" i="6"/>
  <c r="Y15" i="6" s="1"/>
  <c r="S16" i="7"/>
  <c r="X16" i="7" s="1"/>
  <c r="V16" i="7"/>
  <c r="Y16" i="7" s="1"/>
  <c r="S35" i="7"/>
  <c r="X35" i="7" s="1"/>
  <c r="V35" i="7"/>
  <c r="Y35" i="7" s="1"/>
  <c r="Z35" i="7"/>
  <c r="S43" i="11"/>
  <c r="X43" i="11" s="1"/>
  <c r="V43" i="11"/>
  <c r="Y43" i="11" s="1"/>
  <c r="Z43" i="11"/>
  <c r="X46" i="12"/>
  <c r="Y26" i="11"/>
  <c r="X11" i="2"/>
  <c r="V38" i="10"/>
  <c r="Y38" i="10" s="1"/>
  <c r="Z15" i="8"/>
  <c r="Y18" i="12"/>
  <c r="X37" i="11"/>
  <c r="Z20" i="7"/>
  <c r="V33" i="7"/>
  <c r="Y33" i="7" s="1"/>
  <c r="Y33" i="12"/>
  <c r="Z10" i="7"/>
  <c r="Y12" i="5"/>
  <c r="S41" i="5"/>
  <c r="X41" i="5" s="1"/>
  <c r="V41" i="5"/>
  <c r="Y41" i="5" s="1"/>
  <c r="S16" i="6"/>
  <c r="X16" i="6" s="1"/>
  <c r="V16" i="6"/>
  <c r="Y16" i="6" s="1"/>
  <c r="Z16" i="6"/>
  <c r="S51" i="5"/>
  <c r="X51" i="5" s="1"/>
  <c r="Z51" i="5"/>
  <c r="V51" i="5"/>
  <c r="Y51" i="5" s="1"/>
  <c r="S18" i="2"/>
  <c r="X18" i="2" s="1"/>
  <c r="V18" i="2"/>
  <c r="Y18" i="2" s="1"/>
  <c r="Z18" i="2"/>
  <c r="S22" i="2"/>
  <c r="X22" i="2" s="1"/>
  <c r="Z22" i="2"/>
  <c r="V22" i="2"/>
  <c r="Y22" i="2" s="1"/>
  <c r="S26" i="2"/>
  <c r="X26" i="2" s="1"/>
  <c r="Z26" i="2"/>
  <c r="V26" i="2"/>
  <c r="Y26" i="2" s="1"/>
  <c r="S30" i="2"/>
  <c r="X30" i="2" s="1"/>
  <c r="V30" i="2"/>
  <c r="Y30" i="2" s="1"/>
  <c r="Z30" i="2"/>
  <c r="S33" i="5"/>
  <c r="X33" i="5" s="1"/>
  <c r="V33" i="5"/>
  <c r="Y33" i="5" s="1"/>
  <c r="Z33" i="5"/>
  <c r="S19" i="6"/>
  <c r="X19" i="6" s="1"/>
  <c r="V19" i="6"/>
  <c r="Y19" i="6" s="1"/>
  <c r="S43" i="6"/>
  <c r="X43" i="6" s="1"/>
  <c r="V43" i="6"/>
  <c r="Y43" i="6" s="1"/>
  <c r="Z43" i="6"/>
  <c r="S31" i="7"/>
  <c r="X31" i="7" s="1"/>
  <c r="V31" i="7"/>
  <c r="Y31" i="7" s="1"/>
  <c r="Z31" i="7"/>
  <c r="S53" i="8"/>
  <c r="X53" i="8" s="1"/>
  <c r="V53" i="8"/>
  <c r="Y53" i="8" s="1"/>
  <c r="Z53" i="8"/>
  <c r="S9" i="8"/>
  <c r="X9" i="8" s="1"/>
  <c r="Z9" i="8"/>
  <c r="V9" i="8"/>
  <c r="Y9" i="8" s="1"/>
  <c r="S28" i="11"/>
  <c r="X28" i="11" s="1"/>
  <c r="V28" i="11"/>
  <c r="Y28" i="11" s="1"/>
  <c r="Z28" i="11"/>
  <c r="S51" i="6"/>
  <c r="X51" i="6" s="1"/>
  <c r="Z51" i="6"/>
  <c r="V51" i="6"/>
  <c r="Y51" i="6" s="1"/>
  <c r="S22" i="7"/>
  <c r="X22" i="7" s="1"/>
  <c r="V22" i="7"/>
  <c r="Y22" i="7" s="1"/>
  <c r="Z22" i="7"/>
  <c r="V51" i="12"/>
  <c r="Y51" i="12" s="1"/>
  <c r="S51" i="12"/>
  <c r="X51" i="12" s="1"/>
  <c r="S41" i="11"/>
  <c r="X41" i="11" s="1"/>
  <c r="V41" i="11"/>
  <c r="Y41" i="11" s="1"/>
  <c r="Y36" i="12"/>
  <c r="V12" i="6"/>
  <c r="Y12" i="6" s="1"/>
  <c r="S12" i="6"/>
  <c r="X12" i="6" s="1"/>
  <c r="S22" i="12"/>
  <c r="X22" i="12" s="1"/>
  <c r="V22" i="12"/>
  <c r="Y22" i="12" s="1"/>
  <c r="Z27" i="11"/>
  <c r="S36" i="2"/>
  <c r="X36" i="2" s="1"/>
  <c r="V36" i="2"/>
  <c r="Y36" i="2" s="1"/>
  <c r="Z36" i="2"/>
  <c r="S20" i="2"/>
  <c r="X20" i="2" s="1"/>
  <c r="V20" i="2"/>
  <c r="Y20" i="2" s="1"/>
  <c r="Z20" i="2"/>
  <c r="S32" i="2"/>
  <c r="X32" i="2" s="1"/>
  <c r="V32" i="2"/>
  <c r="Y32" i="2" s="1"/>
  <c r="Z32" i="2"/>
  <c r="S41" i="6"/>
  <c r="X41" i="6" s="1"/>
  <c r="Z41" i="6"/>
  <c r="V41" i="6"/>
  <c r="Y41" i="6" s="1"/>
  <c r="S34" i="10"/>
  <c r="X34" i="10" s="1"/>
  <c r="V34" i="10"/>
  <c r="Y34" i="10" s="1"/>
  <c r="Z46" i="12"/>
  <c r="X38" i="10"/>
  <c r="S31" i="11"/>
  <c r="X31" i="11" s="1"/>
  <c r="Z31" i="12"/>
  <c r="Z26" i="11"/>
  <c r="S46" i="5"/>
  <c r="X46" i="5" s="1"/>
  <c r="V46" i="5"/>
  <c r="Y46" i="5" s="1"/>
  <c r="Z46" i="5"/>
  <c r="S21" i="6"/>
  <c r="X21" i="6" s="1"/>
  <c r="V21" i="6"/>
  <c r="Y21" i="6" s="1"/>
  <c r="Z21" i="6"/>
  <c r="S42" i="5"/>
  <c r="X42" i="5" s="1"/>
  <c r="Z42" i="5"/>
  <c r="V42" i="5"/>
  <c r="Y42" i="5" s="1"/>
  <c r="S17" i="6"/>
  <c r="X17" i="6" s="1"/>
  <c r="Z17" i="6"/>
  <c r="V17" i="6"/>
  <c r="Y17" i="6" s="1"/>
  <c r="S19" i="2"/>
  <c r="X19" i="2" s="1"/>
  <c r="V19" i="2"/>
  <c r="Y19" i="2" s="1"/>
  <c r="Z19" i="2"/>
  <c r="S23" i="2"/>
  <c r="X23" i="2" s="1"/>
  <c r="V23" i="2"/>
  <c r="Y23" i="2" s="1"/>
  <c r="Z23" i="2"/>
  <c r="S27" i="2"/>
  <c r="X27" i="2" s="1"/>
  <c r="Z27" i="2"/>
  <c r="V27" i="2"/>
  <c r="Y27" i="2" s="1"/>
  <c r="S31" i="2"/>
  <c r="X31" i="2" s="1"/>
  <c r="Z31" i="2"/>
  <c r="V31" i="2"/>
  <c r="Y31" i="2" s="1"/>
  <c r="S35" i="5"/>
  <c r="X35" i="5" s="1"/>
  <c r="V35" i="5"/>
  <c r="Y35" i="5" s="1"/>
  <c r="Z35" i="5"/>
  <c r="S28" i="6"/>
  <c r="X28" i="6" s="1"/>
  <c r="Z28" i="6"/>
  <c r="V28" i="6"/>
  <c r="Y28" i="6" s="1"/>
  <c r="S54" i="6"/>
  <c r="X54" i="6" s="1"/>
  <c r="V54" i="6"/>
  <c r="Y54" i="6" s="1"/>
  <c r="Z54" i="6"/>
  <c r="S52" i="8"/>
  <c r="X52" i="8" s="1"/>
  <c r="V52" i="8"/>
  <c r="Y52" i="8" s="1"/>
  <c r="Z52" i="8"/>
  <c r="S52" i="6"/>
  <c r="X52" i="6" s="1"/>
  <c r="V52" i="6"/>
  <c r="Y52" i="6" s="1"/>
  <c r="Z52" i="6"/>
  <c r="S31" i="8"/>
  <c r="X31" i="8" s="1"/>
  <c r="V31" i="8"/>
  <c r="Y31" i="8" s="1"/>
  <c r="S14" i="10"/>
  <c r="X14" i="10" s="1"/>
  <c r="V14" i="10"/>
  <c r="Y14" i="10" s="1"/>
  <c r="S34" i="2"/>
  <c r="X34" i="2" s="1"/>
  <c r="Z34" i="2"/>
  <c r="V34" i="2"/>
  <c r="Y34" i="2" s="1"/>
  <c r="S15" i="7"/>
  <c r="X15" i="7" s="1"/>
  <c r="Z15" i="7"/>
  <c r="V15" i="7"/>
  <c r="Y15" i="7" s="1"/>
  <c r="S50" i="7"/>
  <c r="X50" i="7" s="1"/>
  <c r="V50" i="7"/>
  <c r="Y50" i="7" s="1"/>
  <c r="Z50" i="7"/>
  <c r="V27" i="8"/>
  <c r="Y27" i="8" s="1"/>
  <c r="S27" i="8"/>
  <c r="X27" i="8" s="1"/>
  <c r="Z28" i="7"/>
  <c r="S28" i="7"/>
  <c r="X28" i="7" s="1"/>
  <c r="V28" i="7"/>
  <c r="Y28" i="7" s="1"/>
  <c r="S19" i="12"/>
  <c r="X19" i="12" s="1"/>
  <c r="V19" i="12"/>
  <c r="Y19" i="12" s="1"/>
  <c r="S37" i="2"/>
  <c r="X37" i="2" s="1"/>
  <c r="Z37" i="2"/>
  <c r="V37" i="2"/>
  <c r="Y37" i="2" s="1"/>
  <c r="S44" i="2"/>
  <c r="X44" i="2" s="1"/>
  <c r="V44" i="2"/>
  <c r="Y44" i="2" s="1"/>
  <c r="Z44" i="2"/>
  <c r="S15" i="2"/>
  <c r="X15" i="2" s="1"/>
  <c r="V15" i="2"/>
  <c r="Y15" i="2" s="1"/>
  <c r="Z15" i="2"/>
  <c r="S17" i="4"/>
  <c r="X17" i="4" s="1"/>
  <c r="Z17" i="4"/>
  <c r="V17" i="4"/>
  <c r="Y17" i="4" s="1"/>
  <c r="S21" i="4"/>
  <c r="X21" i="4" s="1"/>
  <c r="Z21" i="4"/>
  <c r="V21" i="4"/>
  <c r="Y21" i="4" s="1"/>
  <c r="S25" i="4"/>
  <c r="X25" i="4" s="1"/>
  <c r="V25" i="4"/>
  <c r="Y25" i="4" s="1"/>
  <c r="Z25" i="4"/>
  <c r="V29" i="10"/>
  <c r="Y29" i="10" s="1"/>
  <c r="Z29" i="10"/>
  <c r="S29" i="10"/>
  <c r="X29" i="10" s="1"/>
  <c r="S32" i="11"/>
  <c r="X32" i="11" s="1"/>
  <c r="V32" i="11"/>
  <c r="Y32" i="11" s="1"/>
  <c r="S15" i="12"/>
  <c r="X15" i="12" s="1"/>
  <c r="V15" i="12"/>
  <c r="Y15" i="12" s="1"/>
  <c r="Z32" i="11"/>
  <c r="Y12" i="10"/>
  <c r="AA56" i="7"/>
  <c r="S38" i="2"/>
  <c r="X38" i="2" s="1"/>
  <c r="Z38" i="2"/>
  <c r="V38" i="2"/>
  <c r="Y38" i="2" s="1"/>
  <c r="S45" i="2"/>
  <c r="X45" i="2" s="1"/>
  <c r="V45" i="2"/>
  <c r="Y45" i="2" s="1"/>
  <c r="Z45" i="2"/>
  <c r="S14" i="2"/>
  <c r="X14" i="2" s="1"/>
  <c r="Z14" i="2"/>
  <c r="V14" i="2"/>
  <c r="Y14" i="2" s="1"/>
  <c r="S18" i="4"/>
  <c r="X18" i="4" s="1"/>
  <c r="V18" i="4"/>
  <c r="Y18" i="4" s="1"/>
  <c r="Z18" i="4"/>
  <c r="S22" i="4"/>
  <c r="X22" i="4" s="1"/>
  <c r="V22" i="4"/>
  <c r="Y22" i="4" s="1"/>
  <c r="Z22" i="4"/>
  <c r="S26" i="4"/>
  <c r="X26" i="4" s="1"/>
  <c r="V26" i="4"/>
  <c r="Y26" i="4" s="1"/>
  <c r="Z26" i="4"/>
  <c r="V31" i="10"/>
  <c r="Y31" i="10" s="1"/>
  <c r="Z31" i="10"/>
  <c r="S31" i="10"/>
  <c r="X31" i="10" s="1"/>
  <c r="S15" i="11"/>
  <c r="X15" i="11" s="1"/>
  <c r="V15" i="11"/>
  <c r="Y15" i="11" s="1"/>
  <c r="S15" i="10"/>
  <c r="X15" i="10" s="1"/>
  <c r="V15" i="10"/>
  <c r="Y15" i="10" s="1"/>
  <c r="X19" i="10"/>
  <c r="X20" i="11"/>
  <c r="X11" i="7"/>
  <c r="Z9" i="7"/>
  <c r="Y10" i="4"/>
  <c r="S10" i="2"/>
  <c r="X10" i="2" s="1"/>
  <c r="V10" i="2"/>
  <c r="Y10" i="2" s="1"/>
  <c r="Z10" i="2"/>
  <c r="S19" i="4"/>
  <c r="X19" i="4" s="1"/>
  <c r="V19" i="4"/>
  <c r="Y19" i="4" s="1"/>
  <c r="Z19" i="4"/>
  <c r="S23" i="4"/>
  <c r="X23" i="4" s="1"/>
  <c r="V23" i="4"/>
  <c r="Y23" i="4" s="1"/>
  <c r="Z23" i="4"/>
  <c r="Z35" i="10"/>
  <c r="S35" i="10"/>
  <c r="X35" i="10" s="1"/>
  <c r="V35" i="10"/>
  <c r="Y35" i="10" s="1"/>
  <c r="S16" i="12"/>
  <c r="X16" i="12" s="1"/>
  <c r="V16" i="12"/>
  <c r="Y16" i="12" s="1"/>
  <c r="Z16" i="12"/>
  <c r="S30" i="10"/>
  <c r="X30" i="10" s="1"/>
  <c r="V30" i="10"/>
  <c r="Y30" i="10" s="1"/>
  <c r="Z15" i="12"/>
  <c r="Y34" i="12"/>
  <c r="Z15" i="11"/>
  <c r="V10" i="6"/>
  <c r="Y10" i="6" s="1"/>
  <c r="S10" i="6"/>
  <c r="X10" i="6" s="1"/>
  <c r="X50" i="12"/>
  <c r="AA56" i="8"/>
  <c r="X11" i="12"/>
  <c r="AA56" i="10"/>
  <c r="S42" i="2"/>
  <c r="X42" i="2" s="1"/>
  <c r="Z42" i="2"/>
  <c r="V42" i="2"/>
  <c r="Y42" i="2" s="1"/>
  <c r="S16" i="4"/>
  <c r="X16" i="4" s="1"/>
  <c r="V16" i="4"/>
  <c r="Y16" i="4" s="1"/>
  <c r="Z16" i="4"/>
  <c r="S20" i="4"/>
  <c r="X20" i="4" s="1"/>
  <c r="V20" i="4"/>
  <c r="Y20" i="4" s="1"/>
  <c r="Z20" i="4"/>
  <c r="S24" i="4"/>
  <c r="X24" i="4" s="1"/>
  <c r="V24" i="4"/>
  <c r="Y24" i="4" s="1"/>
  <c r="Z24" i="4"/>
  <c r="S24" i="6"/>
  <c r="X24" i="6" s="1"/>
  <c r="V24" i="6"/>
  <c r="Y24" i="6" s="1"/>
  <c r="Z24" i="6"/>
  <c r="V39" i="10"/>
  <c r="Y39" i="10" s="1"/>
  <c r="S39" i="10"/>
  <c r="X39" i="10" s="1"/>
  <c r="Z39" i="10"/>
  <c r="V11" i="10"/>
  <c r="Y11" i="10" s="1"/>
  <c r="S11" i="10"/>
  <c r="X11" i="10" s="1"/>
  <c r="S47" i="10"/>
  <c r="X47" i="10" s="1"/>
  <c r="V47" i="10"/>
  <c r="Y47" i="10" s="1"/>
  <c r="Z47" i="10"/>
  <c r="S20" i="12"/>
  <c r="X20" i="12" s="1"/>
  <c r="V20" i="12"/>
  <c r="Y20" i="12" s="1"/>
  <c r="S36" i="11"/>
  <c r="X36" i="11" s="1"/>
  <c r="V36" i="11"/>
  <c r="Y36" i="11" s="1"/>
  <c r="Z15" i="10"/>
  <c r="Y50" i="12"/>
  <c r="Z9" i="10"/>
  <c r="V9" i="10"/>
  <c r="Y9" i="10" s="1"/>
  <c r="S9" i="10"/>
  <c r="X9" i="10" s="1"/>
  <c r="AA56" i="11"/>
  <c r="AA56" i="5"/>
  <c r="V9" i="11"/>
  <c r="Y9" i="11" s="1"/>
  <c r="Z9" i="11"/>
  <c r="S9" i="11"/>
  <c r="X9" i="11" s="1"/>
  <c r="X11" i="5"/>
  <c r="Z13" i="4"/>
  <c r="V13" i="4"/>
  <c r="Y13" i="4" s="1"/>
  <c r="S13" i="4"/>
  <c r="X13" i="4" s="1"/>
  <c r="S10" i="8"/>
  <c r="X10" i="8" s="1"/>
  <c r="Z10" i="8"/>
  <c r="V10" i="8"/>
  <c r="Y10" i="8" s="1"/>
  <c r="AA56" i="12"/>
  <c r="S10" i="11"/>
  <c r="X10" i="11" s="1"/>
  <c r="Z10" i="11"/>
  <c r="V10" i="11"/>
  <c r="Y10" i="11" s="1"/>
  <c r="AD21" i="8" l="1"/>
  <c r="AD44" i="11"/>
  <c r="AD47" i="7"/>
  <c r="AD48" i="6"/>
  <c r="AD20" i="8"/>
  <c r="AD25" i="11"/>
  <c r="AD35" i="4"/>
  <c r="AD17" i="10"/>
  <c r="AD21" i="10"/>
  <c r="AD12" i="4"/>
  <c r="AD41" i="8"/>
  <c r="AD12" i="7"/>
  <c r="AD32" i="12"/>
  <c r="AD12" i="11"/>
  <c r="AD42" i="4"/>
  <c r="AD29" i="6"/>
  <c r="AD25" i="12"/>
  <c r="AD52" i="10"/>
  <c r="AD40" i="12"/>
  <c r="AD25" i="8"/>
  <c r="AD54" i="8"/>
  <c r="AD31" i="4"/>
  <c r="AD52" i="12"/>
  <c r="AD46" i="2"/>
  <c r="AD13" i="7"/>
  <c r="AD26" i="6"/>
  <c r="AD11" i="8"/>
  <c r="AD44" i="7"/>
  <c r="AD34" i="5"/>
  <c r="AD37" i="12"/>
  <c r="AD11" i="2"/>
  <c r="AD39" i="11"/>
  <c r="AD41" i="10"/>
  <c r="AD45" i="6"/>
  <c r="AD13" i="8"/>
  <c r="AD12" i="10"/>
  <c r="AD13" i="10"/>
  <c r="AD29" i="4"/>
  <c r="AD37" i="7"/>
  <c r="AD42" i="10"/>
  <c r="AD27" i="10"/>
  <c r="AD36" i="4"/>
  <c r="AD18" i="11"/>
  <c r="AD34" i="12"/>
  <c r="AD11" i="4"/>
  <c r="AD48" i="4"/>
  <c r="AD51" i="11"/>
  <c r="AD43" i="12"/>
  <c r="AD45" i="11"/>
  <c r="AD10" i="12"/>
  <c r="AD21" i="11"/>
  <c r="AD30" i="12"/>
  <c r="AD29" i="12"/>
  <c r="AD46" i="11"/>
  <c r="AD49" i="8"/>
  <c r="AD53" i="10"/>
  <c r="AD30" i="8"/>
  <c r="AD9" i="2"/>
  <c r="AD32" i="6"/>
  <c r="AD14" i="12"/>
  <c r="AD13" i="12"/>
  <c r="AD13" i="2"/>
  <c r="AD9" i="5"/>
  <c r="AD13" i="11"/>
  <c r="AD50" i="11"/>
  <c r="AD9" i="12"/>
  <c r="AD39" i="7"/>
  <c r="AD28" i="4"/>
  <c r="AD40" i="10"/>
  <c r="AD36" i="7"/>
  <c r="AD12" i="8"/>
  <c r="AD54" i="10"/>
  <c r="AD49" i="2"/>
  <c r="AD20" i="11"/>
  <c r="AD19" i="10"/>
  <c r="AD36" i="12"/>
  <c r="AD33" i="10"/>
  <c r="AD14" i="11"/>
  <c r="AD29" i="5"/>
  <c r="AD33" i="11"/>
  <c r="AD54" i="11"/>
  <c r="AD49" i="7"/>
  <c r="AD10" i="4"/>
  <c r="AD38" i="8"/>
  <c r="AD33" i="6"/>
  <c r="AD30" i="11"/>
  <c r="AD17" i="2"/>
  <c r="AD51" i="4"/>
  <c r="AD45" i="12"/>
  <c r="AD13" i="5"/>
  <c r="AD23" i="7"/>
  <c r="AD42" i="12"/>
  <c r="AD32" i="4"/>
  <c r="AD29" i="7"/>
  <c r="AD39" i="5"/>
  <c r="AD23" i="8"/>
  <c r="AD24" i="11"/>
  <c r="AD45" i="7"/>
  <c r="AD35" i="12"/>
  <c r="AD18" i="8"/>
  <c r="AD13" i="6"/>
  <c r="AD50" i="4"/>
  <c r="AD23" i="12"/>
  <c r="AD49" i="11"/>
  <c r="AD52" i="11"/>
  <c r="AD45" i="10"/>
  <c r="AD18" i="5"/>
  <c r="AD15" i="4"/>
  <c r="AD27" i="12"/>
  <c r="AD47" i="12"/>
  <c r="AD28" i="12"/>
  <c r="AD40" i="11"/>
  <c r="AD49" i="12"/>
  <c r="AD14" i="4"/>
  <c r="AD37" i="8"/>
  <c r="AD10" i="10"/>
  <c r="AD37" i="10"/>
  <c r="AD37" i="11"/>
  <c r="AD44" i="4"/>
  <c r="AD36" i="8"/>
  <c r="AD33" i="4"/>
  <c r="AD26" i="8"/>
  <c r="AD38" i="12"/>
  <c r="AD39" i="8"/>
  <c r="AD17" i="5"/>
  <c r="AD16" i="5"/>
  <c r="AD53" i="11"/>
  <c r="AD51" i="8"/>
  <c r="AD18" i="7"/>
  <c r="AD19" i="5"/>
  <c r="AD24" i="12"/>
  <c r="AD16" i="11"/>
  <c r="AD48" i="2"/>
  <c r="AD38" i="4"/>
  <c r="AD27" i="4"/>
  <c r="AD15" i="5"/>
  <c r="AD11" i="5"/>
  <c r="AD53" i="6"/>
  <c r="AD9" i="6"/>
  <c r="AD22" i="8"/>
  <c r="AD50" i="8"/>
  <c r="AD36" i="10"/>
  <c r="AD11" i="11"/>
  <c r="AD41" i="12"/>
  <c r="AD32" i="5"/>
  <c r="AD36" i="6"/>
  <c r="AD23" i="10"/>
  <c r="AD11" i="6"/>
  <c r="AD33" i="12"/>
  <c r="AD51" i="10"/>
  <c r="AD40" i="8"/>
  <c r="AD40" i="4"/>
  <c r="AD40" i="5"/>
  <c r="AD34" i="7"/>
  <c r="AD27" i="5"/>
  <c r="AD50" i="2"/>
  <c r="AD46" i="8"/>
  <c r="AD40" i="6"/>
  <c r="AD47" i="4"/>
  <c r="AD26" i="12"/>
  <c r="AD48" i="7"/>
  <c r="AD14" i="8"/>
  <c r="AD12" i="12"/>
  <c r="AD15" i="8"/>
  <c r="AD23" i="11"/>
  <c r="AD48" i="12"/>
  <c r="AD43" i="2"/>
  <c r="AD44" i="8"/>
  <c r="AD49" i="6"/>
  <c r="AD53" i="7"/>
  <c r="AD47" i="2"/>
  <c r="AD53" i="12"/>
  <c r="AD17" i="7"/>
  <c r="AD29" i="11"/>
  <c r="AD31" i="8"/>
  <c r="AD23" i="2"/>
  <c r="AD50" i="5"/>
  <c r="AD54" i="12"/>
  <c r="AD52" i="7"/>
  <c r="AD53" i="4"/>
  <c r="AD39" i="4"/>
  <c r="AD27" i="7"/>
  <c r="AD41" i="7"/>
  <c r="AD44" i="10"/>
  <c r="AD50" i="12"/>
  <c r="AD21" i="4"/>
  <c r="AD33" i="5"/>
  <c r="AD18" i="6"/>
  <c r="AD51" i="2"/>
  <c r="AD19" i="11"/>
  <c r="AD34" i="6"/>
  <c r="AD24" i="7"/>
  <c r="AD52" i="4"/>
  <c r="AD48" i="11"/>
  <c r="AD20" i="5"/>
  <c r="AD25" i="5"/>
  <c r="AD43" i="8"/>
  <c r="AD48" i="5"/>
  <c r="AD45" i="4"/>
  <c r="AD14" i="6"/>
  <c r="AD54" i="4"/>
  <c r="AD14" i="7"/>
  <c r="AD22" i="10"/>
  <c r="AD9" i="7"/>
  <c r="AD39" i="2"/>
  <c r="AD24" i="8"/>
  <c r="AD34" i="11"/>
  <c r="AD21" i="12"/>
  <c r="AD24" i="10"/>
  <c r="AD44" i="12"/>
  <c r="X56" i="12"/>
  <c r="AD28" i="11"/>
  <c r="AD9" i="8"/>
  <c r="AD41" i="5"/>
  <c r="AD24" i="5"/>
  <c r="AD46" i="4"/>
  <c r="AD9" i="4"/>
  <c r="AD27" i="11"/>
  <c r="Z56" i="7"/>
  <c r="AB56" i="8"/>
  <c r="AD37" i="5"/>
  <c r="AD18" i="10"/>
  <c r="AD31" i="5"/>
  <c r="AD26" i="5"/>
  <c r="AD47" i="5"/>
  <c r="Z56" i="6"/>
  <c r="AD9" i="11"/>
  <c r="AD32" i="10"/>
  <c r="AB56" i="4"/>
  <c r="AD25" i="4"/>
  <c r="AD12" i="6"/>
  <c r="AD10" i="7"/>
  <c r="AD47" i="8"/>
  <c r="AD46" i="10"/>
  <c r="AD35" i="2"/>
  <c r="AD28" i="8"/>
  <c r="AD38" i="5"/>
  <c r="AD47" i="11"/>
  <c r="AD30" i="6"/>
  <c r="AD19" i="7"/>
  <c r="AD53" i="5"/>
  <c r="AD27" i="6"/>
  <c r="AD18" i="4"/>
  <c r="AD35" i="11"/>
  <c r="AD49" i="10"/>
  <c r="AD17" i="8"/>
  <c r="AD12" i="2"/>
  <c r="AD22" i="6"/>
  <c r="AD16" i="2"/>
  <c r="AD20" i="10"/>
  <c r="AD30" i="7"/>
  <c r="AD37" i="6"/>
  <c r="AD28" i="5"/>
  <c r="AD45" i="8"/>
  <c r="AD10" i="5"/>
  <c r="AD42" i="7"/>
  <c r="AD41" i="4"/>
  <c r="AD53" i="2"/>
  <c r="AD45" i="5"/>
  <c r="AD40" i="2"/>
  <c r="AD51" i="7"/>
  <c r="AD21" i="5"/>
  <c r="AD43" i="4"/>
  <c r="AD32" i="7"/>
  <c r="AB56" i="12"/>
  <c r="AD22" i="5"/>
  <c r="AD11" i="12"/>
  <c r="AB56" i="6"/>
  <c r="AD17" i="11"/>
  <c r="AD50" i="7"/>
  <c r="AD14" i="10"/>
  <c r="AD52" i="6"/>
  <c r="AD50" i="10"/>
  <c r="AD38" i="6"/>
  <c r="AD26" i="7"/>
  <c r="AD35" i="8"/>
  <c r="AD16" i="10"/>
  <c r="AD16" i="12"/>
  <c r="AD31" i="7"/>
  <c r="AB56" i="7"/>
  <c r="AD44" i="5"/>
  <c r="AD38" i="11"/>
  <c r="AD46" i="6"/>
  <c r="AD46" i="7"/>
  <c r="AD39" i="6"/>
  <c r="AD16" i="8"/>
  <c r="AD35" i="6"/>
  <c r="AD25" i="6"/>
  <c r="AD29" i="8"/>
  <c r="AD31" i="2"/>
  <c r="AD33" i="2"/>
  <c r="AD28" i="10"/>
  <c r="AD26" i="10"/>
  <c r="AD36" i="5"/>
  <c r="AD19" i="8"/>
  <c r="AD22" i="11"/>
  <c r="Z56" i="10"/>
  <c r="AD28" i="7"/>
  <c r="AD15" i="7"/>
  <c r="AD54" i="6"/>
  <c r="Z56" i="5"/>
  <c r="AD27" i="2"/>
  <c r="AD21" i="6"/>
  <c r="AD51" i="12"/>
  <c r="AD22" i="7"/>
  <c r="AD53" i="8"/>
  <c r="AD38" i="10"/>
  <c r="AD46" i="12"/>
  <c r="AD42" i="8"/>
  <c r="AD52" i="5"/>
  <c r="AD44" i="6"/>
  <c r="AD31" i="6"/>
  <c r="AD39" i="12"/>
  <c r="AD33" i="8"/>
  <c r="AD43" i="10"/>
  <c r="AD42" i="2"/>
  <c r="AD14" i="2"/>
  <c r="AD17" i="4"/>
  <c r="AD52" i="8"/>
  <c r="AD21" i="7"/>
  <c r="AD54" i="7"/>
  <c r="AD42" i="6"/>
  <c r="AD52" i="2"/>
  <c r="X56" i="2"/>
  <c r="AD15" i="12"/>
  <c r="AD20" i="12"/>
  <c r="AD11" i="10"/>
  <c r="AD32" i="11"/>
  <c r="AD29" i="10"/>
  <c r="Z56" i="4"/>
  <c r="AD19" i="12"/>
  <c r="AD35" i="5"/>
  <c r="AD17" i="6"/>
  <c r="AD26" i="11"/>
  <c r="AD22" i="12"/>
  <c r="AD26" i="2"/>
  <c r="AD33" i="7"/>
  <c r="AD43" i="11"/>
  <c r="AD35" i="7"/>
  <c r="AD38" i="7"/>
  <c r="AD29" i="2"/>
  <c r="AD50" i="6"/>
  <c r="AD54" i="2"/>
  <c r="AD47" i="6"/>
  <c r="AD23" i="6"/>
  <c r="X56" i="7"/>
  <c r="AD34" i="2"/>
  <c r="AD28" i="6"/>
  <c r="Z56" i="12"/>
  <c r="AD41" i="11"/>
  <c r="AD51" i="6"/>
  <c r="AD16" i="6"/>
  <c r="AD30" i="5"/>
  <c r="AD31" i="11"/>
  <c r="AB56" i="5"/>
  <c r="AB56" i="2"/>
  <c r="AD19" i="6"/>
  <c r="AD51" i="5"/>
  <c r="Y56" i="5"/>
  <c r="AD42" i="5"/>
  <c r="AD18" i="2"/>
  <c r="Y56" i="8"/>
  <c r="AD24" i="2"/>
  <c r="Z56" i="8"/>
  <c r="AD13" i="4"/>
  <c r="Y56" i="7"/>
  <c r="X56" i="10"/>
  <c r="AD20" i="4"/>
  <c r="AD27" i="8"/>
  <c r="AD49" i="5"/>
  <c r="AD15" i="6"/>
  <c r="AD41" i="6"/>
  <c r="AD48" i="10"/>
  <c r="X56" i="6"/>
  <c r="Y56" i="2"/>
  <c r="X56" i="8"/>
  <c r="AB56" i="10"/>
  <c r="AD47" i="10"/>
  <c r="AD24" i="6"/>
  <c r="AD12" i="5"/>
  <c r="AD23" i="4"/>
  <c r="AD18" i="12"/>
  <c r="AD31" i="10"/>
  <c r="AD26" i="4"/>
  <c r="AD22" i="4"/>
  <c r="AD32" i="8"/>
  <c r="AD34" i="10"/>
  <c r="AD43" i="6"/>
  <c r="AD36" i="2"/>
  <c r="AD20" i="7"/>
  <c r="AD16" i="7"/>
  <c r="AD40" i="7"/>
  <c r="AD25" i="2"/>
  <c r="AD21" i="2"/>
  <c r="AD54" i="5"/>
  <c r="AD41" i="2"/>
  <c r="AD15" i="10"/>
  <c r="Y56" i="10"/>
  <c r="AD16" i="4"/>
  <c r="Z56" i="2"/>
  <c r="AD19" i="2"/>
  <c r="AD46" i="5"/>
  <c r="AD48" i="8"/>
  <c r="AD20" i="2"/>
  <c r="AD30" i="2"/>
  <c r="AD22" i="2"/>
  <c r="AD43" i="5"/>
  <c r="AD31" i="12"/>
  <c r="AD32" i="2"/>
  <c r="AD28" i="2"/>
  <c r="AD36" i="11"/>
  <c r="AD24" i="4"/>
  <c r="AD10" i="6"/>
  <c r="Y56" i="6"/>
  <c r="AD35" i="10"/>
  <c r="AD10" i="2"/>
  <c r="AD39" i="10"/>
  <c r="Y56" i="12"/>
  <c r="AD19" i="4"/>
  <c r="AD11" i="7"/>
  <c r="Y56" i="4"/>
  <c r="AD15" i="11"/>
  <c r="AD30" i="10"/>
  <c r="AD15" i="2"/>
  <c r="AD44" i="2"/>
  <c r="AD37" i="2"/>
  <c r="AD45" i="2"/>
  <c r="AD38" i="2"/>
  <c r="X56" i="5"/>
  <c r="AD10" i="11"/>
  <c r="X56" i="11"/>
  <c r="Z56" i="11"/>
  <c r="AD9" i="10"/>
  <c r="X56" i="4"/>
  <c r="AB56" i="11"/>
  <c r="Y56" i="11"/>
  <c r="AD10" i="8"/>
  <c r="AD56" i="5" l="1"/>
  <c r="AD56" i="12"/>
  <c r="AD56" i="10"/>
  <c r="AD56" i="6"/>
  <c r="AD56" i="7"/>
  <c r="AD55" i="6"/>
  <c r="AD56" i="2"/>
  <c r="AD55" i="7"/>
  <c r="AD56" i="8"/>
  <c r="AD55" i="12"/>
  <c r="AD55" i="8"/>
  <c r="AD55" i="5"/>
  <c r="AD55" i="4"/>
  <c r="AD55" i="10"/>
  <c r="AD55" i="2"/>
  <c r="AD55" i="11"/>
  <c r="AD56" i="4"/>
  <c r="AD56" i="11"/>
</calcChain>
</file>

<file path=xl/sharedStrings.xml><?xml version="1.0" encoding="utf-8"?>
<sst xmlns="http://schemas.openxmlformats.org/spreadsheetml/2006/main" count="882" uniqueCount="90">
  <si>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</si>
  <si>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</si>
  <si>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</si>
  <si>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</si>
  <si>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</si>
  <si>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</si>
  <si>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</si>
  <si>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</si>
  <si>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</si>
  <si>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</si>
  <si>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</si>
  <si>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</si>
  <si>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</si>
  <si>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</si>
  <si>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</si>
  <si>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</si>
  <si>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</si>
  <si>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</si>
  <si>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</si>
  <si>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</si>
  <si>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</si>
  <si>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</si>
  <si>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</si>
  <si>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</si>
  <si>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</si>
  <si>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</si>
  <si>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</si>
  <si>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</si>
  <si>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</si>
  <si>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</si>
  <si>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</si>
  <si>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</si>
  <si>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</si>
  <si>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</si>
  <si>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</si>
  <si>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</si>
  <si>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</si>
  <si>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</si>
  <si>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</si>
  <si>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</si>
  <si>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</si>
  <si>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</si>
  <si>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</si>
  <si>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</si>
  <si>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</si>
  <si>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</si>
  <si>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</si>
  <si>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</si>
  <si>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</si>
  <si>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</si>
  <si>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</si>
  <si>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</si>
  <si>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</si>
  <si>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</si>
  <si>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</si>
  <si>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</si>
  <si>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</si>
  <si>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20'/Nutzer</t>
  </si>
  <si>
    <t>[h/Fahrzeug]</t>
  </si>
  <si>
    <t>Variante 2</t>
  </si>
  <si>
    <t>Radstreifen [m]:</t>
  </si>
  <si>
    <t>Unterführung [m]:</t>
  </si>
  <si>
    <t>Kosten:</t>
  </si>
  <si>
    <t xml:space="preserve">Radstreifen: </t>
  </si>
  <si>
    <t>850 [CHF/m]</t>
  </si>
  <si>
    <t>3750 [CHF/m^2]</t>
  </si>
  <si>
    <t>Unterführung:</t>
  </si>
  <si>
    <t>130'000 CHF</t>
  </si>
  <si>
    <t>Pro Rampe:</t>
  </si>
  <si>
    <t>Szenario SU3</t>
  </si>
  <si>
    <t>Szenario SU2</t>
  </si>
  <si>
    <t>Szenario SU1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</si>
  <si>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</si>
  <si>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</si>
  <si>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</si>
  <si>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</si>
  <si>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</si>
  <si>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</si>
  <si>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</si>
  <si>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</si>
  <si>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</si>
  <si>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</si>
  <si>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</si>
  <si>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</si>
  <si>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</si>
  <si>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</si>
  <si>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</si>
  <si>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</si>
  <si>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>DTV für Szenario:</t>
    </r>
    <r>
      <rPr>
        <sz val="11"/>
        <color rgb="FF66FF99"/>
        <rFont val="Calibri"/>
        <family val="2"/>
        <scheme val="minor"/>
      </rPr>
      <t xml:space="preserve"> 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</si>
  <si>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2 -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</si>
</sst>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 &quot;CHF&quot;\ * #,##0.00_ ;_ &quot;CHF&quot;\ * \-#,##0.00_ ;_ &quot;CHF&quot;\ * &quot;-&quot;??_ ;_ @_ "/>
    <numFmt numFmtId="164" formatCode="0.0%"/>
    <numFmt numFmtId="165" formatCode="0.000%"/>
    <numFmt numFmtId="166" formatCode="0.00000000"/>
    <numFmt numFmtId="167" formatCode="0.0000E+00"/>
    <numFmt numFmtId="168" formatCode="0.00000E+0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  <font>
      <sz val="11"/>
      <color rgb="FF66FF99"/>
      <name val="Calibri"/>
      <family val="2"/>
      <scheme val="minor"/>
    </font>
    <font>
      <b/>
      <sz val="16"/>
      <color rgb="FF66FF9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49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164" fontId="0" fillId="4" borderId="17" xfId="1" applyNumberFormat="1" applyFont="1" applyFill="1" applyBorder="1" applyAlignment="1">
      <alignment horizontal="center"/>
    </xf>
    <xf numFmtId="164" fontId="0" fillId="4" borderId="18" xfId="1" applyNumberFormat="1" applyFont="1" applyFill="1" applyBorder="1" applyAlignment="1">
      <alignment horizontal="center"/>
    </xf>
    <xf numFmtId="0" fontId="0" fillId="0" borderId="21" xfId="0" applyBorder="1"/>
    <xf numFmtId="165" fontId="0" fillId="0" borderId="16" xfId="1" applyNumberFormat="1" applyFont="1" applyBorder="1" applyAlignment="1">
      <alignment horizontal="center"/>
    </xf>
    <xf numFmtId="165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5" borderId="1" xfId="0" applyFill="1" applyBorder="1"/>
    <xf numFmtId="1" fontId="0" fillId="5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5" borderId="13" xfId="0" applyFill="1" applyBorder="1"/>
    <xf numFmtId="1" fontId="0" fillId="5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6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0" fillId="0" borderId="4" xfId="0" applyFill="1" applyBorder="1" applyAlignment="1">
      <alignment horizontal="center"/>
    </xf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7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8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64" fontId="0" fillId="2" borderId="26" xfId="1" applyNumberFormat="1" applyFont="1" applyFill="1" applyBorder="1" applyAlignment="1">
      <alignment horizontal="center"/>
    </xf>
    <xf numFmtId="164" fontId="0" fillId="2" borderId="24" xfId="1" applyNumberFormat="1" applyFont="1" applyFill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/>
    <xf numFmtId="0" fontId="0" fillId="0" borderId="11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/>
    <xf numFmtId="0" fontId="0" fillId="0" borderId="17" xfId="0" applyBorder="1"/>
    <xf numFmtId="0" fontId="0" fillId="0" borderId="0" xfId="0" applyAlignment="1">
      <alignment horizont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A50626DF-8A08-4508-BC7E-D7F34186686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EC6BCB7F-4B2F-484B-8CD7-A017ED347E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62075329-8C92-4BE3-857C-B8FF1766FD8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125A464A-6F34-4A7A-A148-4088F84323E7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18FBE3D-9216-43DC-BCC1-DBC044852727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6E908AF-EC8A-4A01-8695-7190EAE7A01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B9E902B-43A6-4F23-B750-DC2F505905B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2EFC7C6E-E2A5-4B8B-8395-F0DD912FB63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2E9241A-FDD1-4F3E-9137-525E990AEDD6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958AC0-D01C-4606-940F-C517E87A3F6B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E1AE596-14BC-4568-91F3-C6C62BE9310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0736C26-4D78-4FC5-B2A7-1879C7D8C47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7F456447-98DD-4CD6-B98C-C2C718F5A22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4FEFB3A-0AFE-42E3-8A8F-72C5C287620B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35E557BA-3465-4942-8FBB-3C5E194BCAD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47899C3-C11D-442B-9CFC-2AD92EA67B6F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A533BF1-6741-4739-87CC-E1CCFEE2988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59CD3F2-27CC-4888-9875-FF5518CB3AB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2611E3E-252B-4D31-A5D2-30D54E53A21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A89CE197-2280-425C-AAC0-B06116A8B2F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165E923-F779-4B97-AF14-0FC93B17CEC6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27FDDA1-FCB1-4A71-85D1-25BF428009B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3BE2F32D-7FB5-4F4A-8AE2-353F2E21D7D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C066AAF-729E-4B0D-811F-41B6C53B806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4D2D32EB-799A-4B25-BD0E-56ECF191C42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6592FEAB-7B9E-49CB-A819-DA96BBC9CBA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F5929EA-6C5F-4D79-B968-22C69485FB2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89046D47-F13D-4874-88E3-76ED1718F37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AC8E44EE-FA84-4897-839E-561E1D99B69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5E23D82-01AB-4A95-B5C7-31C0CA56EE2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A0C17FC-AC03-4C58-A70C-EB20FB07BB5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1FC8AE-4372-49FD-9B4F-C9A5D0499FA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096BF2C-BA7D-46C3-A116-6BCF9E2047A6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A027EE3-CE36-42D7-B8FB-9CC9559E718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3E95652-2680-49BD-A4BC-F7B86ED79235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DA3F5185-5E7B-421E-836A-AA8CDB9900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76C2AD2-5FBF-4F87-85C8-6D11A98E180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9F40246-87CF-4AE8-B934-1C23D32892B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6A0F75E-699A-4C3E-821C-489D45B9964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8BAE6674-AFB0-4694-9600-E0F6EF469C1D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FF041721-8B7E-4D85-A9CD-4198F55EFF7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77421D3-0CA9-47B1-86E8-2445A21DF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C277D6B-4308-4592-94E4-36EA3523661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73E10321-8144-439B-9F15-4079533D7C7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FEEB4674-78DF-46E2-8C5D-E3BDD023E65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E336159-F007-410D-8AAD-9C422D63ADA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34A32CC-58EB-4426-94B6-8FFD1640AE7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1DADDF1-E971-4BF2-9F6D-55D2980284D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71558765-A86C-4CE8-B62B-5E8A51290E0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21EB315-FBCE-4734-9282-4D289DEE280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6E0C562D-90AC-4B1D-B6E9-4429290296B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F0EAD05F-7F50-4DF0-A9A1-4F16E470C734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24F7A95-5F9E-4160-B040-ECCF699D978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2B6D49F-0766-40A6-9DE3-F1C947647BC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42A8A3F7-09CB-48B8-80CE-4D0E9CA96952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AB38011A-A761-402B-9D02-A0D7C7B2875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7E494FD2-D5B8-4138-8268-6F52967F52B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16FA0D3A-EDAF-4A8B-B6EB-0A4EDDC7833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FFAC6B44-B244-4C5C-ACF2-28B6B0289A7D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4B6778-3B9C-4C43-9573-F70E2383A09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68C6DB6-973D-4BCB-94A9-C354BC4883C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F250D250-34E0-4A16-86CF-4340B7A8FDA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DE516B-65E6-4BEC-87CE-546044557F3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83875368-6334-4618-8996-5D2FE6E84D4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8AEEDDA-C5E3-4F28-A136-3CD4F659E0D9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D9C5279A-0537-48A9-910E-17A8DEF849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AE70CBFB-A7EB-4616-BF6C-B74FAC2949F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FC77BB0-7222-4074-AFCC-4D8F000F0E82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0D11024B-B0F3-4920-93C4-62EDD953977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AF98D0E8-5128-4E8A-B01B-AA47F09FF3FE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D6349FE-05A1-4770-84F6-90FCABA4B234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9B831F45-A3C8-4A6E-A522-68FBD2F676DC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73F5DA5-0060-4EA9-9406-C3C0D189914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60DACA2-7428-4FB8-ABA2-BE1A618703DA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B951AB-7F49-43FB-AAE1-F1E3EEC0CF22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C04AE6B-A3A0-4244-8081-5F31F54C43D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0A957F-BCBB-4B98-AB1D-E96774B66DD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4ED5416-D861-4C13-A895-604122B77E52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1460298D-9F63-47F4-B0C7-84349D9E4550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5FE6E343-D201-43B1-B847-C24DEFD42ABF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C1CAAD54-D154-44B5-85D2-49E076552D2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4F4447E-0358-41BE-A806-FE56264E5785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2E22BB3E-7266-4662-BD32-08B8E790A2F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50F622E-B562-4BFC-A46B-6F15646A1BE3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D55DD2E-76C9-4AAA-AE8A-105D29991C9D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308E44C-6A29-4BE7-9290-D2AC6146365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D089D69-8B14-4C35-A842-12049B833BF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94885289-8CED-4DDA-A403-F464648FDA09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C8E756C-3F65-46FC-B77B-A9927AC1B621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2E5D0A3C-970C-4EDC-BCC2-C2BAFABE83AF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49F3AC1A-2D3F-4EFC-9913-67F78E436CF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E8FD71EA-5D01-47E3-9FB5-97CFA5AB6086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E7A50B2A-3702-4389-9809-7F95B58C16B7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ADE93F00-5CC5-4277-97D9-A845EC11B180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F653A07-F26D-4C0A-977B-AF659C7431F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7B6EB3-C933-42E7-A44B-9CB7BBA0414B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4FCB01D9-0695-42F6-8CB1-751997C7EA78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D305DB1-A3D7-47B0-B3CA-77A63122BBB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7F2F0384-F1DB-42F5-9AE5-3C210E6265C4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E2679E4-A976-4399-862C-252C57496582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3945ED7C-038C-42DB-8905-63BBEE8C0D9D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687419B-0685-4C37-B91A-653FDBAB61EF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F5D0F0B9-3F2B-4146-9C1B-A58177BF5C28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588F0367-E410-47FB-B3F7-67DDC7811F1E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C4CFB3F-078B-40A6-AB9D-F5473A2EBBB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60BB9C34-C461-435B-840F-EB238D2AB65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5250C2C-CD39-4BF1-9F85-DC76B0E5ABF7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5C5340E-757F-4989-88BB-D765C799AFE2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825876A9-E720-4222-B8F9-3E4735A1B81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66AB4FE9-99DD-4BA8-998C-5BDBF8D9288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93BA5F7-9949-43D1-9C25-C3F75EF2E2C5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7AD136E-255B-4089-9224-A29DD9BCED05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385E08E-EE84-4153-B41E-58A79389AD9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D779EBB9-649A-48E0-82BF-2703F1A46C5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AE561F57-0A6D-4EF8-ACF3-3EEF57033EC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D7C87B6B-9B5F-4CE5-95A5-513903B41E4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8B6535-7DEE-4A15-97AF-D359074BC3A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130F64E-3BAB-483E-A0BA-60D5C8629CB2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A5E29FB-556F-4932-A75A-D4201CC78F3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5F721-7A08-421D-9205-5C3B7D8A0DC5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8061331-A6BB-42BD-BA50-6C49117CA470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9150E535-A1C0-46EF-949B-4729C7AAF9A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BCFB86AE-1BA6-4EB1-9F16-35238C16A61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94E2F88-BBB8-4110-AAC6-2AE7BDC2ABC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05885B-03D7-45E6-8A82-D28BBE15057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80E4163-79F1-4416-B793-7683AE89010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3E0FCF5B-6A7A-4DA3-A8E9-4636F06E6EAC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FC656CC-A773-4FEB-B9A5-D31D13E0C892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7806908-335E-44FC-B4B0-70FE4CAF4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6BA35CE-367E-47EA-8D53-3228B872CA5D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C335FE6-86B4-44B1-B18D-9BC372816C3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A80FA2C-683F-44B9-A83E-2E12ACFA26F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6FDDD51A-E7F9-4319-A5A5-CAD766E08C95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368A267A-BA90-418C-897B-88B45F85727D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47E1CB1-CB85-4A3E-B144-BA8ABB92DE8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8DA4777-A2C1-4F20-B91B-E41240F7C978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51D167-17F6-408D-863F-A9603089FE8E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EA6F6728-706B-4D32-9A07-73854F1866E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D71A06C5-28F7-4D03-AE8D-561ADC5A9226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BFDBF76-4986-4A70-9B4A-E93C93494CD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E80F7FF-159B-4C9E-85D5-4056A43F3C9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0983B75-0F66-4BF7-B708-74332E8D108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DF2922B-142C-4BB3-853B-CBC6AC4E3269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126EA8A-231E-4F0B-8179-A1AAE842E88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9BBA1A8-9707-4916-82DC-FDF247F624E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9F7285F3-3C46-40A1-A989-DA5546086AB3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FD6EE75-84EB-4ADE-A692-0A0E31D74A6A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E157185-1612-4699-A6E8-3CC8A2FF252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CCB548BD-0098-487A-B23F-E1F7B62A455C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46E96F9-DDD0-4A09-B48F-B0E604C93663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B33BEBAE-1CBE-4374-8AA2-32099759E674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7AB8F313-F82F-424B-B16C-131AA972FC97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FCF8C71-7CC8-4456-9657-645B1752F73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EF0977D1-891B-48FE-B77D-2458F5E29CB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7331CD85-9747-4E1A-BEFC-77C8E1E962A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D3EFA90A-5EA8-4AE5-865A-4CEFD7F7670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F3BAD99-24E6-4597-831D-DBBF18A6AACB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39F389D-9994-48EB-B99E-1B589B98C1C4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2C6362FD-52F3-4B5A-B270-C9A9AD33DB63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F078EB3-C8F2-4E31-9778-9B7B339B42A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9F3FB9F3-FCF8-4BE9-A608-F8DCDC4B967F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ABF47D37-23FB-40E9-8CA7-4383D5CE097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5CB44B7-52A7-406A-8749-4ED337D5757C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B6533DB-C1BE-45F7-B71E-2DEBFEE9BD19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AD8B5E4-278A-4213-B334-36C57D1E05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E5728C2C-D6A5-424E-8D63-5C4F5B6FE9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492D3E4-2896-4D97-8786-589CFE06E353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0A13231-F95F-4A6A-AFD3-92EBE18EC92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D402AAFD-DE31-4774-9AD9-E73B2A6EB196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8BD54B-F54B-4AE7-B3BA-6A5919867550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59888BB-328A-4100-83F6-43E70F9228E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9EC9F7C3-3FD0-4DF2-AD9A-294C60C6C43A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4D17A018-2ACF-438E-B18A-B132F25EF87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874FDC6-CCCF-49FC-8BE2-4F571B48C4F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D2C0FCA1-6EAC-40A9-86F5-F2647539F16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39E0AB6F-110F-44A6-AEA7-88F0F0761BB5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228E078A-CDC1-4067-9E91-3A427BB97C9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EC877CDD-836E-4D3D-A5AC-2D7BE5A36F87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459F16E4-26DB-4BDB-BE3D-8A9A86DBABF5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DE2C8705-1708-44FC-9654-5FF2FE1AFD06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6F61720-FA58-41EF-8CCE-88125715846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113E314-8C58-4ED5-B015-9C65640A707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62F0FD9-C0E1-414B-8A1D-B895DD75FA4E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A153AC-E996-42B9-BA74-076F13E2CBC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5633438-275C-4ED1-B79F-2D9265611A97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90AF8C0-27D7-4C55-8B00-7A489EF1109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C3C74FC-63C4-4D98-AF84-A22A4E1B74F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90A1132-610D-45C3-B767-0876DD1E71FD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A6462D4-10E9-4005-B2BF-B47AD66268F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84A333F-4C9F-436C-8B2C-CE4CA9D8C51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7B205AA4-44C8-4A18-96C1-A63DFC969542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E168B640-A9DE-478F-9AD8-B367C4ED3ADC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1C73726-EE0C-4FE8-9C70-7F211C692E9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577E6A6-4A9E-4FF3-A537-BF1137928360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8D22292F-AA5F-4B4B-82D0-1CEE83CD0A5C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48DF65F-055D-428B-B318-7185425EA91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8FD1F1D6-3EC4-4002-BB11-9F704B4A65F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3021134-CC6E-444F-92C5-938AA4E8BFAB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CF4025CD-CF31-4792-834A-738BDD29EE4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A1886E3D-3A47-410F-8FB0-10717E18BA6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7F55C644-466A-4E50-BA30-1040B59C936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CBB676D0-5623-4EB4-B6FE-6ABF5B0FC79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568357-8E65-4B39-92C5-12CBAEEDDB5A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981BC2E-10E8-4D05-8326-3162BBD1A2E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D4AE056-B869-4CD8-8691-1A989AC6002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0B7EA2BF-1A5F-4015-86DB-EF68A9E0455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2F42A208-27E5-443B-A5AF-7F8C970E4B2C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6743C30-152B-498E-AD54-4DE06C0D152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B0DFDD-1AE2-4326-9AC2-3D45AB47886D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0934A1C4-FF5E-439F-9D70-420188659117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3DCDDC-791F-47B0-A4F4-475E11324E8D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652F0781-684F-4D6D-BE3D-9DA462EB04CB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C7D7381-871C-4542-A86D-E5409C456C6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2E3D3A0-5335-4C0C-908E-81DCB981FABF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B7783A4-05AF-4B13-8527-90B3C0811E54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C9D3CA86-BF7A-4CDE-BF66-BD4F6B5C057B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2ED2226-58DE-4199-BD64-D60B1A40EE1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B1556FE-4D4A-4DE6-99E6-1E2019675377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51E3A599-A689-4040-85DF-B12A0D3B3E1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46264842-8C6E-49B6-BDD7-96B4DF1337E5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FE871E4-0CE4-4CC6-8787-270B6200593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86536D93-1742-421A-8A88-220BDB5931B2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EFF57596-22B5-4473-97EE-4798A9047328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2A2B1128-AFA1-4182-BA33-EC6E3AC7B168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6AF3F85-293A-4A5F-97A0-49C3252D52B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B750CDEB-CFB4-4D37-8541-838050FBC03A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BEFEF874-7F06-4847-8CF8-3325D8557850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EF23B8EB-A399-4917-88B8-8A580E8D805D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85BD632B-EA46-4F24-B19B-3B6129F486A9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B43EF197-07A2-48D5-B1FB-902C33A5547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E23C53D-9867-4DAF-8F2E-99B90E760AE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ADA7AA-352D-4EA0-BADC-11FC21D9AF8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4E3B4FF3-BD2F-48D9-8082-60C3F6D6558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7C42F3CC-0D90-4381-A0AC-A7EE4DD2849C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673D16BF-F346-4E80-82B5-305D5DEC2FE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9C5DD834-1B35-46E8-829D-237FB9E9DA1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A5A2E20B-8A17-4429-AEE8-719C0AAADE25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14FAEA6-6CCB-42C1-8415-F631E3B2C13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6EA347FE-1906-415B-8D7D-5B10C8DD74D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0D7C1E45-0D06-407B-8DD5-498503F7FC7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C19810DA-6861-493D-BFFA-DB80FB2A0DF4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5DE331A-DEFA-434F-A3DB-D3A6FF7B0849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84D2394F-8584-47C2-BD66-4ABACBADAA6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5D8E844-1F4F-4A0F-89C3-7A3F1DF31FA0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540AED4-109C-49C9-82AB-5DB3A3B981A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1765C9E1-46DD-4D5E-B3A2-5399ACFB220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5B80E48-F538-4D1F-A305-7DA4378C14C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7875053D-3F42-44FE-BD8C-157DA3D3BF8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B821EABF-5C3E-4E79-8C7B-23DCFEA2231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4B84921E-79A5-4F7E-9EFD-A387D25A3898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7AE4791-8742-44F8-A6CB-F68A2B3665BF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D821ED35-B879-45A2-AC11-2A9F3DF67BAF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989E3A8-F6A1-4F52-901A-38F102AD50C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85789C77-B351-4B19-9FA8-68404E302C79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784EBEF-6F93-46AC-8558-0D9F1F932B7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E63017B-3428-46FE-9F8B-66351AC1229F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F0A46F16-D175-4064-9DDD-6C49C283DD91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4D3A1D44-70DE-4BA5-BF7B-BDF70E1ECC64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B4C68B79-43FA-4AC3-810E-9EC3087C140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E351224B-CA3A-483F-B8FA-9C14E01A2ECB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EF6B9549-D716-4CB9-A604-B345B5D4491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8E3D48A2-D69C-4EB3-AF04-644EE679F0E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764CA4E-8C53-446A-9E5E-59740A902AAE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92143E8-1D52-4DC8-9718-1B9C74926F9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FADE95E2-74DE-451B-AE7A-C60BBAC273A3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19E4022F-8B8A-4340-9B29-98A520AB102D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67089632-9994-4FEC-A8A3-B0BBDC25611F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91077713-6B1B-48A2-B6A0-175E9F8BD540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13A606E5-2D34-4CD4-BFD9-E5E0AE60920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182A8451-BBC6-4562-8B52-D62576937FDB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B64E8347-CBB6-4C12-8773-700782E291B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1B55199B-3109-4CCE-B2B6-C0B74FB3E86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A8BF635-57E8-4857-84CC-ED3FECE01FF9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875B076-BB09-4884-B5FA-0F73BBB39DF8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5837682-312D-42B1-B29F-CA628730AB24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DA8A493-2AEC-459F-9C91-EA699082137B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792F55AD-74AA-4790-9A57-5EEDE117CB50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C853ED8-72EB-420A-A60B-D02BA79FE93E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74EF76A1-E7F3-4F5C-869A-78B1EABF1E4A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23DDDDD-2C6A-45F0-8D71-64CD754FBF3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="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7413D0C5-D5A0-4BB1-844A-DBD90CC129D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6067065-023C-4834-9F73-A51AFAEBE718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183B3AE0-63BD-47EE-82AD-70683C5D04F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0B32D8E3-5C99-42AE-B89E-88B75B5359BD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1DFCFCE0-9ED7-4AF9-81AF-DAAC383565C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42A13C59-6F23-40D1-A6A3-DE404DFDBBA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C8F80CBC-CC14-4F47-8669-6EA13C0FDAF7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𝑆𝑈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EC007AD-25DE-4122-8489-2F9138629B65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𝑆𝑈1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xmlns="" id="{6456BFFE-4DB7-49DC-B385-84F9EE657D77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377180D-D6AF-4364-8AF1-536DB463DB1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xmlns="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890ABE18-2D4E-468F-A14C-AE2BFD1428A8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xmlns="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99E1380C-C493-4B47-B262-0C7C7290EA6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xmlns="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0F74F150-5E8A-44A3-8E37-3765A28CC45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xmlns="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36DEBA9-5E63-4DB1-AE8E-3EEE7DC713F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="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0EF37707-9352-4AAB-BCEF-33B36A8171CC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xmlns="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CE38BDC7-E4A4-452B-A69B-A2886684DFC9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BEDA53C-9E46-4350-BEF6-B62C76D3702A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B1813D5-05C9-495B-8BA2-1CFB73E6226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6B305277-6EDA-4D72-AB4D-A92D55438FDB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754D2BB5-6C50-46E1-9D03-305D717F2378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2D3BFEBB-B31C-4268-B836-FB4FA1A14703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FA683D1-8FF4-4527-9867-61CFA483B09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255A81C1-3BCC-493B-9F9E-2DD5275F43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B765D70-D748-40FD-B6CC-2503DE33250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76509B46-D1ED-4F2D-A4DC-E8DEC7A35640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AA802B51-60EA-4215-9A71-72C6ADE8C684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06C8FA01-28DD-43D3-9B87-85718CCF560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1BFA37B-62F3-443C-9E1C-7C09827FFC62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xmlns="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B3121A18-99B5-4C00-A03C-39EBE279B76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xmlns="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71FE47B7-15A3-437C-8408-A2198BFF4FE8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xmlns="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87598AFE-3095-404C-9B03-7283E482BB2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xmlns="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13E0B14-4845-4D21-8AB2-E94F7C8603C2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xmlns="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BF0D6704-3EEF-4C6B-9E6D-788E10EA1DE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xmlns="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6E795B02-59EB-43A1-B3A8-CDD8FDB04C9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xmlns="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C9117610-FE73-4FCC-BF64-61B13803E8D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yrano%20Golliez/Desktop/ETH/6.%20Semester/Bachelorarbeit/09-Excell/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H9">
            <v>11958.76435148346</v>
          </cell>
          <cell r="K9">
            <v>1238.2104609525973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12087.23564851654</v>
          </cell>
          <cell r="K11">
            <v>1251.5123790474024</v>
          </cell>
        </row>
        <row r="12">
          <cell r="H12">
            <v>12151.471297033078</v>
          </cell>
          <cell r="K12">
            <v>1258.1633380948049</v>
          </cell>
        </row>
        <row r="13">
          <cell r="H13">
            <v>12215.706945549618</v>
          </cell>
          <cell r="K13">
            <v>1264.8142971422074</v>
          </cell>
        </row>
        <row r="14">
          <cell r="H14">
            <v>12279.942594066157</v>
          </cell>
          <cell r="K14">
            <v>1271.4652561896098</v>
          </cell>
        </row>
        <row r="15">
          <cell r="H15">
            <v>12344.178242582695</v>
          </cell>
          <cell r="K15">
            <v>1278.1162152370121</v>
          </cell>
        </row>
        <row r="16">
          <cell r="H16">
            <v>12408.413891099233</v>
          </cell>
          <cell r="K16">
            <v>1284.7671742844145</v>
          </cell>
        </row>
        <row r="17">
          <cell r="H17">
            <v>12472.649539615772</v>
          </cell>
          <cell r="K17">
            <v>1291.418133331817</v>
          </cell>
        </row>
        <row r="18">
          <cell r="H18">
            <v>12536.885188132312</v>
          </cell>
          <cell r="K18">
            <v>1298.0690923792195</v>
          </cell>
        </row>
        <row r="19">
          <cell r="H19">
            <v>12601.120836648852</v>
          </cell>
          <cell r="K19">
            <v>1304.7200514266219</v>
          </cell>
        </row>
        <row r="20">
          <cell r="H20">
            <v>12665.356485165392</v>
          </cell>
          <cell r="K20">
            <v>1311.3710104740246</v>
          </cell>
        </row>
        <row r="21">
          <cell r="H21">
            <v>12729.59213368193</v>
          </cell>
          <cell r="K21">
            <v>1318.0219695214269</v>
          </cell>
        </row>
        <row r="22">
          <cell r="H22">
            <v>12793.827782198468</v>
          </cell>
          <cell r="K22">
            <v>1324.6729285688293</v>
          </cell>
        </row>
        <row r="23">
          <cell r="H23">
            <v>12858.063430715009</v>
          </cell>
          <cell r="K23">
            <v>1331.3238876162318</v>
          </cell>
        </row>
        <row r="24">
          <cell r="H24">
            <v>12922.299079231549</v>
          </cell>
          <cell r="K24">
            <v>1337.9748466636345</v>
          </cell>
        </row>
        <row r="25">
          <cell r="H25">
            <v>12986.534727748087</v>
          </cell>
          <cell r="K25">
            <v>1344.6258057110367</v>
          </cell>
        </row>
        <row r="26">
          <cell r="H26">
            <v>13050.770376264627</v>
          </cell>
          <cell r="K26">
            <v>1351.2767647584394</v>
          </cell>
        </row>
        <row r="27">
          <cell r="H27">
            <v>13115.006024781167</v>
          </cell>
          <cell r="K27">
            <v>1357.9277238058419</v>
          </cell>
        </row>
        <row r="28">
          <cell r="H28">
            <v>13179.241673297707</v>
          </cell>
          <cell r="K28">
            <v>1364.5786828532446</v>
          </cell>
        </row>
        <row r="29">
          <cell r="H29">
            <v>13243.477321814247</v>
          </cell>
          <cell r="K29">
            <v>1371.229641900647</v>
          </cell>
        </row>
        <row r="30">
          <cell r="H30">
            <v>13307.712970330787</v>
          </cell>
          <cell r="K30">
            <v>1377.8806009480497</v>
          </cell>
        </row>
        <row r="31">
          <cell r="H31">
            <v>13371.948618847327</v>
          </cell>
          <cell r="K31">
            <v>1384.5315599954522</v>
          </cell>
        </row>
        <row r="32">
          <cell r="H32">
            <v>13436.184267363868</v>
          </cell>
          <cell r="K32">
            <v>1391.1825190428547</v>
          </cell>
        </row>
        <row r="33">
          <cell r="H33">
            <v>13500.419915880406</v>
          </cell>
          <cell r="K33">
            <v>1397.8334780902571</v>
          </cell>
        </row>
        <row r="34">
          <cell r="H34">
            <v>13564.655564396946</v>
          </cell>
          <cell r="K34">
            <v>1404.4844371376596</v>
          </cell>
        </row>
        <row r="35">
          <cell r="H35">
            <v>13628.891212913486</v>
          </cell>
          <cell r="K35">
            <v>1411.1353961850623</v>
          </cell>
        </row>
        <row r="36">
          <cell r="H36">
            <v>13693.126861430024</v>
          </cell>
          <cell r="K36">
            <v>1417.7863552324645</v>
          </cell>
        </row>
        <row r="37">
          <cell r="H37">
            <v>13757.362509946563</v>
          </cell>
          <cell r="K37">
            <v>1424.437314279867</v>
          </cell>
        </row>
        <row r="38">
          <cell r="H38">
            <v>13821.598158463101</v>
          </cell>
          <cell r="K38">
            <v>1431.0882733272695</v>
          </cell>
        </row>
        <row r="39">
          <cell r="H39">
            <v>13885.833806979641</v>
          </cell>
          <cell r="K39">
            <v>1437.7392323746719</v>
          </cell>
        </row>
        <row r="40">
          <cell r="H40">
            <v>13950.069455496181</v>
          </cell>
          <cell r="K40">
            <v>1444.3901914220744</v>
          </cell>
        </row>
        <row r="41">
          <cell r="H41">
            <v>14014.305104012723</v>
          </cell>
          <cell r="K41">
            <v>1451.0411504694773</v>
          </cell>
        </row>
        <row r="42">
          <cell r="H42">
            <v>14078.540752529261</v>
          </cell>
          <cell r="K42">
            <v>1457.6921095168796</v>
          </cell>
        </row>
        <row r="43">
          <cell r="H43">
            <v>14142.776401045803</v>
          </cell>
          <cell r="K43">
            <v>1464.3430685642822</v>
          </cell>
        </row>
        <row r="44">
          <cell r="H44">
            <v>14207.012049562343</v>
          </cell>
          <cell r="K44">
            <v>1470.9940276116849</v>
          </cell>
        </row>
        <row r="45">
          <cell r="H45">
            <v>14271.247698078883</v>
          </cell>
          <cell r="K45">
            <v>1477.6449866590874</v>
          </cell>
        </row>
        <row r="46">
          <cell r="H46">
            <v>14335.483346595423</v>
          </cell>
          <cell r="K46">
            <v>1484.2959457064901</v>
          </cell>
        </row>
        <row r="47">
          <cell r="H47">
            <v>14399.718995111962</v>
          </cell>
          <cell r="K47">
            <v>1490.9469047538923</v>
          </cell>
        </row>
        <row r="48">
          <cell r="H48">
            <v>14463.954643628502</v>
          </cell>
          <cell r="K48">
            <v>1497.597863801295</v>
          </cell>
        </row>
        <row r="49">
          <cell r="H49">
            <v>14528.19029214504</v>
          </cell>
          <cell r="K49">
            <v>1504.2488228486973</v>
          </cell>
        </row>
        <row r="50">
          <cell r="H50">
            <v>14592.42594066158</v>
          </cell>
          <cell r="K50">
            <v>1510.8997818961</v>
          </cell>
        </row>
        <row r="51">
          <cell r="H51">
            <v>14656.661589178118</v>
          </cell>
          <cell r="K51">
            <v>1517.5507409435022</v>
          </cell>
        </row>
        <row r="52">
          <cell r="H52">
            <v>14720.897237694657</v>
          </cell>
          <cell r="K52">
            <v>1524.2016999909047</v>
          </cell>
        </row>
        <row r="53">
          <cell r="H53">
            <v>14785.132886211197</v>
          </cell>
          <cell r="K53">
            <v>1530.8526590383071</v>
          </cell>
        </row>
        <row r="54">
          <cell r="H54">
            <v>14849.368534727735</v>
          </cell>
          <cell r="K54">
            <v>1537.5036180857096</v>
          </cell>
        </row>
      </sheetData>
      <sheetData sheetId="1">
        <row r="9">
          <cell r="H9">
            <v>11899.584311285807</v>
          </cell>
          <cell r="K9">
            <v>1232.0829595905325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12146.415688714193</v>
          </cell>
          <cell r="K11">
            <v>1257.6398804094674</v>
          </cell>
        </row>
        <row r="12">
          <cell r="H12">
            <v>12269.831377428385</v>
          </cell>
          <cell r="K12">
            <v>1270.4183408189349</v>
          </cell>
        </row>
        <row r="13">
          <cell r="H13">
            <v>12393.24706614258</v>
          </cell>
          <cell r="K13">
            <v>1283.1968012284026</v>
          </cell>
        </row>
        <row r="14">
          <cell r="H14">
            <v>12516.662754856772</v>
          </cell>
          <cell r="K14">
            <v>1295.9752616378701</v>
          </cell>
        </row>
        <row r="15">
          <cell r="H15">
            <v>12640.078443570965</v>
          </cell>
          <cell r="K15">
            <v>1308.7537220473375</v>
          </cell>
        </row>
        <row r="16">
          <cell r="H16">
            <v>12763.494132285157</v>
          </cell>
          <cell r="K16">
            <v>1321.532182456805</v>
          </cell>
        </row>
        <row r="17">
          <cell r="H17">
            <v>12886.909820999348</v>
          </cell>
          <cell r="K17">
            <v>1334.3106428662725</v>
          </cell>
        </row>
        <row r="18">
          <cell r="H18">
            <v>13010.325509713541</v>
          </cell>
          <cell r="K18">
            <v>1347.0891032757399</v>
          </cell>
        </row>
        <row r="19">
          <cell r="H19">
            <v>13133.741198427733</v>
          </cell>
          <cell r="K19">
            <v>1359.8675636852074</v>
          </cell>
        </row>
        <row r="20">
          <cell r="H20">
            <v>13257.156887141928</v>
          </cell>
          <cell r="K20">
            <v>1372.6460240946751</v>
          </cell>
        </row>
        <row r="21">
          <cell r="H21">
            <v>13380.57257585612</v>
          </cell>
          <cell r="K21">
            <v>1385.4244845041426</v>
          </cell>
        </row>
        <row r="22">
          <cell r="H22">
            <v>13503.988264570315</v>
          </cell>
          <cell r="K22">
            <v>1398.2029449136103</v>
          </cell>
        </row>
        <row r="23">
          <cell r="H23">
            <v>13627.403953284507</v>
          </cell>
          <cell r="K23">
            <v>1410.9814053230778</v>
          </cell>
        </row>
        <row r="24">
          <cell r="H24">
            <v>13750.819641998702</v>
          </cell>
          <cell r="K24">
            <v>1423.7598657325454</v>
          </cell>
        </row>
        <row r="25">
          <cell r="H25">
            <v>13874.235330712894</v>
          </cell>
          <cell r="K25">
            <v>1436.5383261420129</v>
          </cell>
        </row>
        <row r="26">
          <cell r="H26">
            <v>13997.651019427089</v>
          </cell>
          <cell r="K26">
            <v>1449.3167865514806</v>
          </cell>
        </row>
        <row r="27">
          <cell r="H27">
            <v>14121.066708141281</v>
          </cell>
          <cell r="K27">
            <v>1462.0952469609481</v>
          </cell>
        </row>
        <row r="28">
          <cell r="H28">
            <v>14244.482396855472</v>
          </cell>
          <cell r="K28">
            <v>1474.8737073704156</v>
          </cell>
        </row>
        <row r="29">
          <cell r="H29">
            <v>14367.898085569666</v>
          </cell>
          <cell r="K29">
            <v>1487.6521677798833</v>
          </cell>
        </row>
        <row r="30">
          <cell r="H30">
            <v>14491.313774283859</v>
          </cell>
          <cell r="K30">
            <v>1500.4306281893507</v>
          </cell>
        </row>
        <row r="31">
          <cell r="H31">
            <v>14614.729462998052</v>
          </cell>
          <cell r="K31">
            <v>1513.2090885988182</v>
          </cell>
        </row>
        <row r="32">
          <cell r="H32">
            <v>14738.145151712242</v>
          </cell>
          <cell r="K32">
            <v>1525.9875490082854</v>
          </cell>
        </row>
        <row r="33">
          <cell r="H33">
            <v>14861.560840426435</v>
          </cell>
          <cell r="K33">
            <v>1538.7660094177529</v>
          </cell>
        </row>
        <row r="34">
          <cell r="H34">
            <v>14984.976529140627</v>
          </cell>
          <cell r="K34">
            <v>1551.5444698272204</v>
          </cell>
        </row>
        <row r="35">
          <cell r="H35">
            <v>15108.392217854818</v>
          </cell>
          <cell r="K35">
            <v>1564.3229302366879</v>
          </cell>
        </row>
        <row r="36">
          <cell r="H36">
            <v>15231.807906569011</v>
          </cell>
          <cell r="K36">
            <v>1577.1013906461553</v>
          </cell>
        </row>
        <row r="37">
          <cell r="H37">
            <v>15355.223595283205</v>
          </cell>
          <cell r="K37">
            <v>1589.879851055623</v>
          </cell>
        </row>
        <row r="38">
          <cell r="H38">
            <v>15478.639283997396</v>
          </cell>
          <cell r="K38">
            <v>1602.6583114650903</v>
          </cell>
        </row>
        <row r="39">
          <cell r="H39">
            <v>15602.054972711589</v>
          </cell>
          <cell r="K39">
            <v>1615.4367718745577</v>
          </cell>
        </row>
        <row r="40">
          <cell r="H40">
            <v>15725.470661425783</v>
          </cell>
          <cell r="K40">
            <v>1628.2152322840254</v>
          </cell>
        </row>
        <row r="41">
          <cell r="H41">
            <v>15848.886350139976</v>
          </cell>
          <cell r="K41">
            <v>1640.9936926934929</v>
          </cell>
        </row>
        <row r="42">
          <cell r="H42">
            <v>15972.302038854168</v>
          </cell>
          <cell r="K42">
            <v>1653.7721531029604</v>
          </cell>
        </row>
        <row r="43">
          <cell r="H43">
            <v>16095.717727568361</v>
          </cell>
          <cell r="K43">
            <v>1666.5506135124281</v>
          </cell>
        </row>
        <row r="44">
          <cell r="H44">
            <v>16219.133416282555</v>
          </cell>
          <cell r="K44">
            <v>1679.3290739218955</v>
          </cell>
        </row>
        <row r="45">
          <cell r="H45">
            <v>16342.54910499675</v>
          </cell>
          <cell r="K45">
            <v>1692.1075343313632</v>
          </cell>
        </row>
        <row r="46">
          <cell r="H46">
            <v>16465.964793710944</v>
          </cell>
          <cell r="K46">
            <v>1704.8859947408309</v>
          </cell>
        </row>
        <row r="47">
          <cell r="H47">
            <v>16589.380482425138</v>
          </cell>
          <cell r="K47">
            <v>1717.6644551502986</v>
          </cell>
        </row>
        <row r="48">
          <cell r="H48">
            <v>16712.796171139333</v>
          </cell>
          <cell r="K48">
            <v>1730.4429155597663</v>
          </cell>
        </row>
        <row r="49">
          <cell r="H49">
            <v>16836.211859853523</v>
          </cell>
          <cell r="K49">
            <v>1743.2213759692338</v>
          </cell>
        </row>
        <row r="50">
          <cell r="H50">
            <v>16959.627548567718</v>
          </cell>
          <cell r="K50">
            <v>1755.9998363787015</v>
          </cell>
        </row>
        <row r="51">
          <cell r="H51">
            <v>17083.043237281912</v>
          </cell>
          <cell r="K51">
            <v>1768.778296788169</v>
          </cell>
        </row>
        <row r="52">
          <cell r="H52">
            <v>17206.458925996103</v>
          </cell>
          <cell r="K52">
            <v>1781.5567571976364</v>
          </cell>
        </row>
        <row r="53">
          <cell r="H53">
            <v>17329.874614710297</v>
          </cell>
          <cell r="K53">
            <v>1794.3352176071041</v>
          </cell>
        </row>
        <row r="54">
          <cell r="H54">
            <v>17453.290303424488</v>
          </cell>
          <cell r="K54">
            <v>1807.1136780165714</v>
          </cell>
        </row>
      </sheetData>
      <sheetData sheetId="2">
        <row r="9">
          <cell r="H9">
            <v>11843.319917818244</v>
          </cell>
          <cell r="K9">
            <v>1226.2573442909008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12202.680082181758</v>
          </cell>
          <cell r="K11">
            <v>1263.4654957090991</v>
          </cell>
        </row>
        <row r="12">
          <cell r="H12">
            <v>12382.360164363514</v>
          </cell>
          <cell r="K12">
            <v>1282.0695714181982</v>
          </cell>
        </row>
        <row r="13">
          <cell r="H13">
            <v>12562.04024654527</v>
          </cell>
          <cell r="K13">
            <v>1300.673647127297</v>
          </cell>
        </row>
        <row r="14">
          <cell r="H14">
            <v>12741.720328727028</v>
          </cell>
          <cell r="K14">
            <v>1319.2777228363964</v>
          </cell>
        </row>
        <row r="15">
          <cell r="H15">
            <v>12921.400410908785</v>
          </cell>
          <cell r="K15">
            <v>1337.8817985454955</v>
          </cell>
        </row>
        <row r="16">
          <cell r="H16">
            <v>13101.080493090543</v>
          </cell>
          <cell r="K16">
            <v>1356.4858742545948</v>
          </cell>
        </row>
        <row r="17">
          <cell r="H17">
            <v>13280.760575272299</v>
          </cell>
          <cell r="K17">
            <v>1375.0899499636937</v>
          </cell>
        </row>
        <row r="18">
          <cell r="H18">
            <v>13460.440657454055</v>
          </cell>
          <cell r="K18">
            <v>1393.6940256727928</v>
          </cell>
        </row>
        <row r="19">
          <cell r="H19">
            <v>13640.120739635813</v>
          </cell>
          <cell r="K19">
            <v>1412.2981013818919</v>
          </cell>
        </row>
        <row r="20">
          <cell r="H20">
            <v>13819.800821817569</v>
          </cell>
          <cell r="K20">
            <v>1430.902177090991</v>
          </cell>
        </row>
        <row r="21">
          <cell r="H21">
            <v>13999.480903999325</v>
          </cell>
          <cell r="K21">
            <v>1449.5062528000901</v>
          </cell>
        </row>
        <row r="22">
          <cell r="H22">
            <v>14179.160986181081</v>
          </cell>
          <cell r="K22">
            <v>1468.110328509189</v>
          </cell>
        </row>
        <row r="23">
          <cell r="H23">
            <v>14358.841068362839</v>
          </cell>
          <cell r="K23">
            <v>1486.7144042182883</v>
          </cell>
        </row>
        <row r="24">
          <cell r="H24">
            <v>14538.521150544595</v>
          </cell>
          <cell r="K24">
            <v>1505.3184799273872</v>
          </cell>
        </row>
        <row r="25">
          <cell r="H25">
            <v>14718.201232726351</v>
          </cell>
          <cell r="K25">
            <v>1523.9225556364863</v>
          </cell>
        </row>
        <row r="26">
          <cell r="H26">
            <v>14897.881314908107</v>
          </cell>
          <cell r="K26">
            <v>1542.5266313455852</v>
          </cell>
        </row>
        <row r="27">
          <cell r="H27">
            <v>15077.561397089865</v>
          </cell>
          <cell r="K27">
            <v>1561.1307070546845</v>
          </cell>
        </row>
        <row r="28">
          <cell r="H28">
            <v>15257.241479271621</v>
          </cell>
          <cell r="K28">
            <v>1579.7347827637834</v>
          </cell>
        </row>
        <row r="29">
          <cell r="H29">
            <v>15436.921561453377</v>
          </cell>
          <cell r="K29">
            <v>1598.3388584728825</v>
          </cell>
        </row>
        <row r="30">
          <cell r="H30">
            <v>15616.601643635135</v>
          </cell>
          <cell r="K30">
            <v>1616.9429341819816</v>
          </cell>
        </row>
        <row r="31">
          <cell r="H31">
            <v>15796.281725816891</v>
          </cell>
          <cell r="K31">
            <v>1635.5470098910807</v>
          </cell>
        </row>
        <row r="32">
          <cell r="H32">
            <v>15975.961807998649</v>
          </cell>
          <cell r="K32">
            <v>1654.1510856001801</v>
          </cell>
        </row>
        <row r="33">
          <cell r="H33">
            <v>16155.641890180405</v>
          </cell>
          <cell r="K33">
            <v>1672.7551613092789</v>
          </cell>
        </row>
        <row r="34">
          <cell r="H34">
            <v>16335.321972362161</v>
          </cell>
          <cell r="K34">
            <v>1691.3592370183781</v>
          </cell>
        </row>
        <row r="35">
          <cell r="H35">
            <v>16515.002054543915</v>
          </cell>
          <cell r="K35">
            <v>1709.9633127274767</v>
          </cell>
        </row>
        <row r="36">
          <cell r="H36">
            <v>16694.682136725674</v>
          </cell>
          <cell r="K36">
            <v>1728.5673884365763</v>
          </cell>
        </row>
        <row r="37">
          <cell r="H37">
            <v>16874.36221890743</v>
          </cell>
          <cell r="K37">
            <v>1747.1714641456751</v>
          </cell>
        </row>
        <row r="38">
          <cell r="H38">
            <v>17054.042301089186</v>
          </cell>
          <cell r="K38">
            <v>1765.7755398547743</v>
          </cell>
        </row>
        <row r="39">
          <cell r="H39">
            <v>17233.722383270942</v>
          </cell>
          <cell r="K39">
            <v>1784.3796155638734</v>
          </cell>
        </row>
        <row r="40">
          <cell r="H40">
            <v>17413.402465452702</v>
          </cell>
          <cell r="K40">
            <v>1802.9836912729727</v>
          </cell>
        </row>
        <row r="41">
          <cell r="H41">
            <v>17593.082547634458</v>
          </cell>
          <cell r="K41">
            <v>1821.5877669820716</v>
          </cell>
        </row>
        <row r="42">
          <cell r="H42">
            <v>17772.762629816214</v>
          </cell>
          <cell r="K42">
            <v>1840.1918426911707</v>
          </cell>
        </row>
        <row r="43">
          <cell r="H43">
            <v>17952.44271199797</v>
          </cell>
          <cell r="K43">
            <v>1858.7959184002698</v>
          </cell>
        </row>
        <row r="44">
          <cell r="H44">
            <v>18132.12279417973</v>
          </cell>
          <cell r="K44">
            <v>1877.3999941093691</v>
          </cell>
        </row>
        <row r="45">
          <cell r="H45">
            <v>18311.802876361486</v>
          </cell>
          <cell r="K45">
            <v>1896.004069818468</v>
          </cell>
        </row>
        <row r="46">
          <cell r="H46">
            <v>18491.482958543242</v>
          </cell>
          <cell r="K46">
            <v>1914.6081455275671</v>
          </cell>
        </row>
        <row r="47">
          <cell r="H47">
            <v>18671.163040724998</v>
          </cell>
          <cell r="K47">
            <v>1933.2122212366662</v>
          </cell>
        </row>
        <row r="48">
          <cell r="H48">
            <v>18850.843122906754</v>
          </cell>
          <cell r="K48">
            <v>1951.8162969457651</v>
          </cell>
        </row>
        <row r="49">
          <cell r="H49">
            <v>19030.52320508851</v>
          </cell>
          <cell r="K49">
            <v>1970.4203726548642</v>
          </cell>
        </row>
        <row r="50">
          <cell r="H50">
            <v>19210.203287270266</v>
          </cell>
          <cell r="K50">
            <v>1989.0244483639631</v>
          </cell>
        </row>
        <row r="51">
          <cell r="H51">
            <v>19389.883369452022</v>
          </cell>
          <cell r="K51">
            <v>2007.6285240730622</v>
          </cell>
        </row>
        <row r="52">
          <cell r="H52">
            <v>19569.563451633778</v>
          </cell>
          <cell r="K52">
            <v>2026.2325997821613</v>
          </cell>
        </row>
        <row r="53">
          <cell r="H53">
            <v>19749.243533815534</v>
          </cell>
          <cell r="K53">
            <v>2044.8366754912602</v>
          </cell>
        </row>
        <row r="54">
          <cell r="H54">
            <v>19928.923615997293</v>
          </cell>
          <cell r="K54">
            <v>2063.4407512003595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</sheetNames>
    <sheetDataSet>
      <sheetData sheetId="0">
        <row r="9">
          <cell r="F9">
            <v>5.3714285714285713E-3</v>
          </cell>
        </row>
        <row r="10">
          <cell r="F10">
            <v>5.3427304762987378E-3</v>
          </cell>
        </row>
        <row r="11">
          <cell r="F11">
            <v>5.3143374038896428E-3</v>
          </cell>
        </row>
        <row r="12">
          <cell r="F12">
            <v>5.28624451692723E-3</v>
          </cell>
        </row>
        <row r="13">
          <cell r="F13">
            <v>5.2584470798836425E-3</v>
          </cell>
        </row>
        <row r="14">
          <cell r="F14">
            <v>5.230940456316082E-3</v>
          </cell>
        </row>
        <row r="15">
          <cell r="F15">
            <v>5.2037201062887515E-3</v>
          </cell>
        </row>
        <row r="16">
          <cell r="F16">
            <v>5.1767815838748765E-3</v>
          </cell>
        </row>
        <row r="17">
          <cell r="F17">
            <v>5.150120534735919E-3</v>
          </cell>
        </row>
        <row r="18">
          <cell r="F18">
            <v>5.1237326937752098E-3</v>
          </cell>
        </row>
        <row r="19">
          <cell r="F19">
            <v>5.0976138828633406E-3</v>
          </cell>
        </row>
        <row r="20">
          <cell r="F20">
            <v>5.0717600086327827E-3</v>
          </cell>
        </row>
        <row r="21">
          <cell r="F21">
            <v>5.0461670603392742E-3</v>
          </cell>
        </row>
        <row r="22">
          <cell r="F22">
            <v>5.0208311077876294E-3</v>
          </cell>
        </row>
        <row r="23">
          <cell r="F23">
            <v>4.9957482993197282E-3</v>
          </cell>
        </row>
        <row r="24">
          <cell r="F24">
            <v>4.9709148598625066E-3</v>
          </cell>
        </row>
        <row r="25">
          <cell r="F25">
            <v>4.9463270890338874E-3</v>
          </cell>
        </row>
        <row r="26">
          <cell r="F26">
            <v>4.9219813593046396E-3</v>
          </cell>
        </row>
        <row r="27">
          <cell r="F27">
            <v>4.8978741142142561E-3</v>
          </cell>
        </row>
        <row r="28">
          <cell r="F28">
            <v>4.8740018666390125E-3</v>
          </cell>
        </row>
        <row r="29">
          <cell r="F29">
            <v>4.8503611971104227E-3</v>
          </cell>
        </row>
        <row r="30">
          <cell r="F30">
            <v>4.8269487521823973E-3</v>
          </cell>
        </row>
        <row r="31">
          <cell r="F31">
            <v>4.8037612428454618E-3</v>
          </cell>
        </row>
        <row r="32">
          <cell r="F32">
            <v>4.7807954429864713E-3</v>
          </cell>
        </row>
        <row r="33">
          <cell r="F33">
            <v>4.7580481878922859E-3</v>
          </cell>
        </row>
        <row r="34">
          <cell r="F34">
            <v>4.7355163727959698E-3</v>
          </cell>
        </row>
        <row r="35">
          <cell r="F35">
            <v>4.7131969514640996E-3</v>
          </cell>
        </row>
        <row r="36">
          <cell r="F36">
            <v>4.6910869348238344E-3</v>
          </cell>
        </row>
        <row r="37">
          <cell r="F37">
            <v>4.6691833896284523E-3</v>
          </cell>
        </row>
        <row r="38">
          <cell r="F38">
            <v>4.6474834371600911E-3</v>
          </cell>
        </row>
        <row r="39">
          <cell r="F39">
            <v>4.6259842519685039E-3</v>
          </cell>
        </row>
        <row r="40">
          <cell r="F40">
            <v>4.604683060644656E-3</v>
          </cell>
        </row>
        <row r="41">
          <cell r="F41">
            <v>4.5835771406280475E-3</v>
          </cell>
        </row>
        <row r="42">
          <cell r="F42">
            <v>4.5626638190466948E-3</v>
          </cell>
        </row>
        <row r="43">
          <cell r="F43">
            <v>4.5419404715887129E-3</v>
          </cell>
        </row>
        <row r="44">
          <cell r="F44">
            <v>4.5214045214045217E-3</v>
          </cell>
        </row>
        <row r="45">
          <cell r="F45">
            <v>4.50105343803869E-3</v>
          </cell>
        </row>
        <row r="46">
          <cell r="F46">
            <v>4.4808847363905042E-3</v>
          </cell>
        </row>
        <row r="47">
          <cell r="F47">
            <v>4.4608959757023534E-3</v>
          </cell>
        </row>
        <row r="48">
          <cell r="F48">
            <v>4.4410847585750731E-3</v>
          </cell>
        </row>
        <row r="49">
          <cell r="F49">
            <v>4.4214487300094077E-3</v>
          </cell>
        </row>
        <row r="50">
          <cell r="F50">
            <v>4.401985576472792E-3</v>
          </cell>
        </row>
        <row r="51">
          <cell r="F51">
            <v>4.3826930249906753E-3</v>
          </cell>
        </row>
        <row r="52">
          <cell r="F52">
            <v>4.3635688422616285E-3</v>
          </cell>
        </row>
        <row r="53">
          <cell r="F53">
            <v>4.3446108337955262E-3</v>
          </cell>
        </row>
        <row r="54">
          <cell r="F54">
            <v>4.3258168430740911E-3</v>
          </cell>
        </row>
      </sheetData>
      <sheetData sheetId="1">
        <row r="9">
          <cell r="F9">
            <v>1.2514285714285714E-2</v>
          </cell>
        </row>
        <row r="10">
          <cell r="F10">
            <v>1.2359613973700547E-2</v>
          </cell>
        </row>
        <row r="11">
          <cell r="F11">
            <v>1.2208718920726948E-2</v>
          </cell>
        </row>
        <row r="12">
          <cell r="F12">
            <v>1.2061463898221072E-2</v>
          </cell>
        </row>
        <row r="13">
          <cell r="F13">
            <v>1.1917718763604701E-2</v>
          </cell>
        </row>
        <row r="14">
          <cell r="F14">
            <v>1.1777359505243345E-2</v>
          </cell>
        </row>
        <row r="15">
          <cell r="F15">
            <v>1.1640267885617093E-2</v>
          </cell>
        </row>
        <row r="16">
          <cell r="F16">
            <v>1.1506331109126255E-2</v>
          </cell>
        </row>
        <row r="17">
          <cell r="F17">
            <v>1.1375441512570122E-2</v>
          </cell>
        </row>
        <row r="18">
          <cell r="F18">
            <v>1.124749627651379E-2</v>
          </cell>
        </row>
        <row r="19">
          <cell r="F19">
            <v>1.1122397155916709E-2</v>
          </cell>
        </row>
        <row r="20">
          <cell r="F20">
            <v>1.1000050228539856E-2</v>
          </cell>
        </row>
        <row r="21">
          <cell r="F21">
            <v>1.0880365659777425E-2</v>
          </cell>
        </row>
        <row r="22">
          <cell r="F22">
            <v>1.0763257482675578E-2</v>
          </cell>
        </row>
        <row r="23">
          <cell r="F23">
            <v>1.0648643392006224E-2</v>
          </cell>
        </row>
        <row r="24">
          <cell r="F24">
            <v>1.0536444551359153E-2</v>
          </cell>
        </row>
        <row r="25">
          <cell r="F25">
            <v>1.0426585412302418E-2</v>
          </cell>
        </row>
        <row r="26">
          <cell r="F26">
            <v>1.0318993544739198E-2</v>
          </cell>
        </row>
        <row r="27">
          <cell r="F27">
            <v>1.0213599477660667E-2</v>
          </cell>
        </row>
        <row r="28">
          <cell r="F28">
            <v>1.0110336549559116E-2</v>
          </cell>
        </row>
        <row r="29">
          <cell r="F29">
            <v>1.0009140767824496E-2</v>
          </cell>
        </row>
        <row r="30">
          <cell r="F30">
            <v>9.9099506765011995E-3</v>
          </cell>
        </row>
        <row r="31">
          <cell r="F31">
            <v>9.8127072318308084E-3</v>
          </cell>
        </row>
        <row r="32">
          <cell r="F32">
            <v>9.7173536850512499E-3</v>
          </cell>
        </row>
        <row r="33">
          <cell r="F33">
            <v>9.6238354719634378E-3</v>
          </cell>
        </row>
        <row r="34">
          <cell r="F34">
            <v>9.5321001088139283E-3</v>
          </cell>
        </row>
        <row r="35">
          <cell r="F35">
            <v>9.4420970940760542E-3</v>
          </cell>
        </row>
        <row r="36">
          <cell r="F36">
            <v>9.3537778157433901E-3</v>
          </cell>
        </row>
        <row r="37">
          <cell r="F37">
            <v>9.2670954637779288E-3</v>
          </cell>
        </row>
        <row r="38">
          <cell r="F38">
            <v>9.1820049473816615E-3</v>
          </cell>
        </row>
        <row r="39">
          <cell r="F39">
            <v>9.0984628167843796E-3</v>
          </cell>
        </row>
        <row r="40">
          <cell r="F40">
            <v>9.0164271892626286E-3</v>
          </cell>
        </row>
        <row r="41">
          <cell r="F41">
            <v>8.9358576791251833E-3</v>
          </cell>
        </row>
        <row r="42">
          <cell r="F42">
            <v>8.8567153314190964E-3</v>
          </cell>
        </row>
        <row r="43">
          <cell r="F43">
            <v>8.7789625591277159E-3</v>
          </cell>
        </row>
        <row r="44">
          <cell r="F44">
            <v>8.7025630836479236E-3</v>
          </cell>
        </row>
        <row r="45">
          <cell r="F45">
            <v>8.6274818783485668E-3</v>
          </cell>
        </row>
        <row r="46">
          <cell r="F46">
            <v>8.5536851150255829E-3</v>
          </cell>
        </row>
        <row r="47">
          <cell r="F47">
            <v>8.4811401130818684E-3</v>
          </cell>
        </row>
        <row r="48">
          <cell r="F48">
            <v>8.4098152912714559E-3</v>
          </cell>
        </row>
        <row r="49">
          <cell r="F49">
            <v>8.3396801218583397E-3</v>
          </cell>
        </row>
        <row r="50">
          <cell r="F50">
            <v>8.2707050870501151E-3</v>
          </cell>
        </row>
        <row r="51">
          <cell r="F51">
            <v>8.2028616375758485E-3</v>
          </cell>
        </row>
        <row r="52">
          <cell r="F52">
            <v>8.1361221532860271E-3</v>
          </cell>
        </row>
        <row r="53">
          <cell r="F53">
            <v>8.0704599056603769E-3</v>
          </cell>
        </row>
        <row r="54">
          <cell r="F54">
            <v>8.0058490221166147E-3</v>
          </cell>
        </row>
      </sheetData>
      <sheetData sheetId="2">
        <row r="9">
          <cell r="F9">
            <v>1.7142857142857144E-2</v>
          </cell>
        </row>
        <row r="10">
          <cell r="F10">
            <v>1.6853932584269662E-2</v>
          </cell>
        </row>
        <row r="11">
          <cell r="F11">
            <v>1.6574585635359115E-2</v>
          </cell>
        </row>
        <row r="12">
          <cell r="F12">
            <v>1.6304347826086956E-2</v>
          </cell>
        </row>
        <row r="13">
          <cell r="F13">
            <v>1.6042780748663103E-2</v>
          </cell>
        </row>
        <row r="14">
          <cell r="F14">
            <v>1.5789473684210527E-2</v>
          </cell>
        </row>
        <row r="15">
          <cell r="F15">
            <v>1.5544041450777202E-2</v>
          </cell>
        </row>
        <row r="16">
          <cell r="F16">
            <v>1.5306122448979591E-2</v>
          </cell>
        </row>
        <row r="17">
          <cell r="F17">
            <v>1.507537688442211E-2</v>
          </cell>
        </row>
        <row r="18">
          <cell r="F18">
            <v>1.4851485148514851E-2</v>
          </cell>
        </row>
        <row r="19">
          <cell r="F19">
            <v>1.4634146341463415E-2</v>
          </cell>
        </row>
        <row r="20">
          <cell r="F20">
            <v>1.4423076923076924E-2</v>
          </cell>
        </row>
        <row r="21">
          <cell r="F21">
            <v>1.4218009478672985E-2</v>
          </cell>
        </row>
        <row r="22">
          <cell r="F22">
            <v>1.4018691588785047E-2</v>
          </cell>
        </row>
        <row r="23">
          <cell r="F23">
            <v>1.3824884792626729E-2</v>
          </cell>
        </row>
        <row r="24">
          <cell r="F24">
            <v>1.3636363636363636E-2</v>
          </cell>
        </row>
        <row r="25">
          <cell r="F25">
            <v>1.3452914798206279E-2</v>
          </cell>
        </row>
        <row r="26">
          <cell r="F26">
            <v>1.3274336283185841E-2</v>
          </cell>
        </row>
        <row r="27">
          <cell r="F27">
            <v>1.3100436681222707E-2</v>
          </cell>
        </row>
        <row r="28">
          <cell r="F28">
            <v>1.2931034482758621E-2</v>
          </cell>
        </row>
        <row r="29">
          <cell r="F29">
            <v>1.276595744680851E-2</v>
          </cell>
        </row>
        <row r="30">
          <cell r="F30">
            <v>1.2605042016806723E-2</v>
          </cell>
        </row>
        <row r="31">
          <cell r="F31">
            <v>1.2448132780082987E-2</v>
          </cell>
        </row>
        <row r="32">
          <cell r="F32">
            <v>1.2295081967213115E-2</v>
          </cell>
        </row>
        <row r="33">
          <cell r="F33">
            <v>1.2145748987854251E-2</v>
          </cell>
        </row>
        <row r="34">
          <cell r="F34">
            <v>1.2E-2</v>
          </cell>
        </row>
        <row r="35">
          <cell r="F35">
            <v>1.1857707509881422E-2</v>
          </cell>
        </row>
        <row r="36">
          <cell r="F36">
            <v>1.171875E-2</v>
          </cell>
        </row>
        <row r="37">
          <cell r="F37">
            <v>1.1583011583011582E-2</v>
          </cell>
        </row>
        <row r="38">
          <cell r="F38">
            <v>1.1450381679389313E-2</v>
          </cell>
        </row>
        <row r="39">
          <cell r="F39">
            <v>1.1320754716981131E-2</v>
          </cell>
        </row>
        <row r="40">
          <cell r="F40">
            <v>1.1194029850746268E-2</v>
          </cell>
        </row>
        <row r="41">
          <cell r="F41">
            <v>1.107011070110701E-2</v>
          </cell>
        </row>
        <row r="42">
          <cell r="F42">
            <v>1.0948905109489052E-2</v>
          </cell>
        </row>
        <row r="43">
          <cell r="F43">
            <v>1.0830324909747292E-2</v>
          </cell>
        </row>
        <row r="44">
          <cell r="F44">
            <v>1.0714285714285714E-2</v>
          </cell>
        </row>
        <row r="45">
          <cell r="F45">
            <v>1.0600706713780919E-2</v>
          </cell>
        </row>
        <row r="46">
          <cell r="F46">
            <v>1.048951048951049E-2</v>
          </cell>
        </row>
        <row r="47">
          <cell r="F47">
            <v>1.0380622837370242E-2</v>
          </cell>
        </row>
        <row r="48">
          <cell r="F48">
            <v>1.0273972602739725E-2</v>
          </cell>
        </row>
        <row r="49">
          <cell r="F49">
            <v>1.0169491525423728E-2</v>
          </cell>
        </row>
        <row r="50">
          <cell r="F50">
            <v>1.0067114093959731E-2</v>
          </cell>
        </row>
        <row r="51">
          <cell r="F51">
            <v>9.9667774086378731E-3</v>
          </cell>
        </row>
        <row r="52">
          <cell r="F52">
            <v>9.8684210526315784E-3</v>
          </cell>
        </row>
        <row r="53">
          <cell r="F53">
            <v>9.7719869706840382E-3</v>
          </cell>
        </row>
        <row r="54">
          <cell r="F54">
            <v>9.6774193548387101E-3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1.3698630136986301E-8</v>
          </cell>
          <cell r="T20">
            <v>1.6438356164383561E-8</v>
          </cell>
        </row>
        <row r="21">
          <cell r="T21">
            <v>3.1719598989821684E-7</v>
          </cell>
        </row>
        <row r="22">
          <cell r="T22">
            <v>4.5820769878319424E-6</v>
          </cell>
        </row>
        <row r="24">
          <cell r="P24">
            <v>5.2428785204316568E-9</v>
          </cell>
        </row>
        <row r="25">
          <cell r="P25">
            <v>1.0116705256743542E-7</v>
          </cell>
        </row>
        <row r="26">
          <cell r="P26">
            <v>1.4614157752901537E-6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30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28"/>
      <c r="S1" s="28"/>
      <c r="T1" s="145"/>
      <c r="U1" s="28"/>
      <c r="V1" s="28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28"/>
      <c r="S2" s="28"/>
      <c r="T2" s="146"/>
      <c r="U2" s="28"/>
      <c r="V2" s="28"/>
      <c r="W2" s="146"/>
      <c r="Y2" s="132" t="s">
        <v>73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72</v>
      </c>
      <c r="P3" s="142"/>
      <c r="Q3" s="146"/>
      <c r="R3" s="28"/>
      <c r="S3" s="28"/>
      <c r="T3" s="146"/>
      <c r="U3" s="28"/>
      <c r="V3" s="28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28"/>
      <c r="S4" s="28"/>
      <c r="T4" s="146"/>
      <c r="U4" s="28"/>
      <c r="V4" s="28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28"/>
      <c r="S7" s="28"/>
      <c r="T7" s="146"/>
      <c r="U7" s="28"/>
      <c r="V7" s="28"/>
      <c r="W7" s="146"/>
      <c r="X7" s="3" t="s">
        <v>9</v>
      </c>
      <c r="Y7" s="36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31"/>
      <c r="S8" s="36"/>
      <c r="T8" s="146"/>
      <c r="U8" s="31"/>
      <c r="V8" s="36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B9</f>
        <v>11958.76435148346</v>
      </c>
      <c r="P9" s="39">
        <f>C9+(C9*I9)</f>
        <v>1244.8614199999997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0.33600063124830126</v>
      </c>
      <c r="V9" s="37">
        <f>($AI$7/$AG$12)*(1+0.15*(P9/$AG$10)^4)+$AH$32</f>
        <v>4.0000000215678986E-3</v>
      </c>
      <c r="W9" s="146"/>
      <c r="X9" s="28">
        <f t="shared" ref="X9:X12" si="0">($AG$7*$AG$8*S9*$AG$24+$AG$15*$AG$16*R9*$AG$24)</f>
        <v>3600</v>
      </c>
      <c r="Y9" s="45">
        <f>(O9*U9*$AG$30+P9*V9*$AG$29)*365</f>
        <v>82194646.883128673</v>
      </c>
      <c r="Z9" s="45">
        <f>(O9*$AI$15*$AG$37+P9*$AI$7*$AG$36)*365</f>
        <v>249889.63636392189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35281.105710458367</v>
      </c>
      <c r="AD9" s="44">
        <f>SUM(X9:AB9)</f>
        <v>82500647.543736726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>B10</f>
        <v>12023</v>
      </c>
      <c r="P10" s="39">
        <f>C10+(C10*I10)</f>
        <v>1251.5123790474024</v>
      </c>
      <c r="Q10" s="146"/>
      <c r="R10" s="32">
        <f t="shared" ref="R10:R54" si="1">IF(O10&lt;$AG$18,1,2)</f>
        <v>1</v>
      </c>
      <c r="S10" s="37">
        <f t="shared" ref="S10:S54" si="2">IF(P10&lt;$AG$10,1,2)</f>
        <v>1</v>
      </c>
      <c r="T10" s="146"/>
      <c r="U10" s="43">
        <f t="shared" ref="U10:U54" si="3">($AI$15/$AG$20)*(1+0.15*(O10/$AG$18)^4)+$AH$33</f>
        <v>0.33600064492079135</v>
      </c>
      <c r="V10" s="37">
        <f t="shared" ref="V10:V54" si="4">($AI$7/$AG$12)*(1+0.15*(P10/$AG$10)^4)+$AH$32</f>
        <v>4.0000000220325313E-3</v>
      </c>
      <c r="W10" s="146"/>
      <c r="X10" s="28">
        <f>($AG$7*$AG$8*S10*$AG$24+$AG$15*$AG$16*R10*$AG$24)</f>
        <v>3600</v>
      </c>
      <c r="Y10" s="45">
        <f t="shared" ref="Y10:Y54" si="5">(O10*U10*$AG$30+P10*V10*$AG$29)*365</f>
        <v>82636151.092283443</v>
      </c>
      <c r="Z10" s="45">
        <f t="shared" ref="Z10:Z54" si="6">(O10*$AI$15*$AG$37+P10*$AI$7*$AG$36)*365</f>
        <v>251231.74422022761</v>
      </c>
      <c r="AA10" s="45">
        <f t="shared" ref="AA10:AA54" si="7">O10*$AI$15*($AG$41+$AG$40*(1-M10))*365</f>
        <v>17314.231670626003</v>
      </c>
      <c r="AB10" s="46">
        <f t="shared" ref="AB10:AB54" si="8">365*((P10*$AI$7*($AG$53*$AG$54+$AG$49*$AG$50+$AG$45*$AG$46))+(O10*1.6*$AI$15*($AG$53*$AG$55+$AG$49*$AG$51+$AG$45*$AG$47)))</f>
        <v>35470.444105269606</v>
      </c>
      <c r="AD10" s="44">
        <f t="shared" ref="AD10:AD46" si="9">SUM(X10:AB10)</f>
        <v>82943767.51227957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0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ref="O11:O54" si="11">B11</f>
        <v>12087.23564851654</v>
      </c>
      <c r="P11" s="39">
        <f t="shared" ref="P11:P53" si="12">C11+(C11*I11)</f>
        <v>1258.1633380948049</v>
      </c>
      <c r="Q11" s="146"/>
      <c r="R11" s="32">
        <f t="shared" si="1"/>
        <v>1</v>
      </c>
      <c r="S11" s="37">
        <f t="shared" si="2"/>
        <v>1</v>
      </c>
      <c r="T11" s="146"/>
      <c r="U11" s="43">
        <f t="shared" si="3"/>
        <v>0.33600065881419183</v>
      </c>
      <c r="V11" s="37">
        <f t="shared" si="4"/>
        <v>4.0000000225046319E-3</v>
      </c>
      <c r="W11" s="146"/>
      <c r="X11" s="28">
        <f t="shared" si="0"/>
        <v>3600</v>
      </c>
      <c r="Y11" s="45">
        <f t="shared" si="5"/>
        <v>83077655.391920552</v>
      </c>
      <c r="Z11" s="45">
        <f t="shared" si="6"/>
        <v>252573.85207653334</v>
      </c>
      <c r="AA11" s="45">
        <f t="shared" si="7"/>
        <v>17396.873832080575</v>
      </c>
      <c r="AB11" s="46">
        <f t="shared" si="8"/>
        <v>35659.782500080852</v>
      </c>
      <c r="AD11" s="44">
        <f t="shared" si="9"/>
        <v>83386885.900329247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0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1"/>
        <v>12151.471297033078</v>
      </c>
      <c r="P12" s="39">
        <f t="shared" si="12"/>
        <v>1264.8142971422074</v>
      </c>
      <c r="Q12" s="146"/>
      <c r="R12" s="32">
        <f t="shared" si="1"/>
        <v>1</v>
      </c>
      <c r="S12" s="37">
        <f t="shared" si="2"/>
        <v>1</v>
      </c>
      <c r="T12" s="146"/>
      <c r="U12" s="43">
        <f t="shared" si="3"/>
        <v>0.3360006729308696</v>
      </c>
      <c r="V12" s="37">
        <f t="shared" si="4"/>
        <v>4.0000000229842786E-3</v>
      </c>
      <c r="W12" s="146"/>
      <c r="X12" s="28">
        <f t="shared" si="0"/>
        <v>3600</v>
      </c>
      <c r="Y12" s="45">
        <f t="shared" si="5"/>
        <v>83519159.783498004</v>
      </c>
      <c r="Z12" s="45">
        <f t="shared" si="6"/>
        <v>253915.959932839</v>
      </c>
      <c r="AA12" s="45">
        <f t="shared" si="7"/>
        <v>17477.207711134364</v>
      </c>
      <c r="AB12" s="46">
        <f t="shared" si="8"/>
        <v>35849.120894892083</v>
      </c>
      <c r="AD12" s="44">
        <f t="shared" si="9"/>
        <v>83830002.072036862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0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1"/>
        <v>12215.706945549618</v>
      </c>
      <c r="P13" s="39">
        <f t="shared" si="12"/>
        <v>1271.4652561896098</v>
      </c>
      <c r="Q13" s="146"/>
      <c r="R13" s="32">
        <f t="shared" si="1"/>
        <v>1</v>
      </c>
      <c r="S13" s="37">
        <f t="shared" si="2"/>
        <v>1</v>
      </c>
      <c r="T13" s="146"/>
      <c r="U13" s="43">
        <f t="shared" si="3"/>
        <v>0.33600068727320404</v>
      </c>
      <c r="V13" s="37">
        <f t="shared" si="4"/>
        <v>4.0000000234715512E-3</v>
      </c>
      <c r="W13" s="146"/>
      <c r="X13" s="28">
        <f>($AG$7*$AG$8*S13*$AG$24+$AG$15*$AG$16*R13*$AG$24)</f>
        <v>3600</v>
      </c>
      <c r="Y13" s="45">
        <f t="shared" si="5"/>
        <v>83960664.268489406</v>
      </c>
      <c r="Z13" s="45">
        <f t="shared" si="6"/>
        <v>255258.06778914467</v>
      </c>
      <c r="AA13" s="45">
        <f t="shared" si="7"/>
        <v>17544.492054087576</v>
      </c>
      <c r="AB13" s="46">
        <f t="shared" si="8"/>
        <v>36038.459289703322</v>
      </c>
      <c r="AD13" s="44">
        <f t="shared" si="9"/>
        <v>84273105.287622333</v>
      </c>
      <c r="AE13" s="125"/>
    </row>
    <row r="14" spans="1:36" ht="15" thickBot="1" x14ac:dyDescent="0.35">
      <c r="A14" s="19">
        <f t="shared" si="10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1"/>
        <v>12279.942594066157</v>
      </c>
      <c r="P14" s="39">
        <f t="shared" si="12"/>
        <v>1278.1162152370123</v>
      </c>
      <c r="Q14" s="146"/>
      <c r="R14" s="32">
        <f t="shared" si="1"/>
        <v>1</v>
      </c>
      <c r="S14" s="37">
        <f t="shared" si="2"/>
        <v>1</v>
      </c>
      <c r="T14" s="146"/>
      <c r="U14" s="43">
        <f t="shared" si="3"/>
        <v>0.33600070184358727</v>
      </c>
      <c r="V14" s="37">
        <f t="shared" si="4"/>
        <v>4.0000000239665311E-3</v>
      </c>
      <c r="W14" s="146"/>
      <c r="X14" s="28">
        <f>($AG$7*$AG$8*S14*$AG$24+$AG$15*$AG$16*R14*$AG$24)+AG26</f>
        <v>1163600</v>
      </c>
      <c r="Y14" s="45">
        <f t="shared" si="5"/>
        <v>84402168.848384023</v>
      </c>
      <c r="Z14" s="45">
        <f t="shared" si="6"/>
        <v>256600.17564545033</v>
      </c>
      <c r="AA14" s="45">
        <f t="shared" si="7"/>
        <v>17280.074321086307</v>
      </c>
      <c r="AB14" s="46">
        <f t="shared" si="8"/>
        <v>36227.79768451456</v>
      </c>
      <c r="AD14" s="44">
        <f t="shared" si="9"/>
        <v>85875876.89603509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0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1"/>
        <v>12344.178242582695</v>
      </c>
      <c r="P15" s="39">
        <f t="shared" si="12"/>
        <v>1284.7671742844145</v>
      </c>
      <c r="Q15" s="146"/>
      <c r="R15" s="32">
        <f t="shared" si="1"/>
        <v>1</v>
      </c>
      <c r="S15" s="37">
        <f t="shared" si="2"/>
        <v>1</v>
      </c>
      <c r="T15" s="146"/>
      <c r="U15" s="43">
        <f t="shared" si="3"/>
        <v>0.33600071664442382</v>
      </c>
      <c r="V15" s="37">
        <f t="shared" si="4"/>
        <v>4.0000000244692999E-3</v>
      </c>
      <c r="W15" s="146"/>
      <c r="X15" s="28">
        <f>($AJ$11*$AG$8*S15*$AG$25+$AJ$9*$AG$8*$AG$24*S15+$AG$15*$AG$16*R15*$AG$24)</f>
        <v>7725</v>
      </c>
      <c r="Y15" s="45">
        <f t="shared" si="5"/>
        <v>84843673.524686813</v>
      </c>
      <c r="Z15" s="45">
        <f t="shared" si="6"/>
        <v>257942.28350175603</v>
      </c>
      <c r="AA15" s="45">
        <f t="shared" si="7"/>
        <v>17011.925101773959</v>
      </c>
      <c r="AB15" s="46">
        <f t="shared" si="8"/>
        <v>36417.136079325799</v>
      </c>
      <c r="AD15" s="44">
        <f t="shared" si="9"/>
        <v>85162769.869369671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0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1"/>
        <v>12408.413891099233</v>
      </c>
      <c r="P16" s="39">
        <f t="shared" si="12"/>
        <v>1291.418133331817</v>
      </c>
      <c r="Q16" s="146"/>
      <c r="R16" s="32">
        <f t="shared" si="1"/>
        <v>1</v>
      </c>
      <c r="S16" s="37">
        <f t="shared" si="2"/>
        <v>1</v>
      </c>
      <c r="T16" s="146"/>
      <c r="U16" s="43">
        <f t="shared" si="3"/>
        <v>0.3360007316781311</v>
      </c>
      <c r="V16" s="37">
        <f t="shared" si="4"/>
        <v>4.0000000249799366E-3</v>
      </c>
      <c r="W16" s="146"/>
      <c r="X16" s="89">
        <f t="shared" ref="X16:X54" si="13">($AJ$11*$AG$8*S16*$AG$25+$AJ$9*$AG$8*$AG$24*S16+$AG$15*$AG$16*R16*$AG$24)</f>
        <v>7725</v>
      </c>
      <c r="Y16" s="45">
        <f t="shared" si="5"/>
        <v>85285178.298918679</v>
      </c>
      <c r="Z16" s="45">
        <f t="shared" si="6"/>
        <v>259284.39135806172</v>
      </c>
      <c r="AA16" s="45">
        <f t="shared" si="7"/>
        <v>16740.04439615053</v>
      </c>
      <c r="AB16" s="46">
        <f t="shared" si="8"/>
        <v>36606.47447413703</v>
      </c>
      <c r="AD16" s="44">
        <f t="shared" si="9"/>
        <v>85605534.209147021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0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1"/>
        <v>12472.649539615772</v>
      </c>
      <c r="P17" s="39">
        <f t="shared" si="12"/>
        <v>1298.0690923792195</v>
      </c>
      <c r="Q17" s="146"/>
      <c r="R17" s="32">
        <f t="shared" si="1"/>
        <v>1</v>
      </c>
      <c r="S17" s="37">
        <f t="shared" si="2"/>
        <v>1</v>
      </c>
      <c r="T17" s="146"/>
      <c r="U17" s="43">
        <f t="shared" si="3"/>
        <v>0.33600074694713888</v>
      </c>
      <c r="V17" s="37">
        <f t="shared" si="4"/>
        <v>4.0000000254985244E-3</v>
      </c>
      <c r="W17" s="146"/>
      <c r="X17" s="89">
        <f t="shared" si="13"/>
        <v>7725</v>
      </c>
      <c r="Y17" s="45">
        <f t="shared" si="5"/>
        <v>85726683.172616318</v>
      </c>
      <c r="Z17" s="45">
        <f t="shared" si="6"/>
        <v>260626.49921436736</v>
      </c>
      <c r="AA17" s="45">
        <f t="shared" si="7"/>
        <v>16464.432204216024</v>
      </c>
      <c r="AB17" s="46">
        <f t="shared" si="8"/>
        <v>36795.812868948262</v>
      </c>
      <c r="AD17" s="44">
        <f t="shared" si="9"/>
        <v>86048294.916903853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0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1"/>
        <v>12536.885188132312</v>
      </c>
      <c r="P18" s="39">
        <f t="shared" si="12"/>
        <v>1304.7200514266219</v>
      </c>
      <c r="Q18" s="146"/>
      <c r="R18" s="32">
        <f t="shared" si="1"/>
        <v>1</v>
      </c>
      <c r="S18" s="37">
        <f t="shared" si="2"/>
        <v>1</v>
      </c>
      <c r="T18" s="146"/>
      <c r="U18" s="43">
        <f t="shared" si="3"/>
        <v>0.33600076245388971</v>
      </c>
      <c r="V18" s="37">
        <f t="shared" si="4"/>
        <v>4.0000000260251448E-3</v>
      </c>
      <c r="W18" s="146"/>
      <c r="X18" s="89">
        <f t="shared" si="13"/>
        <v>7725</v>
      </c>
      <c r="Y18" s="45">
        <f t="shared" si="5"/>
        <v>86168188.147332445</v>
      </c>
      <c r="Z18" s="45">
        <f t="shared" si="6"/>
        <v>261968.60707067308</v>
      </c>
      <c r="AA18" s="45">
        <f t="shared" si="7"/>
        <v>16185.088525970441</v>
      </c>
      <c r="AB18" s="46">
        <f t="shared" si="8"/>
        <v>36985.151263759501</v>
      </c>
      <c r="AD18" s="44">
        <f t="shared" si="9"/>
        <v>86491051.994192839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0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1"/>
        <v>12601.120836648852</v>
      </c>
      <c r="P19" s="39">
        <f t="shared" si="12"/>
        <v>1311.3710104740244</v>
      </c>
      <c r="Q19" s="146"/>
      <c r="R19" s="32">
        <f t="shared" si="1"/>
        <v>1</v>
      </c>
      <c r="S19" s="37">
        <f t="shared" si="2"/>
        <v>1</v>
      </c>
      <c r="T19" s="146"/>
      <c r="U19" s="43">
        <f t="shared" si="3"/>
        <v>0.33600077820083873</v>
      </c>
      <c r="V19" s="37">
        <f t="shared" si="4"/>
        <v>4.0000000265598802E-3</v>
      </c>
      <c r="W19" s="146"/>
      <c r="X19" s="89">
        <f t="shared" si="13"/>
        <v>7725</v>
      </c>
      <c r="Y19" s="45">
        <f t="shared" si="5"/>
        <v>86609693.224635944</v>
      </c>
      <c r="Z19" s="45">
        <f t="shared" si="6"/>
        <v>263310.71492697875</v>
      </c>
      <c r="AA19" s="45">
        <f t="shared" si="7"/>
        <v>15902.013361413778</v>
      </c>
      <c r="AB19" s="46">
        <f t="shared" si="8"/>
        <v>37174.489658570739</v>
      </c>
      <c r="AD19" s="44">
        <f t="shared" si="9"/>
        <v>86933805.44258289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0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1"/>
        <v>12665.356485165392</v>
      </c>
      <c r="P20" s="39">
        <f t="shared" si="12"/>
        <v>1318.0219695214271</v>
      </c>
      <c r="Q20" s="146"/>
      <c r="R20" s="32">
        <f t="shared" si="1"/>
        <v>1</v>
      </c>
      <c r="S20" s="37">
        <f t="shared" si="2"/>
        <v>1</v>
      </c>
      <c r="T20" s="146"/>
      <c r="U20" s="43">
        <f t="shared" si="3"/>
        <v>0.33600079419045359</v>
      </c>
      <c r="V20" s="37">
        <f t="shared" si="4"/>
        <v>4.0000000271028149E-3</v>
      </c>
      <c r="W20" s="146"/>
      <c r="X20" s="89">
        <f t="shared" si="13"/>
        <v>7725</v>
      </c>
      <c r="Y20" s="45">
        <f t="shared" si="5"/>
        <v>87051198.406111717</v>
      </c>
      <c r="Z20" s="45">
        <f t="shared" si="6"/>
        <v>264652.82278328447</v>
      </c>
      <c r="AA20" s="45">
        <f t="shared" si="7"/>
        <v>15615.206710546036</v>
      </c>
      <c r="AB20" s="46">
        <f t="shared" si="8"/>
        <v>37363.828053381978</v>
      </c>
      <c r="AD20" s="44">
        <f t="shared" si="9"/>
        <v>87376555.263658941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0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1"/>
        <v>12729.59213368193</v>
      </c>
      <c r="P21" s="39">
        <f t="shared" si="12"/>
        <v>1324.6729285688293</v>
      </c>
      <c r="Q21" s="146"/>
      <c r="R21" s="32">
        <f t="shared" si="1"/>
        <v>1</v>
      </c>
      <c r="S21" s="37">
        <f t="shared" si="2"/>
        <v>1</v>
      </c>
      <c r="T21" s="146"/>
      <c r="U21" s="43">
        <f t="shared" si="3"/>
        <v>0.33600081042521468</v>
      </c>
      <c r="V21" s="37">
        <f t="shared" si="4"/>
        <v>4.0000000276540311E-3</v>
      </c>
      <c r="W21" s="146"/>
      <c r="X21" s="89">
        <f t="shared" si="13"/>
        <v>7725</v>
      </c>
      <c r="Y21" s="45">
        <f t="shared" si="5"/>
        <v>87492703.693360999</v>
      </c>
      <c r="Z21" s="45">
        <f t="shared" si="6"/>
        <v>265994.93063959008</v>
      </c>
      <c r="AA21" s="45">
        <f t="shared" si="7"/>
        <v>15324.668573367213</v>
      </c>
      <c r="AB21" s="46">
        <f t="shared" si="8"/>
        <v>37553.166448193217</v>
      </c>
      <c r="AD21" s="44">
        <f t="shared" si="9"/>
        <v>87819301.459022149</v>
      </c>
      <c r="AE21" s="125"/>
    </row>
    <row r="22" spans="1:36" ht="15" thickBot="1" x14ac:dyDescent="0.35">
      <c r="A22" s="5">
        <f t="shared" si="10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1"/>
        <v>12793.827782198468</v>
      </c>
      <c r="P22" s="39">
        <f t="shared" si="12"/>
        <v>1331.3238876162318</v>
      </c>
      <c r="Q22" s="146"/>
      <c r="R22" s="32">
        <f t="shared" si="1"/>
        <v>1</v>
      </c>
      <c r="S22" s="37">
        <f t="shared" si="2"/>
        <v>1</v>
      </c>
      <c r="T22" s="146"/>
      <c r="U22" s="43">
        <f t="shared" si="3"/>
        <v>0.33600082690761485</v>
      </c>
      <c r="V22" s="37">
        <f t="shared" si="4"/>
        <v>4.000000028213613E-3</v>
      </c>
      <c r="W22" s="146"/>
      <c r="X22" s="89">
        <f t="shared" si="13"/>
        <v>7725</v>
      </c>
      <c r="Y22" s="45">
        <f t="shared" si="5"/>
        <v>87934209.088001281</v>
      </c>
      <c r="Z22" s="45">
        <f t="shared" si="6"/>
        <v>267337.0384958958</v>
      </c>
      <c r="AA22" s="45">
        <f t="shared" si="7"/>
        <v>15030.398949877313</v>
      </c>
      <c r="AB22" s="46">
        <f t="shared" si="8"/>
        <v>37742.504843004448</v>
      </c>
      <c r="AD22" s="44">
        <f t="shared" si="9"/>
        <v>88262044.030290067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0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1"/>
        <v>12858.063430715009</v>
      </c>
      <c r="P23" s="39">
        <f t="shared" si="12"/>
        <v>1337.9748466636343</v>
      </c>
      <c r="Q23" s="146"/>
      <c r="R23" s="32">
        <f t="shared" si="1"/>
        <v>1</v>
      </c>
      <c r="S23" s="37">
        <f t="shared" si="2"/>
        <v>1</v>
      </c>
      <c r="T23" s="146"/>
      <c r="U23" s="43">
        <f t="shared" si="3"/>
        <v>0.33600084364015975</v>
      </c>
      <c r="V23" s="37">
        <f t="shared" si="4"/>
        <v>4.0000000287816438E-3</v>
      </c>
      <c r="W23" s="146"/>
      <c r="X23" s="89">
        <f t="shared" si="13"/>
        <v>7725</v>
      </c>
      <c r="Y23" s="45">
        <f t="shared" si="5"/>
        <v>88375714.591666594</v>
      </c>
      <c r="Z23" s="45">
        <f t="shared" si="6"/>
        <v>268679.14635220153</v>
      </c>
      <c r="AA23" s="45">
        <f t="shared" si="7"/>
        <v>14732.39784007633</v>
      </c>
      <c r="AB23" s="46">
        <f t="shared" si="8"/>
        <v>37931.843237815694</v>
      </c>
      <c r="AD23" s="44">
        <f t="shared" si="9"/>
        <v>88704782.979096696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0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1"/>
        <v>12922.299079231549</v>
      </c>
      <c r="P24" s="39">
        <f t="shared" si="12"/>
        <v>1344.6258057110369</v>
      </c>
      <c r="Q24" s="146"/>
      <c r="R24" s="32">
        <f t="shared" si="1"/>
        <v>1</v>
      </c>
      <c r="S24" s="37">
        <f t="shared" si="2"/>
        <v>1</v>
      </c>
      <c r="T24" s="146"/>
      <c r="U24" s="43">
        <f t="shared" si="3"/>
        <v>0.33600086062536749</v>
      </c>
      <c r="V24" s="37">
        <f t="shared" si="4"/>
        <v>4.0000000293582104E-3</v>
      </c>
      <c r="W24" s="146"/>
      <c r="X24" s="89">
        <f t="shared" si="13"/>
        <v>7725</v>
      </c>
      <c r="Y24" s="45">
        <f t="shared" si="5"/>
        <v>88817220.206007302</v>
      </c>
      <c r="Z24" s="45">
        <f t="shared" si="6"/>
        <v>270021.25420850725</v>
      </c>
      <c r="AA24" s="45">
        <f t="shared" si="7"/>
        <v>14430.665243964275</v>
      </c>
      <c r="AB24" s="46">
        <f t="shared" si="8"/>
        <v>38121.181632626933</v>
      </c>
      <c r="AD24" s="44">
        <f t="shared" si="9"/>
        <v>89147518.307092398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0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1"/>
        <v>12986.534727748087</v>
      </c>
      <c r="P25" s="39">
        <f t="shared" si="12"/>
        <v>1351.2767647584392</v>
      </c>
      <c r="Q25" s="146"/>
      <c r="R25" s="32">
        <f t="shared" si="1"/>
        <v>1</v>
      </c>
      <c r="S25" s="37">
        <f t="shared" si="2"/>
        <v>1</v>
      </c>
      <c r="T25" s="146"/>
      <c r="U25" s="43">
        <f t="shared" si="3"/>
        <v>0.33600087786576888</v>
      </c>
      <c r="V25" s="37">
        <f t="shared" si="4"/>
        <v>4.0000000299433951E-3</v>
      </c>
      <c r="W25" s="146"/>
      <c r="X25" s="89">
        <f t="shared" si="13"/>
        <v>7725</v>
      </c>
      <c r="Y25" s="45">
        <f t="shared" si="5"/>
        <v>89258725.932690442</v>
      </c>
      <c r="Z25" s="45">
        <f t="shared" si="6"/>
        <v>271363.36206481286</v>
      </c>
      <c r="AA25" s="45">
        <f t="shared" si="7"/>
        <v>14125.201161541136</v>
      </c>
      <c r="AB25" s="46">
        <f t="shared" si="8"/>
        <v>38310.520027438164</v>
      </c>
      <c r="AD25" s="44">
        <f t="shared" si="9"/>
        <v>89590250.015944242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0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1"/>
        <v>13050.770376264627</v>
      </c>
      <c r="P26" s="39">
        <f t="shared" si="12"/>
        <v>1357.9277238058419</v>
      </c>
      <c r="Q26" s="146"/>
      <c r="R26" s="32">
        <f t="shared" si="1"/>
        <v>1</v>
      </c>
      <c r="S26" s="37">
        <f t="shared" si="2"/>
        <v>1</v>
      </c>
      <c r="T26" s="146"/>
      <c r="U26" s="43">
        <f t="shared" si="3"/>
        <v>0.33600089536390726</v>
      </c>
      <c r="V26" s="37">
        <f t="shared" si="4"/>
        <v>4.0000000305372846E-3</v>
      </c>
      <c r="W26" s="146"/>
      <c r="X26" s="89">
        <f t="shared" si="13"/>
        <v>7725</v>
      </c>
      <c r="Y26" s="45">
        <f t="shared" si="5"/>
        <v>89700231.773399666</v>
      </c>
      <c r="Z26" s="45">
        <f t="shared" si="6"/>
        <v>272705.46992111852</v>
      </c>
      <c r="AA26" s="45">
        <f t="shared" si="7"/>
        <v>13816.00559280692</v>
      </c>
      <c r="AB26" s="46">
        <f t="shared" si="8"/>
        <v>38499.858422249403</v>
      </c>
      <c r="AD26" s="44">
        <f t="shared" si="9"/>
        <v>90032978.107335836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0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1"/>
        <v>13115.006024781167</v>
      </c>
      <c r="P27" s="39">
        <f t="shared" si="12"/>
        <v>1364.5786828532443</v>
      </c>
      <c r="Q27" s="146"/>
      <c r="R27" s="32">
        <f t="shared" si="1"/>
        <v>1</v>
      </c>
      <c r="S27" s="37">
        <f t="shared" si="2"/>
        <v>1</v>
      </c>
      <c r="T27" s="146"/>
      <c r="U27" s="43">
        <f t="shared" si="3"/>
        <v>0.33600091312233865</v>
      </c>
      <c r="V27" s="37">
        <f t="shared" si="4"/>
        <v>4.0000000311399666E-3</v>
      </c>
      <c r="W27" s="146"/>
      <c r="X27" s="89">
        <f t="shared" si="13"/>
        <v>7725</v>
      </c>
      <c r="Y27" s="45">
        <f t="shared" si="5"/>
        <v>90141737.729835376</v>
      </c>
      <c r="Z27" s="45">
        <f t="shared" si="6"/>
        <v>274047.57777742425</v>
      </c>
      <c r="AA27" s="45">
        <f t="shared" si="7"/>
        <v>13503.078537761625</v>
      </c>
      <c r="AB27" s="46">
        <f t="shared" si="8"/>
        <v>38689.196817060649</v>
      </c>
      <c r="AD27" s="44">
        <f t="shared" si="9"/>
        <v>90475702.582967624</v>
      </c>
      <c r="AE27" s="125"/>
    </row>
    <row r="28" spans="1:36" ht="15" thickBot="1" x14ac:dyDescent="0.35">
      <c r="A28" s="5">
        <f t="shared" si="10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1"/>
        <v>13179.241673297707</v>
      </c>
      <c r="P28" s="39">
        <f t="shared" si="12"/>
        <v>1371.229641900647</v>
      </c>
      <c r="Q28" s="146"/>
      <c r="R28" s="32">
        <f t="shared" si="1"/>
        <v>1</v>
      </c>
      <c r="S28" s="37">
        <f t="shared" si="2"/>
        <v>1</v>
      </c>
      <c r="T28" s="146"/>
      <c r="U28" s="43">
        <f t="shared" si="3"/>
        <v>0.33600093114363172</v>
      </c>
      <c r="V28" s="37">
        <f t="shared" si="4"/>
        <v>4.0000000317515242E-3</v>
      </c>
      <c r="W28" s="146"/>
      <c r="X28" s="89">
        <f t="shared" si="13"/>
        <v>7725</v>
      </c>
      <c r="Y28" s="45">
        <f t="shared" si="5"/>
        <v>90583243.803714827</v>
      </c>
      <c r="Z28" s="45">
        <f t="shared" si="6"/>
        <v>275389.68563372997</v>
      </c>
      <c r="AA28" s="45">
        <f t="shared" si="7"/>
        <v>13186.419996405246</v>
      </c>
      <c r="AB28" s="46">
        <f t="shared" si="8"/>
        <v>38878.535211871887</v>
      </c>
      <c r="AD28" s="44">
        <f t="shared" si="9"/>
        <v>90918423.444556847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0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1"/>
        <v>13243.477321814247</v>
      </c>
      <c r="P29" s="39">
        <f t="shared" si="12"/>
        <v>1377.8806009480495</v>
      </c>
      <c r="Q29" s="146"/>
      <c r="R29" s="32">
        <f t="shared" si="1"/>
        <v>1</v>
      </c>
      <c r="S29" s="37">
        <f t="shared" si="2"/>
        <v>1</v>
      </c>
      <c r="T29" s="146"/>
      <c r="U29" s="43">
        <f t="shared" si="3"/>
        <v>0.33600094943036757</v>
      </c>
      <c r="V29" s="37">
        <f t="shared" si="4"/>
        <v>4.0000000323720452E-3</v>
      </c>
      <c r="W29" s="146"/>
      <c r="X29" s="89">
        <f t="shared" si="13"/>
        <v>7725</v>
      </c>
      <c r="Y29" s="45">
        <f t="shared" si="5"/>
        <v>91024749.996772066</v>
      </c>
      <c r="Z29" s="45">
        <f t="shared" si="6"/>
        <v>276731.79349003569</v>
      </c>
      <c r="AA29" s="45">
        <f t="shared" si="7"/>
        <v>12866.029968737797</v>
      </c>
      <c r="AB29" s="46">
        <f t="shared" si="8"/>
        <v>39067.873606683119</v>
      </c>
      <c r="AD29" s="44">
        <f t="shared" si="9"/>
        <v>91361140.693837523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0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1"/>
        <v>13307.712970330787</v>
      </c>
      <c r="P30" s="39">
        <f t="shared" si="12"/>
        <v>1384.5315599954522</v>
      </c>
      <c r="Q30" s="146"/>
      <c r="R30" s="32">
        <f t="shared" si="1"/>
        <v>1</v>
      </c>
      <c r="S30" s="37">
        <f t="shared" si="2"/>
        <v>1</v>
      </c>
      <c r="T30" s="146"/>
      <c r="U30" s="43">
        <f t="shared" si="3"/>
        <v>0.33600096798514012</v>
      </c>
      <c r="V30" s="37">
        <f t="shared" si="4"/>
        <v>4.000000033001618E-3</v>
      </c>
      <c r="W30" s="146"/>
      <c r="X30" s="89">
        <f t="shared" si="13"/>
        <v>7725</v>
      </c>
      <c r="Y30" s="45">
        <f t="shared" si="5"/>
        <v>91466256.310758248</v>
      </c>
      <c r="Z30" s="45">
        <f t="shared" si="6"/>
        <v>278073.90134634136</v>
      </c>
      <c r="AA30" s="45">
        <f t="shared" si="7"/>
        <v>12541.908454759263</v>
      </c>
      <c r="AB30" s="46">
        <f t="shared" si="8"/>
        <v>39257.212001494365</v>
      </c>
      <c r="AD30" s="44">
        <f t="shared" si="9"/>
        <v>91803854.332560837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0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1"/>
        <v>13371.948618847327</v>
      </c>
      <c r="P31" s="39">
        <f t="shared" si="12"/>
        <v>1391.1825190428547</v>
      </c>
      <c r="Q31" s="146"/>
      <c r="R31" s="32">
        <f t="shared" si="1"/>
        <v>1</v>
      </c>
      <c r="S31" s="37">
        <f t="shared" si="2"/>
        <v>1</v>
      </c>
      <c r="T31" s="146"/>
      <c r="U31" s="43">
        <f t="shared" si="3"/>
        <v>0.33600098681055579</v>
      </c>
      <c r="V31" s="37">
        <f t="shared" si="4"/>
        <v>4.0000000336403302E-3</v>
      </c>
      <c r="W31" s="146"/>
      <c r="X31" s="89">
        <f t="shared" si="13"/>
        <v>7725</v>
      </c>
      <c r="Y31" s="45">
        <f t="shared" si="5"/>
        <v>91907762.74744159</v>
      </c>
      <c r="Z31" s="45">
        <f t="shared" si="6"/>
        <v>279416.00920264708</v>
      </c>
      <c r="AA31" s="45">
        <f t="shared" si="7"/>
        <v>12214.055454469648</v>
      </c>
      <c r="AB31" s="46">
        <f t="shared" si="8"/>
        <v>39446.550396305603</v>
      </c>
      <c r="AD31" s="44">
        <f t="shared" si="9"/>
        <v>92246564.362495005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0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1"/>
        <v>13436.184267363868</v>
      </c>
      <c r="P32" s="39">
        <f t="shared" si="12"/>
        <v>1397.8334780902571</v>
      </c>
      <c r="Q32" s="146"/>
      <c r="R32" s="32">
        <f t="shared" si="1"/>
        <v>1</v>
      </c>
      <c r="S32" s="37">
        <f t="shared" si="2"/>
        <v>1</v>
      </c>
      <c r="T32" s="146"/>
      <c r="U32" s="43">
        <f t="shared" si="3"/>
        <v>0.33600100590923365</v>
      </c>
      <c r="V32" s="37">
        <f t="shared" si="4"/>
        <v>4.0000000342882685E-3</v>
      </c>
      <c r="W32" s="146"/>
      <c r="X32" s="89">
        <f t="shared" si="13"/>
        <v>7725</v>
      </c>
      <c r="Y32" s="45">
        <f t="shared" si="5"/>
        <v>92349269.308607355</v>
      </c>
      <c r="Z32" s="45">
        <f t="shared" si="6"/>
        <v>280758.11705895275</v>
      </c>
      <c r="AA32" s="45">
        <f t="shared" si="7"/>
        <v>11882.47096786896</v>
      </c>
      <c r="AB32" s="46">
        <f t="shared" si="8"/>
        <v>39635.888791116849</v>
      </c>
      <c r="AD32" s="44">
        <f t="shared" si="9"/>
        <v>92689270.78542529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0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1"/>
        <v>13500.419915880406</v>
      </c>
      <c r="P33" s="39">
        <f t="shared" si="12"/>
        <v>1404.4844371376596</v>
      </c>
      <c r="Q33" s="146"/>
      <c r="R33" s="32">
        <f t="shared" si="1"/>
        <v>1</v>
      </c>
      <c r="S33" s="37">
        <f t="shared" si="2"/>
        <v>1</v>
      </c>
      <c r="T33" s="146"/>
      <c r="U33" s="43">
        <f t="shared" si="3"/>
        <v>0.33600102528380538</v>
      </c>
      <c r="V33" s="37">
        <f t="shared" si="4"/>
        <v>4.0000000349455223E-3</v>
      </c>
      <c r="W33" s="146"/>
      <c r="X33" s="89">
        <f t="shared" si="13"/>
        <v>7725</v>
      </c>
      <c r="Y33" s="45">
        <f t="shared" si="5"/>
        <v>92790775.996058181</v>
      </c>
      <c r="Z33" s="45">
        <f t="shared" si="6"/>
        <v>282100.22491525841</v>
      </c>
      <c r="AA33" s="45">
        <f t="shared" si="7"/>
        <v>11547.154994957189</v>
      </c>
      <c r="AB33" s="46">
        <f t="shared" si="8"/>
        <v>39825.227185928074</v>
      </c>
      <c r="AD33" s="44">
        <f t="shared" si="9"/>
        <v>93131973.603154331</v>
      </c>
      <c r="AE33" s="125"/>
      <c r="AF33" s="65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0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1"/>
        <v>13564.655564396946</v>
      </c>
      <c r="P34" s="39">
        <f t="shared" si="12"/>
        <v>1411.1353961850621</v>
      </c>
      <c r="Q34" s="146"/>
      <c r="R34" s="32">
        <f t="shared" si="1"/>
        <v>1</v>
      </c>
      <c r="S34" s="37">
        <f t="shared" si="2"/>
        <v>1</v>
      </c>
      <c r="T34" s="146"/>
      <c r="U34" s="43">
        <f t="shared" si="3"/>
        <v>0.33600104493691524</v>
      </c>
      <c r="V34" s="37">
        <f t="shared" si="4"/>
        <v>4.0000000356121791E-3</v>
      </c>
      <c r="W34" s="146"/>
      <c r="X34" s="89">
        <f t="shared" si="13"/>
        <v>7725</v>
      </c>
      <c r="Y34" s="45">
        <f t="shared" si="5"/>
        <v>93232282.811613902</v>
      </c>
      <c r="Z34" s="45">
        <f t="shared" si="6"/>
        <v>283442.33277156414</v>
      </c>
      <c r="AA34" s="45">
        <f t="shared" si="7"/>
        <v>11208.107535734338</v>
      </c>
      <c r="AB34" s="46">
        <f t="shared" si="8"/>
        <v>40014.56558073932</v>
      </c>
      <c r="AD34" s="44">
        <f t="shared" si="9"/>
        <v>93574672.817501947</v>
      </c>
      <c r="AE34" s="125"/>
    </row>
    <row r="35" spans="1:35" ht="15" thickBot="1" x14ac:dyDescent="0.35">
      <c r="A35" s="5">
        <f t="shared" si="10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1"/>
        <v>13628.891212913486</v>
      </c>
      <c r="P35" s="39">
        <f t="shared" si="12"/>
        <v>1417.7863552324648</v>
      </c>
      <c r="Q35" s="146"/>
      <c r="R35" s="32">
        <f t="shared" si="1"/>
        <v>1</v>
      </c>
      <c r="S35" s="37">
        <f t="shared" si="2"/>
        <v>1</v>
      </c>
      <c r="T35" s="146"/>
      <c r="U35" s="43">
        <f t="shared" si="3"/>
        <v>0.33600106487122006</v>
      </c>
      <c r="V35" s="37">
        <f t="shared" si="4"/>
        <v>4.0000000362883292E-3</v>
      </c>
      <c r="W35" s="146"/>
      <c r="X35" s="89">
        <f t="shared" si="13"/>
        <v>7725</v>
      </c>
      <c r="Y35" s="45">
        <f t="shared" si="5"/>
        <v>93673789.757111832</v>
      </c>
      <c r="Z35" s="45">
        <f t="shared" si="6"/>
        <v>284784.44062786986</v>
      </c>
      <c r="AA35" s="45">
        <f t="shared" si="7"/>
        <v>10865.32859020041</v>
      </c>
      <c r="AB35" s="46">
        <f t="shared" si="8"/>
        <v>40203.903975550551</v>
      </c>
      <c r="AD35" s="44">
        <f t="shared" si="9"/>
        <v>94017368.430305451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0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1"/>
        <v>13693.126861430024</v>
      </c>
      <c r="P36" s="39">
        <f t="shared" si="12"/>
        <v>1424.437314279867</v>
      </c>
      <c r="Q36" s="146"/>
      <c r="R36" s="32">
        <f t="shared" si="1"/>
        <v>1</v>
      </c>
      <c r="S36" s="37">
        <f t="shared" si="2"/>
        <v>1</v>
      </c>
      <c r="T36" s="146"/>
      <c r="U36" s="43">
        <f t="shared" si="3"/>
        <v>0.33600108508938947</v>
      </c>
      <c r="V36" s="37">
        <f t="shared" si="4"/>
        <v>4.0000000369740619E-3</v>
      </c>
      <c r="W36" s="146"/>
      <c r="X36" s="89">
        <f t="shared" si="13"/>
        <v>7725</v>
      </c>
      <c r="Y36" s="45">
        <f t="shared" si="5"/>
        <v>94115296.834406763</v>
      </c>
      <c r="Z36" s="45">
        <f t="shared" si="6"/>
        <v>286126.54848417552</v>
      </c>
      <c r="AA36" s="45">
        <f t="shared" si="7"/>
        <v>10518.818158355401</v>
      </c>
      <c r="AB36" s="46">
        <f t="shared" si="8"/>
        <v>40393.24237036179</v>
      </c>
      <c r="AD36" s="44">
        <f t="shared" si="9"/>
        <v>94460060.443419665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0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1"/>
        <v>13757.362509946563</v>
      </c>
      <c r="P37" s="39">
        <f t="shared" si="12"/>
        <v>1431.0882733272695</v>
      </c>
      <c r="Q37" s="146"/>
      <c r="R37" s="32">
        <f t="shared" si="1"/>
        <v>1</v>
      </c>
      <c r="S37" s="37">
        <f t="shared" si="2"/>
        <v>1</v>
      </c>
      <c r="T37" s="146"/>
      <c r="U37" s="43">
        <f t="shared" si="3"/>
        <v>0.33600110559410551</v>
      </c>
      <c r="V37" s="37">
        <f t="shared" si="4"/>
        <v>4.0000000376694683E-3</v>
      </c>
      <c r="W37" s="146"/>
      <c r="X37" s="89">
        <f t="shared" si="13"/>
        <v>7725</v>
      </c>
      <c r="Y37" s="45">
        <f t="shared" si="5"/>
        <v>94556804.045370996</v>
      </c>
      <c r="Z37" s="45">
        <f t="shared" si="6"/>
        <v>287468.65634048113</v>
      </c>
      <c r="AA37" s="45">
        <f t="shared" si="7"/>
        <v>10168.576240199312</v>
      </c>
      <c r="AB37" s="46">
        <f t="shared" si="8"/>
        <v>40582.580765173021</v>
      </c>
      <c r="AD37" s="44">
        <f t="shared" si="9"/>
        <v>94902748.858716846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0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1"/>
        <v>13821.598158463101</v>
      </c>
      <c r="P38" s="39">
        <f t="shared" si="12"/>
        <v>1437.7392323746719</v>
      </c>
      <c r="Q38" s="146"/>
      <c r="R38" s="32">
        <f t="shared" si="1"/>
        <v>1</v>
      </c>
      <c r="S38" s="37">
        <f t="shared" si="2"/>
        <v>1</v>
      </c>
      <c r="T38" s="146"/>
      <c r="U38" s="43">
        <f t="shared" si="3"/>
        <v>0.3360011263880629</v>
      </c>
      <c r="V38" s="37">
        <f t="shared" si="4"/>
        <v>4.0000000383746386E-3</v>
      </c>
      <c r="W38" s="146"/>
      <c r="X38" s="89">
        <f t="shared" si="13"/>
        <v>7725</v>
      </c>
      <c r="Y38" s="45">
        <f t="shared" si="5"/>
        <v>94998311.391894519</v>
      </c>
      <c r="Z38" s="45">
        <f t="shared" si="6"/>
        <v>288810.7641967868</v>
      </c>
      <c r="AA38" s="45">
        <f t="shared" si="7"/>
        <v>9814.6028357321466</v>
      </c>
      <c r="AB38" s="46">
        <f t="shared" si="8"/>
        <v>40771.919159984267</v>
      </c>
      <c r="AD38" s="44">
        <f t="shared" si="9"/>
        <v>95345433.678087011</v>
      </c>
      <c r="AE38" s="125"/>
    </row>
    <row r="39" spans="1:35" ht="15" thickBot="1" x14ac:dyDescent="0.35">
      <c r="A39" s="5">
        <f t="shared" si="10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1"/>
        <v>13885.833806979641</v>
      </c>
      <c r="P39" s="39">
        <f t="shared" si="12"/>
        <v>1444.3901914220744</v>
      </c>
      <c r="Q39" s="146"/>
      <c r="R39" s="32">
        <f t="shared" si="1"/>
        <v>1</v>
      </c>
      <c r="S39" s="37">
        <f t="shared" si="2"/>
        <v>1</v>
      </c>
      <c r="T39" s="146"/>
      <c r="U39" s="43">
        <f t="shared" si="3"/>
        <v>0.33600114747396898</v>
      </c>
      <c r="V39" s="37">
        <f t="shared" si="4"/>
        <v>4.000000039089663E-3</v>
      </c>
      <c r="W39" s="146"/>
      <c r="X39" s="89">
        <f t="shared" si="13"/>
        <v>7725</v>
      </c>
      <c r="Y39" s="45">
        <f t="shared" si="5"/>
        <v>95439818.875885069</v>
      </c>
      <c r="Z39" s="45">
        <f t="shared" si="6"/>
        <v>290152.87205309258</v>
      </c>
      <c r="AA39" s="45">
        <f t="shared" si="7"/>
        <v>9456.897944953902</v>
      </c>
      <c r="AB39" s="46">
        <f t="shared" si="8"/>
        <v>40961.257554795498</v>
      </c>
      <c r="AD39" s="44">
        <f t="shared" si="9"/>
        <v>95788114.903437912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0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1"/>
        <v>13950.069455496181</v>
      </c>
      <c r="P40" s="39">
        <f t="shared" si="12"/>
        <v>1451.0411504694769</v>
      </c>
      <c r="Q40" s="146"/>
      <c r="R40" s="32">
        <f t="shared" si="1"/>
        <v>1</v>
      </c>
      <c r="S40" s="37">
        <f t="shared" si="2"/>
        <v>1</v>
      </c>
      <c r="T40" s="146"/>
      <c r="U40" s="43">
        <f t="shared" si="3"/>
        <v>0.33600116885454373</v>
      </c>
      <c r="V40" s="37">
        <f t="shared" si="4"/>
        <v>4.0000000398146334E-3</v>
      </c>
      <c r="W40" s="146"/>
      <c r="X40" s="89">
        <f t="shared" si="13"/>
        <v>7725</v>
      </c>
      <c r="Y40" s="45">
        <f t="shared" si="5"/>
        <v>95881326.499268204</v>
      </c>
      <c r="Z40" s="45">
        <f t="shared" si="6"/>
        <v>291494.97990939824</v>
      </c>
      <c r="AA40" s="45">
        <f t="shared" si="7"/>
        <v>9095.4615678645769</v>
      </c>
      <c r="AB40" s="46">
        <f t="shared" si="8"/>
        <v>41150.595949606737</v>
      </c>
      <c r="AD40" s="44">
        <f t="shared" si="9"/>
        <v>96230792.536695078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0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1"/>
        <v>14014.305104012723</v>
      </c>
      <c r="P41" s="39">
        <f t="shared" si="12"/>
        <v>1457.6921095168798</v>
      </c>
      <c r="Q41" s="146"/>
      <c r="R41" s="32">
        <f t="shared" si="1"/>
        <v>1</v>
      </c>
      <c r="S41" s="37">
        <f t="shared" si="2"/>
        <v>1</v>
      </c>
      <c r="T41" s="146"/>
      <c r="U41" s="43">
        <f t="shared" si="3"/>
        <v>0.33600119053251964</v>
      </c>
      <c r="V41" s="37">
        <f t="shared" si="4"/>
        <v>4.000000040549641E-3</v>
      </c>
      <c r="W41" s="146"/>
      <c r="X41" s="89">
        <f t="shared" si="13"/>
        <v>7725</v>
      </c>
      <c r="Y41" s="45">
        <f t="shared" si="5"/>
        <v>96322834.263987318</v>
      </c>
      <c r="Z41" s="45">
        <f t="shared" si="6"/>
        <v>292837.08776570397</v>
      </c>
      <c r="AA41" s="45">
        <f t="shared" si="7"/>
        <v>8730.2937044641767</v>
      </c>
      <c r="AB41" s="46">
        <f t="shared" si="8"/>
        <v>41339.934344417983</v>
      </c>
      <c r="AD41" s="44">
        <f t="shared" si="9"/>
        <v>96673466.579801902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0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1"/>
        <v>14078.540752529261</v>
      </c>
      <c r="P42" s="39">
        <f t="shared" si="12"/>
        <v>1464.343068564282</v>
      </c>
      <c r="Q42" s="146"/>
      <c r="R42" s="32">
        <f t="shared" si="1"/>
        <v>1</v>
      </c>
      <c r="S42" s="37">
        <f t="shared" si="2"/>
        <v>1</v>
      </c>
      <c r="T42" s="146"/>
      <c r="U42" s="43">
        <f t="shared" si="3"/>
        <v>0.33600121251064202</v>
      </c>
      <c r="V42" s="37">
        <f t="shared" si="4"/>
        <v>4.0000000412947793E-3</v>
      </c>
      <c r="W42" s="146"/>
      <c r="X42" s="89">
        <f t="shared" si="13"/>
        <v>7725</v>
      </c>
      <c r="Y42" s="45">
        <f t="shared" si="5"/>
        <v>96764342.17200385</v>
      </c>
      <c r="Z42" s="45">
        <f t="shared" si="6"/>
        <v>294179.19562200963</v>
      </c>
      <c r="AA42" s="45">
        <f t="shared" si="7"/>
        <v>8361.3943547526906</v>
      </c>
      <c r="AB42" s="46">
        <f t="shared" si="8"/>
        <v>41529.272739229222</v>
      </c>
      <c r="AD42" s="44">
        <f t="shared" si="9"/>
        <v>97116137.03471984</v>
      </c>
      <c r="AE42" s="125"/>
    </row>
    <row r="43" spans="1:35" x14ac:dyDescent="0.3">
      <c r="A43" s="5">
        <f t="shared" si="10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1"/>
        <v>14142.776401045803</v>
      </c>
      <c r="P43" s="39">
        <f t="shared" si="12"/>
        <v>1470.9940276116847</v>
      </c>
      <c r="Q43" s="146"/>
      <c r="R43" s="32">
        <f t="shared" si="1"/>
        <v>1</v>
      </c>
      <c r="S43" s="37">
        <f t="shared" si="2"/>
        <v>1</v>
      </c>
      <c r="T43" s="146"/>
      <c r="U43" s="43">
        <f t="shared" si="3"/>
        <v>0.33600123479166849</v>
      </c>
      <c r="V43" s="37">
        <f t="shared" si="4"/>
        <v>4.0000000420501395E-3</v>
      </c>
      <c r="W43" s="146"/>
      <c r="X43" s="89">
        <f t="shared" si="13"/>
        <v>7725</v>
      </c>
      <c r="Y43" s="45">
        <f t="shared" si="5"/>
        <v>97205850.225297242</v>
      </c>
      <c r="Z43" s="45">
        <f t="shared" si="6"/>
        <v>295521.30347831541</v>
      </c>
      <c r="AA43" s="45">
        <f t="shared" si="7"/>
        <v>7988.763518730133</v>
      </c>
      <c r="AB43" s="46">
        <f t="shared" si="8"/>
        <v>41718.61113404046</v>
      </c>
      <c r="AD43" s="44">
        <f t="shared" si="9"/>
        <v>97558803.903428331</v>
      </c>
      <c r="AE43" s="125"/>
      <c r="AF43" s="48" t="s">
        <v>42</v>
      </c>
      <c r="AG43" s="49"/>
      <c r="AH43" s="50"/>
    </row>
    <row r="44" spans="1:35" x14ac:dyDescent="0.3">
      <c r="A44" s="5">
        <f t="shared" si="10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1"/>
        <v>14207.012049562343</v>
      </c>
      <c r="P44" s="39">
        <f t="shared" si="12"/>
        <v>1477.6449866590874</v>
      </c>
      <c r="Q44" s="146"/>
      <c r="R44" s="32">
        <f t="shared" si="1"/>
        <v>1</v>
      </c>
      <c r="S44" s="37">
        <f t="shared" si="2"/>
        <v>1</v>
      </c>
      <c r="T44" s="146"/>
      <c r="U44" s="43">
        <f t="shared" si="3"/>
        <v>0.33600125737836961</v>
      </c>
      <c r="V44" s="37">
        <f t="shared" si="4"/>
        <v>4.0000000428158161E-3</v>
      </c>
      <c r="W44" s="146"/>
      <c r="X44" s="89">
        <f t="shared" si="13"/>
        <v>7725</v>
      </c>
      <c r="Y44" s="45">
        <f t="shared" si="5"/>
        <v>97647358.425865144</v>
      </c>
      <c r="Z44" s="45">
        <f t="shared" si="6"/>
        <v>296863.41133462108</v>
      </c>
      <c r="AA44" s="45">
        <f t="shared" si="7"/>
        <v>7612.401196396494</v>
      </c>
      <c r="AB44" s="46">
        <f t="shared" si="8"/>
        <v>41907.949528851706</v>
      </c>
      <c r="AD44" s="44">
        <f t="shared" si="9"/>
        <v>98001467.187925011</v>
      </c>
      <c r="AE44" s="125"/>
      <c r="AF44" s="90" t="s">
        <v>44</v>
      </c>
      <c r="AG44" s="91"/>
      <c r="AH44" s="92"/>
    </row>
    <row r="45" spans="1:35" x14ac:dyDescent="0.3">
      <c r="A45" s="5">
        <f t="shared" si="10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1"/>
        <v>14271.247698078883</v>
      </c>
      <c r="P45" s="39">
        <f t="shared" si="12"/>
        <v>1484.2959457064899</v>
      </c>
      <c r="Q45" s="146"/>
      <c r="R45" s="32">
        <f t="shared" si="1"/>
        <v>1</v>
      </c>
      <c r="S45" s="37">
        <f t="shared" si="2"/>
        <v>1</v>
      </c>
      <c r="T45" s="146"/>
      <c r="U45" s="43">
        <f t="shared" si="3"/>
        <v>0.33600128027352827</v>
      </c>
      <c r="V45" s="37">
        <f t="shared" si="4"/>
        <v>4.000000043591901E-3</v>
      </c>
      <c r="W45" s="146"/>
      <c r="X45" s="89">
        <f t="shared" si="13"/>
        <v>7725</v>
      </c>
      <c r="Y45" s="45">
        <f t="shared" si="5"/>
        <v>98088866.775723413</v>
      </c>
      <c r="Z45" s="45">
        <f t="shared" si="6"/>
        <v>298205.5191909268</v>
      </c>
      <c r="AA45" s="45">
        <f t="shared" si="7"/>
        <v>7232.3073877517754</v>
      </c>
      <c r="AB45" s="46">
        <f t="shared" si="8"/>
        <v>42097.287923662938</v>
      </c>
      <c r="AD45" s="44">
        <f t="shared" si="9"/>
        <v>98444126.890225753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0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1"/>
        <v>14335.483346595423</v>
      </c>
      <c r="P46" s="39">
        <f t="shared" si="12"/>
        <v>1490.9469047538926</v>
      </c>
      <c r="Q46" s="146"/>
      <c r="R46" s="32">
        <f t="shared" si="1"/>
        <v>1</v>
      </c>
      <c r="S46" s="37">
        <f t="shared" si="2"/>
        <v>1</v>
      </c>
      <c r="T46" s="146"/>
      <c r="U46" s="43">
        <f t="shared" si="3"/>
        <v>0.33600130347994012</v>
      </c>
      <c r="V46" s="37">
        <f t="shared" si="4"/>
        <v>4.0000000443784897E-3</v>
      </c>
      <c r="W46" s="146"/>
      <c r="X46" s="89">
        <f t="shared" si="13"/>
        <v>7725</v>
      </c>
      <c r="Y46" s="45">
        <f t="shared" si="5"/>
        <v>98530375.276906192</v>
      </c>
      <c r="Z46" s="45">
        <f t="shared" si="6"/>
        <v>299547.62704723253</v>
      </c>
      <c r="AA46" s="45">
        <f t="shared" si="7"/>
        <v>6848.4820927959763</v>
      </c>
      <c r="AB46" s="46">
        <f t="shared" si="8"/>
        <v>42286.626318474184</v>
      </c>
      <c r="AD46" s="44">
        <f t="shared" si="9"/>
        <v>98886783.012364686</v>
      </c>
      <c r="AE46" s="125"/>
      <c r="AF46" s="53"/>
      <c r="AG46" s="54">
        <f>'[4]Risikoschätzung '!$T$22</f>
        <v>4.5820769878319424E-6</v>
      </c>
      <c r="AH46" s="52" t="s">
        <v>51</v>
      </c>
    </row>
    <row r="47" spans="1:35" x14ac:dyDescent="0.3">
      <c r="A47" s="5">
        <f t="shared" si="10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1"/>
        <v>14399.718995111962</v>
      </c>
      <c r="P47" s="39">
        <f t="shared" si="12"/>
        <v>1497.5978638012948</v>
      </c>
      <c r="Q47" s="146"/>
      <c r="R47" s="32">
        <f t="shared" si="1"/>
        <v>1</v>
      </c>
      <c r="S47" s="37">
        <f t="shared" si="2"/>
        <v>1</v>
      </c>
      <c r="T47" s="146"/>
      <c r="U47" s="43">
        <f t="shared" si="3"/>
        <v>0.33600132700041335</v>
      </c>
      <c r="V47" s="37">
        <f t="shared" si="4"/>
        <v>4.0000000451756749E-3</v>
      </c>
      <c r="W47" s="146"/>
      <c r="X47" s="89">
        <f t="shared" si="13"/>
        <v>7725</v>
      </c>
      <c r="Y47" s="45">
        <f t="shared" si="5"/>
        <v>98971883.931465998</v>
      </c>
      <c r="Z47" s="45">
        <f t="shared" si="6"/>
        <v>300889.73490353819</v>
      </c>
      <c r="AA47" s="45">
        <f t="shared" si="7"/>
        <v>6460.9253115290976</v>
      </c>
      <c r="AB47" s="46">
        <f t="shared" si="8"/>
        <v>42475.964713285422</v>
      </c>
      <c r="AD47" s="44">
        <f t="shared" ref="AD47:AD54" si="14">SUM(X47:AB47)</f>
        <v>99329435.556394368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0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1"/>
        <v>14463.954643628502</v>
      </c>
      <c r="P48" s="39">
        <f t="shared" si="12"/>
        <v>1504.2488228486975</v>
      </c>
      <c r="Q48" s="146"/>
      <c r="R48" s="32">
        <f t="shared" si="1"/>
        <v>1</v>
      </c>
      <c r="S48" s="37">
        <f t="shared" si="2"/>
        <v>1</v>
      </c>
      <c r="T48" s="146"/>
      <c r="U48" s="43">
        <f t="shared" si="3"/>
        <v>0.33600135083776889</v>
      </c>
      <c r="V48" s="37">
        <f t="shared" si="4"/>
        <v>4.000000045983553E-3</v>
      </c>
      <c r="W48" s="146"/>
      <c r="X48" s="89">
        <f t="shared" si="13"/>
        <v>7725</v>
      </c>
      <c r="Y48" s="45">
        <f t="shared" si="5"/>
        <v>99413392.741473943</v>
      </c>
      <c r="Z48" s="45">
        <f t="shared" si="6"/>
        <v>302231.84275984386</v>
      </c>
      <c r="AA48" s="45">
        <f t="shared" si="7"/>
        <v>6292.9773863498895</v>
      </c>
      <c r="AB48" s="46">
        <f t="shared" si="8"/>
        <v>42665.303108096654</v>
      </c>
      <c r="AD48" s="44">
        <f t="shared" si="14"/>
        <v>99772307.864728242</v>
      </c>
      <c r="AE48" s="125"/>
      <c r="AF48" s="90" t="s">
        <v>45</v>
      </c>
      <c r="AG48" s="91"/>
      <c r="AH48" s="92"/>
    </row>
    <row r="49" spans="1:34" x14ac:dyDescent="0.3">
      <c r="A49" s="5">
        <f t="shared" si="10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1"/>
        <v>14528.19029214504</v>
      </c>
      <c r="P49" s="39">
        <f t="shared" si="12"/>
        <v>1510.8997818960997</v>
      </c>
      <c r="Q49" s="146"/>
      <c r="R49" s="32">
        <f t="shared" si="1"/>
        <v>1</v>
      </c>
      <c r="S49" s="37">
        <f t="shared" si="2"/>
        <v>1</v>
      </c>
      <c r="T49" s="146"/>
      <c r="U49" s="43">
        <f t="shared" si="3"/>
        <v>0.33600137499484017</v>
      </c>
      <c r="V49" s="37">
        <f t="shared" si="4"/>
        <v>4.0000000468022184E-3</v>
      </c>
      <c r="W49" s="146"/>
      <c r="X49" s="89">
        <f t="shared" si="13"/>
        <v>7725</v>
      </c>
      <c r="Y49" s="45">
        <f t="shared" si="5"/>
        <v>99854901.709019572</v>
      </c>
      <c r="Z49" s="45">
        <f t="shared" si="6"/>
        <v>303573.95061614952</v>
      </c>
      <c r="AA49" s="45">
        <f t="shared" si="7"/>
        <v>6320.9250323064643</v>
      </c>
      <c r="AB49" s="46">
        <f t="shared" si="8"/>
        <v>42854.641502907893</v>
      </c>
      <c r="AD49" s="44">
        <f t="shared" si="14"/>
        <v>100215376.22617093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0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1"/>
        <v>14592.42594066158</v>
      </c>
      <c r="P50" s="39">
        <f t="shared" si="12"/>
        <v>1517.5507409435024</v>
      </c>
      <c r="Q50" s="146"/>
      <c r="R50" s="32">
        <f t="shared" si="1"/>
        <v>1</v>
      </c>
      <c r="S50" s="37">
        <f t="shared" si="2"/>
        <v>1</v>
      </c>
      <c r="T50" s="146"/>
      <c r="U50" s="43">
        <f t="shared" si="3"/>
        <v>0.33600139947447322</v>
      </c>
      <c r="V50" s="37">
        <f t="shared" si="4"/>
        <v>4.0000000476317658E-3</v>
      </c>
      <c r="W50" s="146"/>
      <c r="X50" s="89">
        <f t="shared" si="13"/>
        <v>7725</v>
      </c>
      <c r="Y50" s="45">
        <f t="shared" si="5"/>
        <v>100296410.83621113</v>
      </c>
      <c r="Z50" s="45">
        <f t="shared" si="6"/>
        <v>304916.05847245525</v>
      </c>
      <c r="AA50" s="45">
        <f t="shared" si="7"/>
        <v>6348.8726782630411</v>
      </c>
      <c r="AB50" s="46">
        <f t="shared" si="8"/>
        <v>43043.979897719124</v>
      </c>
      <c r="AD50" s="44">
        <f t="shared" si="14"/>
        <v>100658444.74725957</v>
      </c>
      <c r="AE50" s="125"/>
      <c r="AF50" s="53"/>
      <c r="AG50" s="54">
        <f>'[4]Risikoschätzung '!$T$21</f>
        <v>3.1719598989821684E-7</v>
      </c>
      <c r="AH50" s="52" t="s">
        <v>52</v>
      </c>
    </row>
    <row r="51" spans="1:34" x14ac:dyDescent="0.3">
      <c r="A51" s="5">
        <f t="shared" si="10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1"/>
        <v>14656.661589178118</v>
      </c>
      <c r="P51" s="39">
        <f t="shared" si="12"/>
        <v>1524.2016999909047</v>
      </c>
      <c r="Q51" s="146"/>
      <c r="R51" s="32">
        <f t="shared" si="1"/>
        <v>1</v>
      </c>
      <c r="S51" s="37">
        <f t="shared" si="2"/>
        <v>1</v>
      </c>
      <c r="T51" s="146"/>
      <c r="U51" s="43">
        <f t="shared" si="3"/>
        <v>0.33600142427952673</v>
      </c>
      <c r="V51" s="37">
        <f t="shared" si="4"/>
        <v>4.000000048472294E-3</v>
      </c>
      <c r="W51" s="146"/>
      <c r="X51" s="89">
        <f t="shared" si="13"/>
        <v>7725</v>
      </c>
      <c r="Y51" s="45">
        <f t="shared" si="5"/>
        <v>100737920.12517558</v>
      </c>
      <c r="Z51" s="45">
        <f t="shared" si="6"/>
        <v>306258.16632876091</v>
      </c>
      <c r="AA51" s="45">
        <f t="shared" si="7"/>
        <v>6376.8203242196159</v>
      </c>
      <c r="AB51" s="46">
        <f t="shared" si="8"/>
        <v>43233.318292530363</v>
      </c>
      <c r="AD51" s="44">
        <f t="shared" si="14"/>
        <v>101101513.43012108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0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1"/>
        <v>14720.897237694657</v>
      </c>
      <c r="P52" s="39">
        <f t="shared" si="12"/>
        <v>1530.8526590383071</v>
      </c>
      <c r="Q52" s="146"/>
      <c r="R52" s="32">
        <f t="shared" si="1"/>
        <v>1</v>
      </c>
      <c r="S52" s="37">
        <f t="shared" si="2"/>
        <v>1</v>
      </c>
      <c r="T52" s="146"/>
      <c r="U52" s="43">
        <f t="shared" si="3"/>
        <v>0.33600144941287202</v>
      </c>
      <c r="V52" s="37">
        <f t="shared" si="4"/>
        <v>4.0000000493238957E-3</v>
      </c>
      <c r="W52" s="146"/>
      <c r="X52" s="89">
        <f t="shared" si="13"/>
        <v>7725</v>
      </c>
      <c r="Y52" s="45">
        <f t="shared" si="5"/>
        <v>101179429.5780587</v>
      </c>
      <c r="Z52" s="45">
        <f t="shared" si="6"/>
        <v>307600.27418506658</v>
      </c>
      <c r="AA52" s="45">
        <f t="shared" si="7"/>
        <v>6404.7679701761908</v>
      </c>
      <c r="AB52" s="46">
        <f t="shared" si="8"/>
        <v>43422.656687341594</v>
      </c>
      <c r="AD52" s="44">
        <f t="shared" si="14"/>
        <v>101544582.27690127</v>
      </c>
      <c r="AE52" s="125"/>
      <c r="AF52" s="90" t="s">
        <v>46</v>
      </c>
      <c r="AG52" s="91"/>
      <c r="AH52" s="92"/>
    </row>
    <row r="53" spans="1:34" x14ac:dyDescent="0.3">
      <c r="A53" s="5">
        <f t="shared" si="10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1"/>
        <v>14785.132886211197</v>
      </c>
      <c r="P53" s="39">
        <f t="shared" si="12"/>
        <v>1537.5036180857096</v>
      </c>
      <c r="Q53" s="146"/>
      <c r="R53" s="32">
        <f t="shared" si="1"/>
        <v>1</v>
      </c>
      <c r="S53" s="37">
        <f t="shared" si="2"/>
        <v>1</v>
      </c>
      <c r="T53" s="146"/>
      <c r="U53" s="43">
        <f t="shared" si="3"/>
        <v>0.3360014748773929</v>
      </c>
      <c r="V53" s="37">
        <f t="shared" si="4"/>
        <v>4.0000000501866709E-3</v>
      </c>
      <c r="W53" s="146"/>
      <c r="X53" s="89">
        <f t="shared" si="13"/>
        <v>7725</v>
      </c>
      <c r="Y53" s="45">
        <f t="shared" si="5"/>
        <v>101620939.19702518</v>
      </c>
      <c r="Z53" s="45">
        <f t="shared" si="6"/>
        <v>308942.3820413723</v>
      </c>
      <c r="AA53" s="45">
        <f t="shared" si="7"/>
        <v>6432.7156161327675</v>
      </c>
      <c r="AB53" s="46">
        <f t="shared" si="8"/>
        <v>43611.99508215284</v>
      </c>
      <c r="AD53" s="44">
        <f t="shared" si="14"/>
        <v>101987651.28976484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0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1"/>
        <v>14849.368534727735</v>
      </c>
      <c r="P54" s="39">
        <f>C54+(C54*I54)</f>
        <v>1544.1545771331121</v>
      </c>
      <c r="Q54" s="147"/>
      <c r="R54" s="32">
        <f t="shared" si="1"/>
        <v>1</v>
      </c>
      <c r="S54" s="37">
        <f t="shared" si="2"/>
        <v>1</v>
      </c>
      <c r="T54" s="147"/>
      <c r="U54" s="43">
        <f t="shared" si="3"/>
        <v>0.336001500675986</v>
      </c>
      <c r="V54" s="37">
        <f t="shared" si="4"/>
        <v>4.0000000510607156E-3</v>
      </c>
      <c r="W54" s="147"/>
      <c r="X54" s="89">
        <f t="shared" si="13"/>
        <v>7725</v>
      </c>
      <c r="Y54" s="45">
        <f t="shared" si="5"/>
        <v>102062448.98425858</v>
      </c>
      <c r="Z54" s="45">
        <f t="shared" si="6"/>
        <v>310284.48989767791</v>
      </c>
      <c r="AA54" s="45">
        <f t="shared" si="7"/>
        <v>6460.6632620893442</v>
      </c>
      <c r="AB54" s="46">
        <f t="shared" si="8"/>
        <v>43801.333476964079</v>
      </c>
      <c r="AD54" s="44">
        <f t="shared" si="14"/>
        <v>102430720.47089531</v>
      </c>
      <c r="AE54" s="125"/>
      <c r="AF54" s="53"/>
      <c r="AG54" s="54">
        <f>'[4]Risikoschätzung '!$T$20</f>
        <v>1.6438356164383561E-8</v>
      </c>
      <c r="AH54" s="52" t="s">
        <v>52</v>
      </c>
    </row>
    <row r="55" spans="1:34" ht="15" thickBot="1" x14ac:dyDescent="0.35">
      <c r="AD55" s="44">
        <f>SUM(AD9:AD54)</f>
        <v>4254652109.7505398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4237912246.6783438</v>
      </c>
      <c r="Z56" s="71">
        <f>SUM(Z9:Z54)</f>
        <v>12884004.904016798</v>
      </c>
      <c r="AA56" s="71">
        <f>SUM(AA9:AA54)</f>
        <v>546362.06686834304</v>
      </c>
      <c r="AB56" s="78">
        <f>SUM(AB9:AB54)</f>
        <v>1818896.101310716</v>
      </c>
      <c r="AD56" s="72">
        <f>X56+Y56+Z56+AA56+AB56</f>
        <v>4254652109.7505398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U27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75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74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B9</f>
        <v>11958.76435148346</v>
      </c>
      <c r="P9" s="39">
        <f>C9+(C9*J9)</f>
        <v>1253.7057804353756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0.33600063124830126</v>
      </c>
      <c r="V9" s="37">
        <f>($AI$7/$AG$12)*(1+0.15*(P9/$AG$10)^4)+$AH$32</f>
        <v>4.0000000221873952E-3</v>
      </c>
      <c r="W9" s="146"/>
      <c r="X9" s="80">
        <f t="shared" ref="X9:X12" si="0">($AG$7*$AG$8*S9*$AG$24+$AG$15*$AG$16*R9*$AG$24)</f>
        <v>3600</v>
      </c>
      <c r="Y9" s="45">
        <f>(O9*U9*$AG$30+P9*V9*$AG$29)*365</f>
        <v>82195098.829959273</v>
      </c>
      <c r="Z9" s="45">
        <f>(O9*$AI$15*$AG$37+P9*$AI$7*$AG$36)*365</f>
        <v>249928.37466262883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35323.574412167458</v>
      </c>
      <c r="AD9" s="44">
        <f>SUM(X9:AB9)</f>
        <v>82501180.697567731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>B10</f>
        <v>12023</v>
      </c>
      <c r="P10" s="39">
        <f t="shared" ref="P10:P54" si="1">C10+(C10*J10)</f>
        <v>1260.2474266019526</v>
      </c>
      <c r="Q10" s="146"/>
      <c r="R10" s="32">
        <f t="shared" ref="R10:R54" si="2">IF(O10&lt;$AG$18,1,2)</f>
        <v>1</v>
      </c>
      <c r="S10" s="37">
        <f t="shared" ref="S10:S54" si="3">IF(P10&lt;$AG$10,1,2)</f>
        <v>1</v>
      </c>
      <c r="T10" s="146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4.0000000226541139E-3</v>
      </c>
      <c r="W10" s="146"/>
      <c r="X10" s="80">
        <f t="shared" si="0"/>
        <v>3600</v>
      </c>
      <c r="Y10" s="45">
        <f t="shared" ref="Y10:Y54" si="6">(O10*U10*$AG$30+P10*V10*$AG$29)*365</f>
        <v>82636597.45322594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35512.387910219601</v>
      </c>
      <c r="AD10" s="44">
        <f t="shared" ref="AD10:AD46" si="10">SUM(X10:AB10)</f>
        <v>82944294.076535314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1"/>
        <v>1266.7917419090024</v>
      </c>
      <c r="Q11" s="146"/>
      <c r="R11" s="32">
        <f t="shared" si="2"/>
        <v>1</v>
      </c>
      <c r="S11" s="37">
        <f t="shared" si="3"/>
        <v>1</v>
      </c>
      <c r="T11" s="146"/>
      <c r="U11" s="43">
        <f t="shared" si="4"/>
        <v>0.33600065881419183</v>
      </c>
      <c r="V11" s="37">
        <f t="shared" si="5"/>
        <v>4.0000000231283526E-3</v>
      </c>
      <c r="W11" s="146"/>
      <c r="X11" s="80">
        <f t="shared" si="0"/>
        <v>3600</v>
      </c>
      <c r="Y11" s="45">
        <f t="shared" si="6"/>
        <v>83078096.303368032</v>
      </c>
      <c r="Z11" s="45">
        <f t="shared" si="7"/>
        <v>252611.64448523949</v>
      </c>
      <c r="AA11" s="45">
        <f t="shared" si="8"/>
        <v>17396.873832080575</v>
      </c>
      <c r="AB11" s="46">
        <f t="shared" si="9"/>
        <v>35701.214224905743</v>
      </c>
      <c r="AD11" s="44">
        <f t="shared" si="10"/>
        <v>83387406.035910249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2"/>
        <v>12151.471297033078</v>
      </c>
      <c r="P12" s="39">
        <f t="shared" si="1"/>
        <v>1273.3386297753007</v>
      </c>
      <c r="Q12" s="146"/>
      <c r="R12" s="32">
        <f t="shared" si="2"/>
        <v>1</v>
      </c>
      <c r="S12" s="37">
        <f t="shared" si="3"/>
        <v>1</v>
      </c>
      <c r="T12" s="146"/>
      <c r="U12" s="43">
        <f t="shared" si="4"/>
        <v>0.3360006729308696</v>
      </c>
      <c r="V12" s="37">
        <f t="shared" si="5"/>
        <v>4.0000000236101885E-3</v>
      </c>
      <c r="W12" s="146"/>
      <c r="X12" s="80">
        <f t="shared" si="0"/>
        <v>3600</v>
      </c>
      <c r="Y12" s="45">
        <f t="shared" si="6"/>
        <v>83519595.376908243</v>
      </c>
      <c r="Z12" s="45">
        <f t="shared" si="7"/>
        <v>253953.29650977196</v>
      </c>
      <c r="AA12" s="45">
        <f t="shared" si="8"/>
        <v>17477.207711134364</v>
      </c>
      <c r="AB12" s="46">
        <f t="shared" si="9"/>
        <v>35890.052892463762</v>
      </c>
      <c r="AD12" s="44">
        <f t="shared" si="10"/>
        <v>83830515.934021607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2"/>
        <v>12215.706945549618</v>
      </c>
      <c r="P13" s="39">
        <f t="shared" si="1"/>
        <v>1279.8879982237345</v>
      </c>
      <c r="Q13" s="146"/>
      <c r="R13" s="32">
        <f t="shared" si="2"/>
        <v>1</v>
      </c>
      <c r="S13" s="37">
        <f t="shared" si="3"/>
        <v>1</v>
      </c>
      <c r="T13" s="146"/>
      <c r="U13" s="43">
        <f t="shared" si="4"/>
        <v>0.33600068727320404</v>
      </c>
      <c r="V13" s="37">
        <f t="shared" si="5"/>
        <v>4.0000000240997015E-3</v>
      </c>
      <c r="W13" s="146"/>
      <c r="X13" s="80">
        <f>($AG$7*$AG$8*S13*$AG$24+$AG$15*$AG$16*R13*$AG$24)</f>
        <v>3600</v>
      </c>
      <c r="Y13" s="45">
        <f t="shared" si="6"/>
        <v>83961094.670620143</v>
      </c>
      <c r="Z13" s="45">
        <f t="shared" si="7"/>
        <v>255294.95939925415</v>
      </c>
      <c r="AA13" s="45">
        <f t="shared" si="8"/>
        <v>17544.492054087576</v>
      </c>
      <c r="AB13" s="46">
        <f t="shared" si="9"/>
        <v>36078.903471239508</v>
      </c>
      <c r="AD13" s="44">
        <f t="shared" si="10"/>
        <v>84273613.025544733</v>
      </c>
      <c r="AE13" s="12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2"/>
        <v>12279.942594066157</v>
      </c>
      <c r="P14" s="39">
        <f t="shared" si="1"/>
        <v>1286.4397596101812</v>
      </c>
      <c r="Q14" s="146"/>
      <c r="R14" s="32">
        <f t="shared" si="2"/>
        <v>1</v>
      </c>
      <c r="S14" s="37">
        <f t="shared" si="3"/>
        <v>1</v>
      </c>
      <c r="T14" s="146"/>
      <c r="U14" s="43">
        <f t="shared" si="4"/>
        <v>0.33600070184358727</v>
      </c>
      <c r="V14" s="37">
        <f t="shared" si="5"/>
        <v>4.0000000245969704E-3</v>
      </c>
      <c r="W14" s="146"/>
      <c r="X14" s="80">
        <f>($AG$7*$AG$8*S14*$AG$24+$AG$15*$AG$16*R14*$AG$24)+AG26</f>
        <v>1163600</v>
      </c>
      <c r="Y14" s="45">
        <f t="shared" si="6"/>
        <v>84402594.181514412</v>
      </c>
      <c r="Z14" s="45">
        <f t="shared" si="7"/>
        <v>256636.63276980486</v>
      </c>
      <c r="AA14" s="45">
        <f t="shared" si="8"/>
        <v>17280.074321086307</v>
      </c>
      <c r="AB14" s="46">
        <f t="shared" si="9"/>
        <v>36267.765540384898</v>
      </c>
      <c r="AD14" s="44">
        <f t="shared" si="10"/>
        <v>85876378.654145703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2"/>
        <v>12344.178242582695</v>
      </c>
      <c r="P15" s="39">
        <f t="shared" si="1"/>
        <v>1292.993830371322</v>
      </c>
      <c r="Q15" s="146"/>
      <c r="R15" s="32">
        <f t="shared" si="2"/>
        <v>1</v>
      </c>
      <c r="S15" s="37">
        <f t="shared" si="3"/>
        <v>1</v>
      </c>
      <c r="T15" s="146"/>
      <c r="U15" s="43">
        <f t="shared" si="4"/>
        <v>0.33600071664442382</v>
      </c>
      <c r="V15" s="37">
        <f t="shared" si="5"/>
        <v>4.0000000251020741E-3</v>
      </c>
      <c r="W15" s="146"/>
      <c r="X15" s="80">
        <f>($AJ$11*$AG$8*S15*$AG$25+$AJ$9*$AG$8*$AG$24*S15+$AG$15*$AG$16*R15*$AG$24)</f>
        <v>7725</v>
      </c>
      <c r="Y15" s="45">
        <f t="shared" si="6"/>
        <v>84844093.906825885</v>
      </c>
      <c r="Z15" s="45">
        <f t="shared" si="7"/>
        <v>257978.31625541669</v>
      </c>
      <c r="AA15" s="45">
        <f t="shared" si="8"/>
        <v>17011.925101773959</v>
      </c>
      <c r="AB15" s="46">
        <f t="shared" si="9"/>
        <v>36456.638698646988</v>
      </c>
      <c r="AD15" s="44">
        <f t="shared" si="10"/>
        <v>85163265.78688173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2"/>
        <v>12408.413891099233</v>
      </c>
      <c r="P16" s="39">
        <f t="shared" si="1"/>
        <v>1299.5501307898676</v>
      </c>
      <c r="Q16" s="146"/>
      <c r="R16" s="32">
        <f t="shared" si="2"/>
        <v>1</v>
      </c>
      <c r="S16" s="37">
        <f t="shared" si="3"/>
        <v>1</v>
      </c>
      <c r="T16" s="146"/>
      <c r="U16" s="43">
        <f t="shared" si="4"/>
        <v>0.3360007316781311</v>
      </c>
      <c r="V16" s="37">
        <f t="shared" si="5"/>
        <v>4.0000000256150943E-3</v>
      </c>
      <c r="W16" s="146"/>
      <c r="X16" s="89">
        <f t="shared" ref="X16:X54" si="13">($AJ$11*$AG$8*S16*$AG$25+$AJ$9*$AG$8*$AG$24*S16+$AG$15*$AG$16*R16*$AG$24)</f>
        <v>7725</v>
      </c>
      <c r="Y16" s="45">
        <f t="shared" si="6"/>
        <v>85285593.844001934</v>
      </c>
      <c r="Z16" s="45">
        <f t="shared" si="7"/>
        <v>259320.00950692795</v>
      </c>
      <c r="AA16" s="45">
        <f t="shared" si="8"/>
        <v>16740.04439615053</v>
      </c>
      <c r="AB16" s="46">
        <f t="shared" si="9"/>
        <v>36645.522563240636</v>
      </c>
      <c r="AD16" s="44">
        <f t="shared" si="10"/>
        <v>85606024.420468241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2"/>
        <v>12472.649539615772</v>
      </c>
      <c r="P17" s="39">
        <f t="shared" si="1"/>
        <v>1306.1085847758056</v>
      </c>
      <c r="Q17" s="146"/>
      <c r="R17" s="32">
        <f t="shared" si="2"/>
        <v>1</v>
      </c>
      <c r="S17" s="37">
        <f t="shared" si="3"/>
        <v>1</v>
      </c>
      <c r="T17" s="146"/>
      <c r="U17" s="43">
        <f t="shared" si="4"/>
        <v>0.33600074694713888</v>
      </c>
      <c r="V17" s="37">
        <f t="shared" si="5"/>
        <v>4.000000026136109E-3</v>
      </c>
      <c r="W17" s="146"/>
      <c r="X17" s="89">
        <f t="shared" si="13"/>
        <v>7725</v>
      </c>
      <c r="Y17" s="45">
        <f t="shared" si="6"/>
        <v>85727093.990691036</v>
      </c>
      <c r="Z17" s="45">
        <f t="shared" si="7"/>
        <v>260661.71219106438</v>
      </c>
      <c r="AA17" s="45">
        <f t="shared" si="8"/>
        <v>16464.432204216024</v>
      </c>
      <c r="AB17" s="46">
        <f t="shared" si="9"/>
        <v>36834.416768798095</v>
      </c>
      <c r="AD17" s="44">
        <f t="shared" si="10"/>
        <v>86048779.551855117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2"/>
        <v>12536.885188132312</v>
      </c>
      <c r="P18" s="39">
        <f t="shared" si="1"/>
        <v>1312.6691196624124</v>
      </c>
      <c r="Q18" s="146"/>
      <c r="R18" s="32">
        <f t="shared" si="2"/>
        <v>1</v>
      </c>
      <c r="S18" s="37">
        <f t="shared" si="3"/>
        <v>1</v>
      </c>
      <c r="T18" s="146"/>
      <c r="U18" s="43">
        <f t="shared" si="4"/>
        <v>0.33600076245388971</v>
      </c>
      <c r="V18" s="37">
        <f t="shared" si="5"/>
        <v>4.0000000266652014E-3</v>
      </c>
      <c r="W18" s="146"/>
      <c r="X18" s="89">
        <f t="shared" si="13"/>
        <v>7725</v>
      </c>
      <c r="Y18" s="45">
        <f t="shared" si="6"/>
        <v>86168594.344732657</v>
      </c>
      <c r="Z18" s="45">
        <f t="shared" si="7"/>
        <v>262003.42398954584</v>
      </c>
      <c r="AA18" s="45">
        <f t="shared" si="8"/>
        <v>16185.088525970441</v>
      </c>
      <c r="AB18" s="46">
        <f t="shared" si="9"/>
        <v>37023.320966389518</v>
      </c>
      <c r="AD18" s="44">
        <f t="shared" si="10"/>
        <v>86491531.178214565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2"/>
        <v>12601.120836648852</v>
      </c>
      <c r="P19" s="39">
        <f t="shared" si="1"/>
        <v>1319.231666015877</v>
      </c>
      <c r="Q19" s="146"/>
      <c r="R19" s="32">
        <f t="shared" si="2"/>
        <v>1</v>
      </c>
      <c r="S19" s="37">
        <f t="shared" si="3"/>
        <v>1</v>
      </c>
      <c r="T19" s="146"/>
      <c r="U19" s="43">
        <f t="shared" si="4"/>
        <v>0.33600077820083873</v>
      </c>
      <c r="V19" s="37">
        <f t="shared" si="5"/>
        <v>4.0000000272024539E-3</v>
      </c>
      <c r="W19" s="146"/>
      <c r="X19" s="89">
        <f t="shared" si="13"/>
        <v>7725</v>
      </c>
      <c r="Y19" s="45">
        <f t="shared" si="6"/>
        <v>86610094.904147625</v>
      </c>
      <c r="Z19" s="45">
        <f t="shared" si="7"/>
        <v>263345.14459825202</v>
      </c>
      <c r="AA19" s="45">
        <f t="shared" si="8"/>
        <v>15902.013361413778</v>
      </c>
      <c r="AB19" s="46">
        <f t="shared" si="9"/>
        <v>37212.234822608778</v>
      </c>
      <c r="AD19" s="44">
        <f t="shared" si="10"/>
        <v>86934279.296929896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2"/>
        <v>12665.356485165392</v>
      </c>
      <c r="P20" s="39">
        <f t="shared" si="1"/>
        <v>1325.7961574574899</v>
      </c>
      <c r="Q20" s="146"/>
      <c r="R20" s="32">
        <f t="shared" si="2"/>
        <v>1</v>
      </c>
      <c r="S20" s="37">
        <f t="shared" si="3"/>
        <v>1</v>
      </c>
      <c r="T20" s="146"/>
      <c r="U20" s="43">
        <f t="shared" si="4"/>
        <v>0.33600079419045359</v>
      </c>
      <c r="V20" s="37">
        <f t="shared" si="5"/>
        <v>4.0000000277479455E-3</v>
      </c>
      <c r="W20" s="146"/>
      <c r="X20" s="89">
        <f t="shared" si="13"/>
        <v>7725</v>
      </c>
      <c r="Y20" s="45">
        <f t="shared" si="6"/>
        <v>87051595.667128861</v>
      </c>
      <c r="Z20" s="45">
        <f t="shared" si="7"/>
        <v>264686.87372644444</v>
      </c>
      <c r="AA20" s="45">
        <f t="shared" si="8"/>
        <v>15615.206710546036</v>
      </c>
      <c r="AB20" s="46">
        <f t="shared" si="9"/>
        <v>37401.158018719718</v>
      </c>
      <c r="AD20" s="44">
        <f t="shared" si="10"/>
        <v>87377023.905584574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2"/>
        <v>12729.59213368193</v>
      </c>
      <c r="P21" s="39">
        <f t="shared" si="1"/>
        <v>1332.36253049744</v>
      </c>
      <c r="Q21" s="146"/>
      <c r="R21" s="32">
        <f t="shared" si="2"/>
        <v>1</v>
      </c>
      <c r="S21" s="37">
        <f t="shared" si="3"/>
        <v>1</v>
      </c>
      <c r="T21" s="146"/>
      <c r="U21" s="43">
        <f t="shared" si="4"/>
        <v>0.33600081042521468</v>
      </c>
      <c r="V21" s="37">
        <f t="shared" si="5"/>
        <v>4.0000000283017603E-3</v>
      </c>
      <c r="W21" s="146"/>
      <c r="X21" s="89">
        <f t="shared" si="13"/>
        <v>7725</v>
      </c>
      <c r="Y21" s="45">
        <f t="shared" si="6"/>
        <v>87493096.632033288</v>
      </c>
      <c r="Z21" s="45">
        <f t="shared" si="7"/>
        <v>266028.61109603744</v>
      </c>
      <c r="AA21" s="45">
        <f t="shared" si="8"/>
        <v>15324.668573367213</v>
      </c>
      <c r="AB21" s="46">
        <f t="shared" si="9"/>
        <v>37590.090249858011</v>
      </c>
      <c r="AD21" s="44">
        <f t="shared" si="10"/>
        <v>87819765.001952544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2"/>
        <v>12793.827782198468</v>
      </c>
      <c r="P22" s="39">
        <f t="shared" si="1"/>
        <v>1338.9307243793455</v>
      </c>
      <c r="Q22" s="146"/>
      <c r="R22" s="32">
        <f t="shared" si="2"/>
        <v>1</v>
      </c>
      <c r="S22" s="37">
        <f t="shared" si="3"/>
        <v>1</v>
      </c>
      <c r="T22" s="146"/>
      <c r="U22" s="43">
        <f t="shared" si="4"/>
        <v>0.33600082690761485</v>
      </c>
      <c r="V22" s="37">
        <f t="shared" si="5"/>
        <v>4.0000000288639816E-3</v>
      </c>
      <c r="W22" s="146"/>
      <c r="X22" s="89">
        <f t="shared" si="13"/>
        <v>7725</v>
      </c>
      <c r="Y22" s="45">
        <f t="shared" si="6"/>
        <v>87934597.797373742</v>
      </c>
      <c r="Z22" s="45">
        <f t="shared" si="7"/>
        <v>267370.35644091823</v>
      </c>
      <c r="AA22" s="45">
        <f t="shared" si="8"/>
        <v>15030.398949877313</v>
      </c>
      <c r="AB22" s="46">
        <f t="shared" si="9"/>
        <v>37779.031224284678</v>
      </c>
      <c r="AD22" s="44">
        <f t="shared" si="10"/>
        <v>88262502.583988816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2"/>
        <v>12858.063430715009</v>
      </c>
      <c r="P23" s="39">
        <f t="shared" si="1"/>
        <v>1345.5006809347165</v>
      </c>
      <c r="Q23" s="146"/>
      <c r="R23" s="32">
        <f t="shared" si="2"/>
        <v>1</v>
      </c>
      <c r="S23" s="37">
        <f t="shared" si="3"/>
        <v>1</v>
      </c>
      <c r="T23" s="146"/>
      <c r="U23" s="43">
        <f t="shared" si="4"/>
        <v>0.33600084364015975</v>
      </c>
      <c r="V23" s="37">
        <f t="shared" si="5"/>
        <v>4.0000000294346917E-3</v>
      </c>
      <c r="W23" s="146"/>
      <c r="X23" s="89">
        <f t="shared" si="13"/>
        <v>7725</v>
      </c>
      <c r="Y23" s="45">
        <f t="shared" si="6"/>
        <v>88376099.161811829</v>
      </c>
      <c r="Z23" s="45">
        <f t="shared" si="7"/>
        <v>268712.10950630886</v>
      </c>
      <c r="AA23" s="45">
        <f t="shared" si="8"/>
        <v>14732.39784007633</v>
      </c>
      <c r="AB23" s="46">
        <f t="shared" si="9"/>
        <v>37967.980662687267</v>
      </c>
      <c r="AD23" s="44">
        <f t="shared" si="10"/>
        <v>88705236.649820909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2"/>
        <v>12922.299079231549</v>
      </c>
      <c r="P24" s="39">
        <f t="shared" si="1"/>
        <v>1352.0723444466191</v>
      </c>
      <c r="Q24" s="146"/>
      <c r="R24" s="32">
        <f t="shared" si="2"/>
        <v>1</v>
      </c>
      <c r="S24" s="37">
        <f t="shared" si="3"/>
        <v>1</v>
      </c>
      <c r="T24" s="146"/>
      <c r="U24" s="43">
        <f t="shared" si="4"/>
        <v>0.33600086062536749</v>
      </c>
      <c r="V24" s="37">
        <f t="shared" si="5"/>
        <v>4.0000000300139758E-3</v>
      </c>
      <c r="W24" s="146"/>
      <c r="X24" s="89">
        <f t="shared" si="13"/>
        <v>7725</v>
      </c>
      <c r="Y24" s="45">
        <f t="shared" si="6"/>
        <v>88817600.724150807</v>
      </c>
      <c r="Z24" s="45">
        <f t="shared" si="7"/>
        <v>270053.8700481691</v>
      </c>
      <c r="AA24" s="45">
        <f t="shared" si="8"/>
        <v>14430.665243964275</v>
      </c>
      <c r="AB24" s="46">
        <f t="shared" si="9"/>
        <v>38156.938297525128</v>
      </c>
      <c r="AD24" s="44">
        <f t="shared" si="10"/>
        <v>89147967.197740465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2"/>
        <v>12986.534727748087</v>
      </c>
      <c r="P25" s="39">
        <f t="shared" si="1"/>
        <v>1358.6456615218688</v>
      </c>
      <c r="Q25" s="146"/>
      <c r="R25" s="32">
        <f t="shared" si="2"/>
        <v>1</v>
      </c>
      <c r="S25" s="37">
        <f t="shared" si="3"/>
        <v>1</v>
      </c>
      <c r="T25" s="146"/>
      <c r="U25" s="43">
        <f t="shared" si="4"/>
        <v>0.33600087786576888</v>
      </c>
      <c r="V25" s="37">
        <f t="shared" si="5"/>
        <v>4.0000000306019169E-3</v>
      </c>
      <c r="W25" s="146"/>
      <c r="X25" s="89">
        <f t="shared" si="13"/>
        <v>7725</v>
      </c>
      <c r="Y25" s="45">
        <f t="shared" si="6"/>
        <v>89259102.483329311</v>
      </c>
      <c r="Z25" s="45">
        <f t="shared" si="7"/>
        <v>271395.63783263671</v>
      </c>
      <c r="AA25" s="45">
        <f t="shared" si="8"/>
        <v>14125.201161541136</v>
      </c>
      <c r="AB25" s="46">
        <f t="shared" si="9"/>
        <v>38345.903872415736</v>
      </c>
      <c r="AD25" s="44">
        <f t="shared" si="10"/>
        <v>89590694.226195917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2"/>
        <v>13050.770376264627</v>
      </c>
      <c r="P26" s="39">
        <f t="shared" si="1"/>
        <v>1365.2205809711379</v>
      </c>
      <c r="Q26" s="146"/>
      <c r="R26" s="32">
        <f t="shared" si="2"/>
        <v>1</v>
      </c>
      <c r="S26" s="37">
        <f t="shared" si="3"/>
        <v>1</v>
      </c>
      <c r="T26" s="146"/>
      <c r="U26" s="43">
        <f t="shared" si="4"/>
        <v>0.33600089536390726</v>
      </c>
      <c r="V26" s="37">
        <f t="shared" si="5"/>
        <v>4.0000000311986002E-3</v>
      </c>
      <c r="W26" s="146"/>
      <c r="X26" s="89">
        <f t="shared" si="13"/>
        <v>7725</v>
      </c>
      <c r="Y26" s="45">
        <f t="shared" si="6"/>
        <v>89700604.4384152</v>
      </c>
      <c r="Z26" s="45">
        <f t="shared" si="7"/>
        <v>272737.41263550252</v>
      </c>
      <c r="AA26" s="45">
        <f t="shared" si="8"/>
        <v>13816.00559280692</v>
      </c>
      <c r="AB26" s="46">
        <f t="shared" si="9"/>
        <v>38534.87714155906</v>
      </c>
      <c r="AD26" s="44">
        <f t="shared" si="10"/>
        <v>90033417.733785078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2"/>
        <v>13115.006024781167</v>
      </c>
      <c r="P27" s="39">
        <f t="shared" si="1"/>
        <v>1371.7970536964062</v>
      </c>
      <c r="Q27" s="146"/>
      <c r="R27" s="32">
        <f t="shared" si="2"/>
        <v>1</v>
      </c>
      <c r="S27" s="37">
        <f t="shared" si="3"/>
        <v>1</v>
      </c>
      <c r="T27" s="146"/>
      <c r="U27" s="43">
        <f t="shared" si="4"/>
        <v>0.33600091312233865</v>
      </c>
      <c r="V27" s="37">
        <f t="shared" si="5"/>
        <v>4.0000000318041115E-3</v>
      </c>
      <c r="W27" s="146"/>
      <c r="X27" s="89">
        <f t="shared" si="13"/>
        <v>7725</v>
      </c>
      <c r="Y27" s="45">
        <f t="shared" si="6"/>
        <v>90142106.58859998</v>
      </c>
      <c r="Z27" s="45">
        <f t="shared" si="7"/>
        <v>274079.19424171728</v>
      </c>
      <c r="AA27" s="45">
        <f t="shared" si="8"/>
        <v>13503.078537761625</v>
      </c>
      <c r="AB27" s="46">
        <f t="shared" si="9"/>
        <v>38723.857869197062</v>
      </c>
      <c r="AD27" s="44">
        <f t="shared" si="10"/>
        <v>90476137.719248652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2"/>
        <v>13179.241673297707</v>
      </c>
      <c r="P28" s="39">
        <f t="shared" si="1"/>
        <v>1378.375032585245</v>
      </c>
      <c r="Q28" s="146"/>
      <c r="R28" s="32">
        <f t="shared" si="2"/>
        <v>1</v>
      </c>
      <c r="S28" s="37">
        <f t="shared" si="3"/>
        <v>1</v>
      </c>
      <c r="T28" s="146"/>
      <c r="U28" s="43">
        <f t="shared" si="4"/>
        <v>0.33600093114363172</v>
      </c>
      <c r="V28" s="37">
        <f t="shared" si="5"/>
        <v>4.0000000324185358E-3</v>
      </c>
      <c r="W28" s="146"/>
      <c r="X28" s="89">
        <f t="shared" si="13"/>
        <v>7725</v>
      </c>
      <c r="Y28" s="45">
        <f t="shared" si="6"/>
        <v>90583608.93319343</v>
      </c>
      <c r="Z28" s="45">
        <f t="shared" si="7"/>
        <v>275420.98244492849</v>
      </c>
      <c r="AA28" s="45">
        <f t="shared" si="8"/>
        <v>13186.419996405246</v>
      </c>
      <c r="AB28" s="46">
        <f t="shared" si="9"/>
        <v>38912.845829106038</v>
      </c>
      <c r="AD28" s="44">
        <f t="shared" si="10"/>
        <v>90918854.181463867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2"/>
        <v>13243.477321814247</v>
      </c>
      <c r="P29" s="39">
        <f t="shared" si="1"/>
        <v>1384.9544724114442</v>
      </c>
      <c r="Q29" s="146"/>
      <c r="R29" s="32">
        <f t="shared" si="2"/>
        <v>1</v>
      </c>
      <c r="S29" s="37">
        <f t="shared" si="3"/>
        <v>1</v>
      </c>
      <c r="T29" s="146"/>
      <c r="U29" s="43">
        <f t="shared" si="4"/>
        <v>0.33600094943036757</v>
      </c>
      <c r="V29" s="37">
        <f t="shared" si="5"/>
        <v>4.0000000330419599E-3</v>
      </c>
      <c r="W29" s="146"/>
      <c r="X29" s="89">
        <f t="shared" si="13"/>
        <v>7725</v>
      </c>
      <c r="Y29" s="45">
        <f t="shared" si="6"/>
        <v>91025111.471618623</v>
      </c>
      <c r="Z29" s="45">
        <f t="shared" si="7"/>
        <v>276762.77704704535</v>
      </c>
      <c r="AA29" s="45">
        <f t="shared" si="8"/>
        <v>12866.029968737797</v>
      </c>
      <c r="AB29" s="46">
        <f t="shared" si="9"/>
        <v>39101.840804119543</v>
      </c>
      <c r="AD29" s="44">
        <f t="shared" si="10"/>
        <v>91361567.119438514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2"/>
        <v>13307.712970330787</v>
      </c>
      <c r="P30" s="39">
        <f t="shared" si="1"/>
        <v>1391.5353297415527</v>
      </c>
      <c r="Q30" s="146"/>
      <c r="R30" s="32">
        <f t="shared" si="2"/>
        <v>1</v>
      </c>
      <c r="S30" s="37">
        <f t="shared" si="3"/>
        <v>1</v>
      </c>
      <c r="T30" s="146"/>
      <c r="U30" s="43">
        <f t="shared" si="4"/>
        <v>0.33600096798514012</v>
      </c>
      <c r="V30" s="37">
        <f t="shared" si="5"/>
        <v>4.0000000336744687E-3</v>
      </c>
      <c r="W30" s="146"/>
      <c r="X30" s="89">
        <f t="shared" si="13"/>
        <v>7725</v>
      </c>
      <c r="Y30" s="45">
        <f t="shared" si="6"/>
        <v>91466614.203407198</v>
      </c>
      <c r="Z30" s="45">
        <f t="shared" si="7"/>
        <v>278104.57785782928</v>
      </c>
      <c r="AA30" s="45">
        <f t="shared" si="8"/>
        <v>12541.908454759263</v>
      </c>
      <c r="AB30" s="46">
        <f t="shared" si="9"/>
        <v>39290.842585679573</v>
      </c>
      <c r="AD30" s="44">
        <f t="shared" si="10"/>
        <v>91804276.532305464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2"/>
        <v>13371.948618847327</v>
      </c>
      <c r="P31" s="39">
        <f t="shared" si="1"/>
        <v>1398.1175628469175</v>
      </c>
      <c r="Q31" s="146"/>
      <c r="R31" s="32">
        <f t="shared" si="2"/>
        <v>1</v>
      </c>
      <c r="S31" s="37">
        <f t="shared" si="3"/>
        <v>1</v>
      </c>
      <c r="T31" s="146"/>
      <c r="U31" s="43">
        <f t="shared" si="4"/>
        <v>0.33600098681055579</v>
      </c>
      <c r="V31" s="37">
        <f t="shared" si="5"/>
        <v>4.0000000343161507E-3</v>
      </c>
      <c r="W31" s="146"/>
      <c r="X31" s="89">
        <f t="shared" si="13"/>
        <v>7725</v>
      </c>
      <c r="Y31" s="45">
        <f t="shared" si="6"/>
        <v>91908117.128195032</v>
      </c>
      <c r="Z31" s="45">
        <f t="shared" si="7"/>
        <v>279446.38469450886</v>
      </c>
      <c r="AA31" s="45">
        <f t="shared" si="8"/>
        <v>12214.055454469648</v>
      </c>
      <c r="AB31" s="46">
        <f t="shared" si="9"/>
        <v>39479.850973414163</v>
      </c>
      <c r="AD31" s="44">
        <f t="shared" si="10"/>
        <v>92246982.419317409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2"/>
        <v>13436.184267363868</v>
      </c>
      <c r="P32" s="39">
        <f t="shared" si="1"/>
        <v>1404.7011316208545</v>
      </c>
      <c r="Q32" s="146"/>
      <c r="R32" s="32">
        <f t="shared" si="2"/>
        <v>1</v>
      </c>
      <c r="S32" s="37">
        <f t="shared" si="3"/>
        <v>1</v>
      </c>
      <c r="T32" s="146"/>
      <c r="U32" s="43">
        <f t="shared" si="4"/>
        <v>0.33600100590923365</v>
      </c>
      <c r="V32" s="37">
        <f t="shared" si="5"/>
        <v>4.0000000349670935E-3</v>
      </c>
      <c r="W32" s="146"/>
      <c r="X32" s="89">
        <f t="shared" si="13"/>
        <v>7725</v>
      </c>
      <c r="Y32" s="45">
        <f t="shared" si="6"/>
        <v>92349620.245717973</v>
      </c>
      <c r="Z32" s="45">
        <f t="shared" si="7"/>
        <v>280788.1973814168</v>
      </c>
      <c r="AA32" s="45">
        <f t="shared" si="8"/>
        <v>11882.47096786896</v>
      </c>
      <c r="AB32" s="46">
        <f t="shared" si="9"/>
        <v>39668.86577473973</v>
      </c>
      <c r="AD32" s="44">
        <f t="shared" si="10"/>
        <v>92689684.779842004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2"/>
        <v>13500.419915880406</v>
      </c>
      <c r="P33" s="39">
        <f t="shared" si="1"/>
        <v>1411.2859975006002</v>
      </c>
      <c r="Q33" s="146"/>
      <c r="R33" s="32">
        <f t="shared" si="2"/>
        <v>1</v>
      </c>
      <c r="S33" s="37">
        <f t="shared" si="3"/>
        <v>1</v>
      </c>
      <c r="T33" s="146"/>
      <c r="U33" s="43">
        <f t="shared" si="4"/>
        <v>0.33600102528380538</v>
      </c>
      <c r="V33" s="37">
        <f t="shared" si="5"/>
        <v>4.0000000356273839E-3</v>
      </c>
      <c r="W33" s="146"/>
      <c r="X33" s="89">
        <f t="shared" si="13"/>
        <v>7725</v>
      </c>
      <c r="Y33" s="45">
        <f t="shared" si="6"/>
        <v>92791123.555808052</v>
      </c>
      <c r="Z33" s="45">
        <f t="shared" si="7"/>
        <v>282130.0157496481</v>
      </c>
      <c r="AA33" s="45">
        <f t="shared" si="8"/>
        <v>11547.154994957189</v>
      </c>
      <c r="AB33" s="46">
        <f t="shared" si="9"/>
        <v>39857.886804486217</v>
      </c>
      <c r="AD33" s="44">
        <f t="shared" si="10"/>
        <v>93132383.613357157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2"/>
        <v>13564.655564396946</v>
      </c>
      <c r="P34" s="39">
        <f t="shared" si="1"/>
        <v>1417.872123393727</v>
      </c>
      <c r="Q34" s="146"/>
      <c r="R34" s="32">
        <f t="shared" si="2"/>
        <v>1</v>
      </c>
      <c r="S34" s="37">
        <f t="shared" si="3"/>
        <v>1</v>
      </c>
      <c r="T34" s="146"/>
      <c r="U34" s="43">
        <f t="shared" si="4"/>
        <v>0.33600104493691524</v>
      </c>
      <c r="V34" s="37">
        <f t="shared" si="5"/>
        <v>4.0000000362971112E-3</v>
      </c>
      <c r="W34" s="146"/>
      <c r="X34" s="89">
        <f t="shared" si="13"/>
        <v>7725</v>
      </c>
      <c r="Y34" s="45">
        <f t="shared" si="6"/>
        <v>93232627.058389738</v>
      </c>
      <c r="Z34" s="45">
        <f t="shared" si="7"/>
        <v>283471.83963673812</v>
      </c>
      <c r="AA34" s="45">
        <f t="shared" si="8"/>
        <v>11208.107535734338</v>
      </c>
      <c r="AB34" s="46">
        <f t="shared" si="9"/>
        <v>40046.913884543843</v>
      </c>
      <c r="AD34" s="44">
        <f t="shared" si="10"/>
        <v>93575078.919446766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2"/>
        <v>13628.891212913486</v>
      </c>
      <c r="P35" s="39">
        <f t="shared" si="1"/>
        <v>1424.4594736087292</v>
      </c>
      <c r="Q35" s="146"/>
      <c r="R35" s="32">
        <f t="shared" si="2"/>
        <v>1</v>
      </c>
      <c r="S35" s="37">
        <f t="shared" si="3"/>
        <v>1</v>
      </c>
      <c r="T35" s="146"/>
      <c r="U35" s="43">
        <f t="shared" si="4"/>
        <v>0.33600106487122006</v>
      </c>
      <c r="V35" s="37">
        <f t="shared" si="5"/>
        <v>4.000000036976363E-3</v>
      </c>
      <c r="W35" s="146"/>
      <c r="X35" s="89">
        <f t="shared" si="13"/>
        <v>7725</v>
      </c>
      <c r="Y35" s="45">
        <f t="shared" si="6"/>
        <v>93674130.753476471</v>
      </c>
      <c r="Z35" s="45">
        <f t="shared" si="7"/>
        <v>284813.66888635792</v>
      </c>
      <c r="AA35" s="45">
        <f t="shared" si="8"/>
        <v>10865.32859020041</v>
      </c>
      <c r="AB35" s="46">
        <f t="shared" si="9"/>
        <v>40235.946843529731</v>
      </c>
      <c r="AD35" s="44">
        <f t="shared" si="10"/>
        <v>94017770.697796568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2"/>
        <v>13693.126861430024</v>
      </c>
      <c r="P36" s="39">
        <f t="shared" si="1"/>
        <v>1431.0480137895017</v>
      </c>
      <c r="Q36" s="146"/>
      <c r="R36" s="32">
        <f t="shared" si="2"/>
        <v>1</v>
      </c>
      <c r="S36" s="37">
        <f t="shared" si="3"/>
        <v>1</v>
      </c>
      <c r="T36" s="146"/>
      <c r="U36" s="43">
        <f t="shared" si="4"/>
        <v>0.33600108508938947</v>
      </c>
      <c r="V36" s="37">
        <f t="shared" si="5"/>
        <v>4.0000000376652304E-3</v>
      </c>
      <c r="W36" s="146"/>
      <c r="X36" s="89">
        <f t="shared" si="13"/>
        <v>7725</v>
      </c>
      <c r="Y36" s="45">
        <f t="shared" si="6"/>
        <v>94115634.641167462</v>
      </c>
      <c r="Z36" s="45">
        <f t="shared" si="7"/>
        <v>286155.50334802771</v>
      </c>
      <c r="AA36" s="45">
        <f t="shared" si="8"/>
        <v>10518.818158355401</v>
      </c>
      <c r="AB36" s="46">
        <f t="shared" si="9"/>
        <v>40424.985516473309</v>
      </c>
      <c r="AD36" s="44">
        <f t="shared" si="10"/>
        <v>94460458.948190317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2"/>
        <v>13757.362509946563</v>
      </c>
      <c r="P37" s="39">
        <f t="shared" si="1"/>
        <v>1437.6377108534659</v>
      </c>
      <c r="Q37" s="146"/>
      <c r="R37" s="32">
        <f t="shared" si="2"/>
        <v>1</v>
      </c>
      <c r="S37" s="37">
        <f t="shared" si="3"/>
        <v>1</v>
      </c>
      <c r="T37" s="146"/>
      <c r="U37" s="43">
        <f t="shared" si="4"/>
        <v>0.33600110559410551</v>
      </c>
      <c r="V37" s="37">
        <f t="shared" si="5"/>
        <v>4.0000000383638009E-3</v>
      </c>
      <c r="W37" s="146"/>
      <c r="X37" s="89">
        <f t="shared" si="13"/>
        <v>7725</v>
      </c>
      <c r="Y37" s="45">
        <f t="shared" si="6"/>
        <v>94557138.721644491</v>
      </c>
      <c r="Z37" s="45">
        <f t="shared" si="7"/>
        <v>287497.34287684591</v>
      </c>
      <c r="AA37" s="45">
        <f t="shared" si="8"/>
        <v>10168.576240199312</v>
      </c>
      <c r="AB37" s="46">
        <f t="shared" si="9"/>
        <v>40614.029744519205</v>
      </c>
      <c r="AD37" s="44">
        <f t="shared" si="10"/>
        <v>94903143.67050606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2"/>
        <v>13821.598158463101</v>
      </c>
      <c r="P38" s="39">
        <f t="shared" si="1"/>
        <v>1444.2285329331003</v>
      </c>
      <c r="Q38" s="146"/>
      <c r="R38" s="32">
        <f t="shared" si="2"/>
        <v>1</v>
      </c>
      <c r="S38" s="37">
        <f t="shared" si="3"/>
        <v>1</v>
      </c>
      <c r="T38" s="146"/>
      <c r="U38" s="43">
        <f t="shared" si="4"/>
        <v>0.3360011263880629</v>
      </c>
      <c r="V38" s="37">
        <f t="shared" si="5"/>
        <v>4.0000000390721657E-3</v>
      </c>
      <c r="W38" s="146"/>
      <c r="X38" s="89">
        <f t="shared" si="13"/>
        <v>7725</v>
      </c>
      <c r="Y38" s="45">
        <f t="shared" si="6"/>
        <v>94998642.995169103</v>
      </c>
      <c r="Z38" s="45">
        <f t="shared" si="7"/>
        <v>288839.18733323272</v>
      </c>
      <c r="AA38" s="45">
        <f t="shared" si="8"/>
        <v>9814.6028357321466</v>
      </c>
      <c r="AB38" s="46">
        <f t="shared" si="9"/>
        <v>40803.079374646499</v>
      </c>
      <c r="AD38" s="44">
        <f t="shared" si="10"/>
        <v>95345824.8647127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2"/>
        <v>13885.833806979641</v>
      </c>
      <c r="P39" s="39">
        <f t="shared" si="1"/>
        <v>1450.8204493206649</v>
      </c>
      <c r="Q39" s="146"/>
      <c r="R39" s="32">
        <f t="shared" si="2"/>
        <v>1</v>
      </c>
      <c r="S39" s="37">
        <f t="shared" si="3"/>
        <v>1</v>
      </c>
      <c r="T39" s="146"/>
      <c r="U39" s="43">
        <f t="shared" si="4"/>
        <v>0.33600114747396898</v>
      </c>
      <c r="V39" s="37">
        <f t="shared" si="5"/>
        <v>4.0000000397904158E-3</v>
      </c>
      <c r="W39" s="146"/>
      <c r="X39" s="89">
        <f t="shared" si="13"/>
        <v>7725</v>
      </c>
      <c r="Y39" s="45">
        <f t="shared" si="6"/>
        <v>95440147.462079883</v>
      </c>
      <c r="Z39" s="45">
        <f t="shared" si="7"/>
        <v>290181.03658268839</v>
      </c>
      <c r="AA39" s="45">
        <f t="shared" si="8"/>
        <v>9456.897944953902</v>
      </c>
      <c r="AB39" s="46">
        <f t="shared" si="9"/>
        <v>40992.134259403269</v>
      </c>
      <c r="AD39" s="44">
        <f t="shared" si="10"/>
        <v>95788502.530866936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2"/>
        <v>13950.069455496181</v>
      </c>
      <c r="P40" s="39">
        <f t="shared" si="1"/>
        <v>1457.4134304159165</v>
      </c>
      <c r="Q40" s="146"/>
      <c r="R40" s="32">
        <f t="shared" si="2"/>
        <v>1</v>
      </c>
      <c r="S40" s="37">
        <f t="shared" si="3"/>
        <v>1</v>
      </c>
      <c r="T40" s="146"/>
      <c r="U40" s="43">
        <f t="shared" si="4"/>
        <v>0.33600116885454373</v>
      </c>
      <c r="V40" s="37">
        <f t="shared" si="5"/>
        <v>4.0000000405186406E-3</v>
      </c>
      <c r="W40" s="146"/>
      <c r="X40" s="89">
        <f t="shared" si="13"/>
        <v>7725</v>
      </c>
      <c r="Y40" s="45">
        <f t="shared" si="6"/>
        <v>95881652.122789815</v>
      </c>
      <c r="Z40" s="45">
        <f t="shared" si="7"/>
        <v>291522.89049556362</v>
      </c>
      <c r="AA40" s="45">
        <f t="shared" si="8"/>
        <v>9095.4615678645769</v>
      </c>
      <c r="AB40" s="46">
        <f t="shared" si="9"/>
        <v>41181.194256655566</v>
      </c>
      <c r="AD40" s="44">
        <f t="shared" si="10"/>
        <v>96231176.669109896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2"/>
        <v>14014.305104012723</v>
      </c>
      <c r="P41" s="39">
        <f t="shared" si="1"/>
        <v>1464.0074476766267</v>
      </c>
      <c r="Q41" s="146"/>
      <c r="R41" s="32">
        <f t="shared" si="2"/>
        <v>1</v>
      </c>
      <c r="S41" s="37">
        <f t="shared" si="3"/>
        <v>1</v>
      </c>
      <c r="T41" s="146"/>
      <c r="U41" s="43">
        <f t="shared" si="4"/>
        <v>0.33600119053251964</v>
      </c>
      <c r="V41" s="37">
        <f t="shared" si="5"/>
        <v>4.0000000412569337E-3</v>
      </c>
      <c r="W41" s="146"/>
      <c r="X41" s="89">
        <f t="shared" si="13"/>
        <v>7725</v>
      </c>
      <c r="Y41" s="45">
        <f t="shared" si="6"/>
        <v>96323156.977783784</v>
      </c>
      <c r="Z41" s="45">
        <f t="shared" si="7"/>
        <v>292864.74894684367</v>
      </c>
      <c r="AA41" s="45">
        <f t="shared" si="8"/>
        <v>8730.2937044641767</v>
      </c>
      <c r="AB41" s="46">
        <f t="shared" si="9"/>
        <v>41370.259229349802</v>
      </c>
      <c r="AD41" s="44">
        <f t="shared" si="10"/>
        <v>96673847.279664442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2"/>
        <v>14078.540752529261</v>
      </c>
      <c r="P42" s="39">
        <f t="shared" si="1"/>
        <v>1470.6024735717263</v>
      </c>
      <c r="Q42" s="146"/>
      <c r="R42" s="32">
        <f t="shared" si="2"/>
        <v>1</v>
      </c>
      <c r="S42" s="37">
        <f t="shared" si="3"/>
        <v>1</v>
      </c>
      <c r="T42" s="146"/>
      <c r="U42" s="43">
        <f t="shared" si="4"/>
        <v>0.33600121251064202</v>
      </c>
      <c r="V42" s="37">
        <f t="shared" si="5"/>
        <v>4.0000000420053854E-3</v>
      </c>
      <c r="W42" s="146"/>
      <c r="X42" s="89">
        <f t="shared" si="13"/>
        <v>7725</v>
      </c>
      <c r="Y42" s="45">
        <f t="shared" si="6"/>
        <v>96764662.027616382</v>
      </c>
      <c r="Z42" s="45">
        <f t="shared" si="7"/>
        <v>294206.61181594222</v>
      </c>
      <c r="AA42" s="45">
        <f t="shared" si="8"/>
        <v>8361.3943547526906</v>
      </c>
      <c r="AB42" s="46">
        <f t="shared" si="9"/>
        <v>41559.329045287734</v>
      </c>
      <c r="AD42" s="44">
        <f t="shared" si="10"/>
        <v>97116514.362832353</v>
      </c>
      <c r="AE42" s="12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2"/>
        <v>14142.776401045803</v>
      </c>
      <c r="P43" s="39">
        <f t="shared" si="1"/>
        <v>1477.1984815369262</v>
      </c>
      <c r="Q43" s="146"/>
      <c r="R43" s="32">
        <f t="shared" si="2"/>
        <v>1</v>
      </c>
      <c r="S43" s="37">
        <f t="shared" si="3"/>
        <v>1</v>
      </c>
      <c r="T43" s="146"/>
      <c r="U43" s="43">
        <f t="shared" si="4"/>
        <v>0.33600123479166849</v>
      </c>
      <c r="V43" s="37">
        <f t="shared" si="5"/>
        <v>4.0000000427640884E-3</v>
      </c>
      <c r="W43" s="146"/>
      <c r="X43" s="89">
        <f t="shared" si="13"/>
        <v>7725</v>
      </c>
      <c r="Y43" s="45">
        <f t="shared" si="6"/>
        <v>97206167.272909656</v>
      </c>
      <c r="Z43" s="45">
        <f t="shared" si="7"/>
        <v>295548.47898650798</v>
      </c>
      <c r="AA43" s="45">
        <f t="shared" si="8"/>
        <v>7988.763518730133</v>
      </c>
      <c r="AB43" s="46">
        <f t="shared" si="9"/>
        <v>41748.403576913421</v>
      </c>
      <c r="AD43" s="44">
        <f t="shared" si="10"/>
        <v>97559177.918991804</v>
      </c>
      <c r="AE43" s="12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2"/>
        <v>14207.012049562343</v>
      </c>
      <c r="P44" s="39">
        <f t="shared" si="1"/>
        <v>1483.795445932645</v>
      </c>
      <c r="Q44" s="146"/>
      <c r="R44" s="32">
        <f t="shared" si="2"/>
        <v>1</v>
      </c>
      <c r="S44" s="37">
        <f t="shared" si="3"/>
        <v>1</v>
      </c>
      <c r="T44" s="146"/>
      <c r="U44" s="43">
        <f t="shared" si="4"/>
        <v>0.33600125737836961</v>
      </c>
      <c r="V44" s="37">
        <f t="shared" si="5"/>
        <v>4.0000000435331346E-3</v>
      </c>
      <c r="W44" s="146"/>
      <c r="X44" s="89">
        <f t="shared" si="13"/>
        <v>7725</v>
      </c>
      <c r="Y44" s="45">
        <f t="shared" si="6"/>
        <v>97647672.714350998</v>
      </c>
      <c r="Z44" s="45">
        <f t="shared" si="7"/>
        <v>296890.35034623923</v>
      </c>
      <c r="AA44" s="45">
        <f t="shared" si="8"/>
        <v>7612.401196396494</v>
      </c>
      <c r="AB44" s="46">
        <f t="shared" si="9"/>
        <v>41937.482701111148</v>
      </c>
      <c r="AD44" s="44">
        <f t="shared" si="10"/>
        <v>98001837.948594734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2"/>
        <v>14271.247698078883</v>
      </c>
      <c r="P45" s="39">
        <f t="shared" si="1"/>
        <v>1490.3933420041212</v>
      </c>
      <c r="Q45" s="146"/>
      <c r="R45" s="32">
        <f t="shared" si="2"/>
        <v>1</v>
      </c>
      <c r="S45" s="37">
        <f t="shared" si="3"/>
        <v>1</v>
      </c>
      <c r="T45" s="146"/>
      <c r="U45" s="43">
        <f t="shared" si="4"/>
        <v>0.33600128027352827</v>
      </c>
      <c r="V45" s="37">
        <f t="shared" si="5"/>
        <v>4.0000000443126188E-3</v>
      </c>
      <c r="W45" s="146"/>
      <c r="X45" s="89">
        <f t="shared" si="13"/>
        <v>7725</v>
      </c>
      <c r="Y45" s="45">
        <f t="shared" si="6"/>
        <v>98089178.352691337</v>
      </c>
      <c r="Z45" s="45">
        <f t="shared" si="7"/>
        <v>298232.22578671045</v>
      </c>
      <c r="AA45" s="45">
        <f t="shared" si="8"/>
        <v>7232.3073877517754</v>
      </c>
      <c r="AB45" s="46">
        <f t="shared" si="9"/>
        <v>42126.56629901391</v>
      </c>
      <c r="AD45" s="44">
        <f t="shared" si="10"/>
        <v>98444494.452164829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2"/>
        <v>14335.483346595423</v>
      </c>
      <c r="P46" s="39">
        <f t="shared" si="1"/>
        <v>1496.9921458435724</v>
      </c>
      <c r="Q46" s="146"/>
      <c r="R46" s="32">
        <f t="shared" si="2"/>
        <v>1</v>
      </c>
      <c r="S46" s="37">
        <f t="shared" si="3"/>
        <v>1</v>
      </c>
      <c r="T46" s="146"/>
      <c r="U46" s="43">
        <f t="shared" si="4"/>
        <v>0.33600130347994012</v>
      </c>
      <c r="V46" s="37">
        <f t="shared" si="5"/>
        <v>4.0000000451026326E-3</v>
      </c>
      <c r="W46" s="146"/>
      <c r="X46" s="89">
        <f t="shared" si="13"/>
        <v>7725</v>
      </c>
      <c r="Y46" s="45">
        <f t="shared" si="6"/>
        <v>98530684.188743159</v>
      </c>
      <c r="Z46" s="45">
        <f t="shared" si="7"/>
        <v>299574.10520320531</v>
      </c>
      <c r="AA46" s="45">
        <f t="shared" si="8"/>
        <v>6848.4820927959763</v>
      </c>
      <c r="AB46" s="46">
        <f t="shared" si="9"/>
        <v>42315.654255821719</v>
      </c>
      <c r="AD46" s="44">
        <f t="shared" si="10"/>
        <v>98887147.430294991</v>
      </c>
      <c r="AE46" s="125"/>
      <c r="AF46" s="53"/>
      <c r="AG46" s="54">
        <f>'[4]Risikoschätzung '!$T$22</f>
        <v>4.5820769878319424E-6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2"/>
        <v>14399.718995111962</v>
      </c>
      <c r="P47" s="39">
        <f t="shared" si="1"/>
        <v>1503.5918343542758</v>
      </c>
      <c r="Q47" s="146"/>
      <c r="R47" s="32">
        <f t="shared" si="2"/>
        <v>1</v>
      </c>
      <c r="S47" s="37">
        <f t="shared" si="3"/>
        <v>1</v>
      </c>
      <c r="T47" s="146"/>
      <c r="U47" s="43">
        <f t="shared" si="4"/>
        <v>0.33600132700041335</v>
      </c>
      <c r="V47" s="37">
        <f t="shared" si="5"/>
        <v>4.0000000459032717E-3</v>
      </c>
      <c r="W47" s="146"/>
      <c r="X47" s="89">
        <f t="shared" si="13"/>
        <v>7725</v>
      </c>
      <c r="Y47" s="45">
        <f t="shared" si="6"/>
        <v>98972190.223378673</v>
      </c>
      <c r="Z47" s="45">
        <f t="shared" si="7"/>
        <v>300915.98849456024</v>
      </c>
      <c r="AA47" s="45">
        <f t="shared" si="8"/>
        <v>6460.9253115290976</v>
      </c>
      <c r="AB47" s="46">
        <f t="shared" si="9"/>
        <v>42504.746460629111</v>
      </c>
      <c r="AD47" s="44">
        <f t="shared" ref="AD47:AD54" si="14">SUM(X47:AB47)</f>
        <v>99329796.8836454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2"/>
        <v>14463.954643628502</v>
      </c>
      <c r="P48" s="39">
        <f t="shared" si="1"/>
        <v>1510.1923852164666</v>
      </c>
      <c r="Q48" s="146"/>
      <c r="R48" s="32">
        <f t="shared" si="2"/>
        <v>1</v>
      </c>
      <c r="S48" s="37">
        <f t="shared" si="3"/>
        <v>1</v>
      </c>
      <c r="T48" s="146"/>
      <c r="U48" s="43">
        <f t="shared" si="4"/>
        <v>0.33600135083776889</v>
      </c>
      <c r="V48" s="37">
        <f t="shared" si="5"/>
        <v>4.0000000467146296E-3</v>
      </c>
      <c r="W48" s="146"/>
      <c r="X48" s="89">
        <f t="shared" si="13"/>
        <v>7725</v>
      </c>
      <c r="Y48" s="45">
        <f t="shared" si="6"/>
        <v>99413696.457528532</v>
      </c>
      <c r="Z48" s="45">
        <f t="shared" si="7"/>
        <v>302257.87556301471</v>
      </c>
      <c r="AA48" s="45">
        <f t="shared" si="8"/>
        <v>6292.9773863498895</v>
      </c>
      <c r="AB48" s="46">
        <f t="shared" si="9"/>
        <v>42693.84280626144</v>
      </c>
      <c r="AD48" s="44">
        <f t="shared" si="14"/>
        <v>99772666.153284162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2"/>
        <v>14528.19029214504</v>
      </c>
      <c r="P49" s="39">
        <f t="shared" si="1"/>
        <v>1516.7937768549373</v>
      </c>
      <c r="Q49" s="146"/>
      <c r="R49" s="32">
        <f t="shared" si="2"/>
        <v>1</v>
      </c>
      <c r="S49" s="37">
        <f t="shared" si="3"/>
        <v>1</v>
      </c>
      <c r="T49" s="146"/>
      <c r="U49" s="43">
        <f t="shared" si="4"/>
        <v>0.33600137499484017</v>
      </c>
      <c r="V49" s="37">
        <f t="shared" si="5"/>
        <v>4.000000047536801E-3</v>
      </c>
      <c r="W49" s="146"/>
      <c r="X49" s="89">
        <f t="shared" si="13"/>
        <v>7725</v>
      </c>
      <c r="Y49" s="45">
        <f t="shared" si="6"/>
        <v>99855202.892179728</v>
      </c>
      <c r="Z49" s="45">
        <f t="shared" si="7"/>
        <v>303599.76631406927</v>
      </c>
      <c r="AA49" s="45">
        <f t="shared" si="8"/>
        <v>6320.9250323064643</v>
      </c>
      <c r="AB49" s="46">
        <f t="shared" si="9"/>
        <v>42882.9431891192</v>
      </c>
      <c r="AD49" s="44">
        <f t="shared" si="14"/>
        <v>100215731.52671522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2"/>
        <v>14592.42594066158</v>
      </c>
      <c r="P50" s="39">
        <f t="shared" si="1"/>
        <v>1523.395988408251</v>
      </c>
      <c r="Q50" s="146"/>
      <c r="R50" s="32">
        <f t="shared" si="2"/>
        <v>1</v>
      </c>
      <c r="S50" s="37">
        <f t="shared" si="3"/>
        <v>1</v>
      </c>
      <c r="T50" s="146"/>
      <c r="U50" s="43">
        <f t="shared" si="4"/>
        <v>0.33600139947447322</v>
      </c>
      <c r="V50" s="37">
        <f t="shared" si="5"/>
        <v>4.0000000483698828E-3</v>
      </c>
      <c r="W50" s="146"/>
      <c r="X50" s="89">
        <f t="shared" si="13"/>
        <v>7725</v>
      </c>
      <c r="Y50" s="45">
        <f t="shared" si="6"/>
        <v>100296709.52837449</v>
      </c>
      <c r="Z50" s="45">
        <f t="shared" si="7"/>
        <v>304941.66065635084</v>
      </c>
      <c r="AA50" s="45">
        <f t="shared" si="8"/>
        <v>6348.8726782630411</v>
      </c>
      <c r="AB50" s="46">
        <f t="shared" si="9"/>
        <v>43072.047509030315</v>
      </c>
      <c r="AD50" s="44">
        <f t="shared" si="14"/>
        <v>100658797.10921814</v>
      </c>
      <c r="AE50" s="125"/>
      <c r="AF50" s="53"/>
      <c r="AG50" s="54">
        <f>'[4]Risikoschätzung '!$T$21</f>
        <v>3.1719598989821684E-7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2"/>
        <v>14656.661589178118</v>
      </c>
      <c r="P51" s="39">
        <f t="shared" si="1"/>
        <v>1529.9989996994625</v>
      </c>
      <c r="Q51" s="146"/>
      <c r="R51" s="32">
        <f t="shared" si="2"/>
        <v>1</v>
      </c>
      <c r="S51" s="37">
        <f t="shared" si="3"/>
        <v>1</v>
      </c>
      <c r="T51" s="146"/>
      <c r="U51" s="43">
        <f t="shared" si="4"/>
        <v>0.33600142427952673</v>
      </c>
      <c r="V51" s="37">
        <f t="shared" si="5"/>
        <v>4.0000000492139689E-3</v>
      </c>
      <c r="W51" s="146"/>
      <c r="X51" s="89">
        <f t="shared" si="13"/>
        <v>7725</v>
      </c>
      <c r="Y51" s="45">
        <f t="shared" si="6"/>
        <v>100738216.36720878</v>
      </c>
      <c r="Z51" s="45">
        <f t="shared" si="7"/>
        <v>306283.5585014844</v>
      </c>
      <c r="AA51" s="45">
        <f t="shared" si="8"/>
        <v>6376.8203242196159</v>
      </c>
      <c r="AB51" s="46">
        <f t="shared" si="9"/>
        <v>43261.155669109474</v>
      </c>
      <c r="AD51" s="44">
        <f t="shared" si="14"/>
        <v>101101862.90170358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2"/>
        <v>14720.897237694657</v>
      </c>
      <c r="P52" s="39">
        <f t="shared" si="1"/>
        <v>1536.6027912082768</v>
      </c>
      <c r="Q52" s="146"/>
      <c r="R52" s="32">
        <f t="shared" si="2"/>
        <v>1</v>
      </c>
      <c r="S52" s="37">
        <f t="shared" si="3"/>
        <v>1</v>
      </c>
      <c r="T52" s="146"/>
      <c r="U52" s="43">
        <f t="shared" si="4"/>
        <v>0.33600144941287202</v>
      </c>
      <c r="V52" s="37">
        <f t="shared" si="5"/>
        <v>4.0000000500691564E-3</v>
      </c>
      <c r="W52" s="146"/>
      <c r="X52" s="89">
        <f t="shared" si="13"/>
        <v>7725</v>
      </c>
      <c r="Y52" s="45">
        <f t="shared" si="6"/>
        <v>101179723.40983085</v>
      </c>
      <c r="Z52" s="45">
        <f t="shared" si="7"/>
        <v>307625.4597639711</v>
      </c>
      <c r="AA52" s="45">
        <f t="shared" si="8"/>
        <v>6404.7679701761908</v>
      </c>
      <c r="AB52" s="46">
        <f t="shared" si="9"/>
        <v>43450.267575624421</v>
      </c>
      <c r="AD52" s="44">
        <f t="shared" si="14"/>
        <v>101544928.90514062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2"/>
        <v>14785.132886211197</v>
      </c>
      <c r="P53" s="39">
        <f t="shared" si="1"/>
        <v>1543.2073440445495</v>
      </c>
      <c r="Q53" s="146"/>
      <c r="R53" s="32">
        <f t="shared" si="2"/>
        <v>1</v>
      </c>
      <c r="S53" s="37">
        <f t="shared" si="3"/>
        <v>1</v>
      </c>
      <c r="T53" s="146"/>
      <c r="U53" s="43">
        <f t="shared" si="4"/>
        <v>0.3360014748773929</v>
      </c>
      <c r="V53" s="37">
        <f t="shared" si="5"/>
        <v>4.0000000509355423E-3</v>
      </c>
      <c r="W53" s="146"/>
      <c r="X53" s="89">
        <f t="shared" si="13"/>
        <v>7725</v>
      </c>
      <c r="Y53" s="45">
        <f t="shared" si="6"/>
        <v>101621230.6574401</v>
      </c>
      <c r="Z53" s="45">
        <f t="shared" si="7"/>
        <v>308967.36436107202</v>
      </c>
      <c r="AA53" s="45">
        <f t="shared" si="8"/>
        <v>6432.7156161327675</v>
      </c>
      <c r="AB53" s="46">
        <f t="shared" si="9"/>
        <v>43639.383137868819</v>
      </c>
      <c r="AD53" s="44">
        <f t="shared" si="14"/>
        <v>101987995.12055518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2"/>
        <v>14849.368534727735</v>
      </c>
      <c r="P54" s="39">
        <f t="shared" si="1"/>
        <v>1549.8126399230619</v>
      </c>
      <c r="Q54" s="147"/>
      <c r="R54" s="32">
        <f t="shared" si="2"/>
        <v>1</v>
      </c>
      <c r="S54" s="37">
        <f t="shared" si="3"/>
        <v>1</v>
      </c>
      <c r="T54" s="147"/>
      <c r="U54" s="43">
        <f t="shared" si="4"/>
        <v>0.336001500675986</v>
      </c>
      <c r="V54" s="37">
        <f t="shared" si="5"/>
        <v>4.0000000518132213E-3</v>
      </c>
      <c r="W54" s="147"/>
      <c r="X54" s="89">
        <f t="shared" si="13"/>
        <v>7725</v>
      </c>
      <c r="Y54" s="45">
        <f t="shared" si="6"/>
        <v>102062738.11128573</v>
      </c>
      <c r="Z54" s="45">
        <f t="shared" si="7"/>
        <v>310309.27221269789</v>
      </c>
      <c r="AA54" s="45">
        <f t="shared" si="8"/>
        <v>6460.6632620893442</v>
      </c>
      <c r="AB54" s="46">
        <f t="shared" si="9"/>
        <v>43828.502268040989</v>
      </c>
      <c r="AD54" s="44">
        <f t="shared" si="14"/>
        <v>102431061.54902856</v>
      </c>
      <c r="AE54" s="125"/>
      <c r="AF54" s="53"/>
      <c r="AG54" s="54">
        <f>'[4]Risikoschätzung '!$T$20</f>
        <v>1.6438356164383561E-8</v>
      </c>
      <c r="AH54" s="52" t="s">
        <v>52</v>
      </c>
    </row>
    <row r="55" spans="1:34" ht="15" thickBot="1" x14ac:dyDescent="0.35">
      <c r="AD55" s="44">
        <f>SUM(AD9:AD54)</f>
        <v>4254671578.1645794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4237928749.7728186</v>
      </c>
      <c r="Z56" s="71">
        <f>SUM(Z9:Z54)</f>
        <v>12885419.454911657</v>
      </c>
      <c r="AA56" s="71">
        <f>SUM(AA9:AA54)</f>
        <v>546362.06686834304</v>
      </c>
      <c r="AB56" s="78">
        <f>SUM(AB9:AB54)</f>
        <v>1820446.86998181</v>
      </c>
      <c r="AD56" s="72">
        <f>X56+Y56+Z56+AA56+AB56</f>
        <v>4254671578.1645803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Y27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77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76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B9</f>
        <v>11958.76435148346</v>
      </c>
      <c r="P9" s="39">
        <f>C9+(C9*K9)</f>
        <v>1259.436925997499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0.33600063124830126</v>
      </c>
      <c r="V9" s="37">
        <f>($AI$7/$AG$12)*(1+0.15*(P9/$AG$10)^4)+$AH$32</f>
        <v>4.0000000225958923E-3</v>
      </c>
      <c r="W9" s="146"/>
      <c r="X9" s="80">
        <f t="shared" ref="X9:X12" si="0">($AG$7*$AG$8*S9*$AG$24+$AG$15*$AG$16*R9*$AG$24)</f>
        <v>3600</v>
      </c>
      <c r="Y9" s="45">
        <f>(O9*U9*$AG$30+P9*V9*$AG$29)*365</f>
        <v>82195391.6915057</v>
      </c>
      <c r="Z9" s="45">
        <f>(O9*$AI$15*$AG$37+P9*$AI$7*$AG$36)*365</f>
        <v>249953.47708019093</v>
      </c>
      <c r="AA9" s="45">
        <f>O9*$AI$15*($AG$41+$AG$40*(1-M9))*365</f>
        <v>17229.918533666874</v>
      </c>
      <c r="AB9" s="46">
        <f>365*((P9*$AI$7*($AG$53*$AG$54+$AG$49*$AG$50+$AG$45*$AG$46))+(O9*1.6*$AI$15*($AG$53*$AG$55+$AG$49*$AG$51+$AG$45*$AG$47)))</f>
        <v>35351.094130874939</v>
      </c>
      <c r="AD9" s="44">
        <f>SUM(X9:AB9)</f>
        <v>82501526.181250438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>B10</f>
        <v>12023</v>
      </c>
      <c r="P10" s="39">
        <f t="shared" ref="P10:P54" si="1">C10+(C10*K10)</f>
        <v>1265.8422304494381</v>
      </c>
      <c r="Q10" s="146"/>
      <c r="R10" s="32">
        <f t="shared" ref="R10:R54" si="2">IF(O10&lt;$AG$18,1,2)</f>
        <v>1</v>
      </c>
      <c r="S10" s="37">
        <f t="shared" ref="S10:S54" si="3">IF(P10&lt;$AG$10,1,2)</f>
        <v>1</v>
      </c>
      <c r="T10" s="146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4.0000000230590877E-3</v>
      </c>
      <c r="W10" s="146"/>
      <c r="X10" s="80">
        <f t="shared" si="0"/>
        <v>3600</v>
      </c>
      <c r="Y10" s="45">
        <f t="shared" ref="Y10:Y54" si="6">(O10*U10*$AG$30+P10*V10*$AG$29)*365</f>
        <v>82636883.347710729</v>
      </c>
      <c r="Z10" s="45">
        <f t="shared" ref="Z10:Z54" si="7">(O10*$AI$15*$AG$37+P10*$AI$7*$AG$36)*365</f>
        <v>251294.50896936853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35539.252945566797</v>
      </c>
      <c r="AD10" s="44">
        <f t="shared" ref="AD10:AD46" si="10">SUM(X10:AB10)</f>
        <v>82944631.3412963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ref="O11:O54" si="12">B11</f>
        <v>12087.23564851654</v>
      </c>
      <c r="P11" s="39">
        <f t="shared" si="1"/>
        <v>1272.2556781476355</v>
      </c>
      <c r="Q11" s="146"/>
      <c r="R11" s="32">
        <f t="shared" si="2"/>
        <v>1</v>
      </c>
      <c r="S11" s="37">
        <f t="shared" si="3"/>
        <v>1</v>
      </c>
      <c r="T11" s="146"/>
      <c r="U11" s="43">
        <f t="shared" si="4"/>
        <v>0.33600065881419183</v>
      </c>
      <c r="V11" s="37">
        <f t="shared" si="5"/>
        <v>4.0000000235299706E-3</v>
      </c>
      <c r="W11" s="146"/>
      <c r="X11" s="80">
        <f t="shared" si="0"/>
        <v>3600</v>
      </c>
      <c r="Y11" s="45">
        <f t="shared" si="6"/>
        <v>83078375.51051797</v>
      </c>
      <c r="Z11" s="45">
        <f t="shared" si="7"/>
        <v>252635.57652596472</v>
      </c>
      <c r="AA11" s="45">
        <f t="shared" si="8"/>
        <v>17396.873832080575</v>
      </c>
      <c r="AB11" s="46">
        <f t="shared" si="9"/>
        <v>35727.450862362064</v>
      </c>
      <c r="AD11" s="44">
        <f t="shared" si="10"/>
        <v>83387735.411738381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2"/>
        <v>12151.471297033078</v>
      </c>
      <c r="P12" s="39">
        <f>C12+(C12*K12)</f>
        <v>1278.6768707811332</v>
      </c>
      <c r="Q12" s="146"/>
      <c r="R12" s="32">
        <f t="shared" si="2"/>
        <v>1</v>
      </c>
      <c r="S12" s="37">
        <f t="shared" si="3"/>
        <v>1</v>
      </c>
      <c r="T12" s="146"/>
      <c r="U12" s="43">
        <f t="shared" si="4"/>
        <v>0.3360006729308696</v>
      </c>
      <c r="V12" s="37">
        <f t="shared" si="5"/>
        <v>4.0000000240086112E-3</v>
      </c>
      <c r="W12" s="146"/>
      <c r="X12" s="80">
        <f t="shared" si="0"/>
        <v>3600</v>
      </c>
      <c r="Y12" s="45">
        <f t="shared" si="6"/>
        <v>83519868.161031768</v>
      </c>
      <c r="Z12" s="45">
        <f t="shared" si="7"/>
        <v>253976.6780053775</v>
      </c>
      <c r="AA12" s="45">
        <f t="shared" si="8"/>
        <v>17477.207711134364</v>
      </c>
      <c r="AB12" s="46">
        <f t="shared" si="9"/>
        <v>35915.685968657846</v>
      </c>
      <c r="AD12" s="44">
        <f t="shared" si="10"/>
        <v>83830837.732716933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2"/>
        <v>12215.706945549618</v>
      </c>
      <c r="P13" s="39">
        <f t="shared" si="1"/>
        <v>1285.1054355990343</v>
      </c>
      <c r="Q13" s="146"/>
      <c r="R13" s="32">
        <f t="shared" si="2"/>
        <v>1</v>
      </c>
      <c r="S13" s="37">
        <f t="shared" si="3"/>
        <v>1</v>
      </c>
      <c r="T13" s="146"/>
      <c r="U13" s="43">
        <f t="shared" si="4"/>
        <v>0.33600068727320404</v>
      </c>
      <c r="V13" s="37">
        <f t="shared" si="5"/>
        <v>4.0000000244950788E-3</v>
      </c>
      <c r="W13" s="146"/>
      <c r="X13" s="80">
        <f>($AG$7*$AG$8*S13*$AG$24+$AG$15*$AG$16*R13*$AG$24)</f>
        <v>3600</v>
      </c>
      <c r="Y13" s="45">
        <f t="shared" si="6"/>
        <v>83961361.281678125</v>
      </c>
      <c r="Z13" s="45">
        <f t="shared" si="7"/>
        <v>255317.81177495795</v>
      </c>
      <c r="AA13" s="45">
        <f t="shared" si="8"/>
        <v>17544.492054087576</v>
      </c>
      <c r="AB13" s="46">
        <f t="shared" si="9"/>
        <v>36103.956474585138</v>
      </c>
      <c r="AD13" s="44">
        <f t="shared" si="10"/>
        <v>84273927.541981757</v>
      </c>
      <c r="AE13" s="12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2"/>
        <v>12279.942594066157</v>
      </c>
      <c r="P14" s="39">
        <f t="shared" si="1"/>
        <v>1291.5410233926036</v>
      </c>
      <c r="Q14" s="146"/>
      <c r="R14" s="32">
        <f t="shared" si="2"/>
        <v>1</v>
      </c>
      <c r="S14" s="37">
        <f t="shared" si="3"/>
        <v>1</v>
      </c>
      <c r="T14" s="146"/>
      <c r="U14" s="43">
        <f t="shared" si="4"/>
        <v>0.33600070184358727</v>
      </c>
      <c r="V14" s="37">
        <f t="shared" si="5"/>
        <v>4.0000000249894464E-3</v>
      </c>
      <c r="W14" s="146"/>
      <c r="X14" s="80">
        <f>($AG$7*$AG$8*S14*$AG$24+$AG$15*$AG$16*R14*$AG$24)+AG26</f>
        <v>1163600</v>
      </c>
      <c r="Y14" s="45">
        <f t="shared" si="6"/>
        <v>84402854.856101766</v>
      </c>
      <c r="Z14" s="45">
        <f t="shared" si="7"/>
        <v>256658.97630517185</v>
      </c>
      <c r="AA14" s="45">
        <f t="shared" si="8"/>
        <v>17280.074321086307</v>
      </c>
      <c r="AB14" s="46">
        <f t="shared" si="9"/>
        <v>36292.260703319298</v>
      </c>
      <c r="AD14" s="44">
        <f t="shared" si="10"/>
        <v>85876686.167431355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2"/>
        <v>12344.178242582695</v>
      </c>
      <c r="P15" s="39">
        <f t="shared" si="1"/>
        <v>1297.9833066655667</v>
      </c>
      <c r="Q15" s="146"/>
      <c r="R15" s="32">
        <f t="shared" si="2"/>
        <v>1</v>
      </c>
      <c r="S15" s="37">
        <f t="shared" si="3"/>
        <v>1</v>
      </c>
      <c r="T15" s="146"/>
      <c r="U15" s="43">
        <f t="shared" si="4"/>
        <v>0.33600071664442382</v>
      </c>
      <c r="V15" s="37">
        <f t="shared" si="5"/>
        <v>4.0000000254917841E-3</v>
      </c>
      <c r="W15" s="146"/>
      <c r="X15" s="80">
        <f>($AJ$11*$AG$8*S15*$AG$25+$AJ$9*$AG$8*$AG$24*S15+$AG$15*$AG$16*R15*$AG$24)</f>
        <v>7725</v>
      </c>
      <c r="Y15" s="45">
        <f t="shared" si="6"/>
        <v>84844348.869072586</v>
      </c>
      <c r="Z15" s="45">
        <f t="shared" si="7"/>
        <v>258000.17016158547</v>
      </c>
      <c r="AA15" s="45">
        <f t="shared" si="8"/>
        <v>17011.925101773959</v>
      </c>
      <c r="AB15" s="46">
        <f t="shared" si="9"/>
        <v>36480.597082294182</v>
      </c>
      <c r="AD15" s="44">
        <f t="shared" si="10"/>
        <v>85163566.561418235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2"/>
        <v>12408.413891099233</v>
      </c>
      <c r="P16" s="39">
        <f t="shared" si="1"/>
        <v>1304.4319779724412</v>
      </c>
      <c r="Q16" s="146"/>
      <c r="R16" s="32">
        <f t="shared" si="2"/>
        <v>1</v>
      </c>
      <c r="S16" s="37">
        <f t="shared" si="3"/>
        <v>1</v>
      </c>
      <c r="T16" s="146"/>
      <c r="U16" s="43">
        <f t="shared" si="4"/>
        <v>0.3360007316781311</v>
      </c>
      <c r="V16" s="37">
        <f t="shared" si="5"/>
        <v>4.0000000260021675E-3</v>
      </c>
      <c r="W16" s="146"/>
      <c r="X16" s="89">
        <f t="shared" ref="X16:X54" si="13">($AJ$11*$AG$8*S16*$AG$25+$AJ$9*$AG$8*$AG$24*S16+$AG$15*$AG$16*R16*$AG$24)</f>
        <v>7725</v>
      </c>
      <c r="Y16" s="45">
        <f t="shared" si="6"/>
        <v>85285843.306401014</v>
      </c>
      <c r="Z16" s="45">
        <f t="shared" si="7"/>
        <v>259341.39199758761</v>
      </c>
      <c r="AA16" s="45">
        <f t="shared" si="8"/>
        <v>16740.04439615053</v>
      </c>
      <c r="AB16" s="46">
        <f t="shared" si="9"/>
        <v>36668.96413522325</v>
      </c>
      <c r="AD16" s="44">
        <f t="shared" si="10"/>
        <v>85606318.706929982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2"/>
        <v>12472.649539615772</v>
      </c>
      <c r="P17" s="39">
        <f t="shared" si="1"/>
        <v>1310.8867484071711</v>
      </c>
      <c r="Q17" s="146"/>
      <c r="R17" s="32">
        <f t="shared" si="2"/>
        <v>1</v>
      </c>
      <c r="S17" s="37">
        <f t="shared" si="3"/>
        <v>1</v>
      </c>
      <c r="T17" s="146"/>
      <c r="U17" s="43">
        <f t="shared" si="4"/>
        <v>0.33600074694713888</v>
      </c>
      <c r="V17" s="37">
        <f t="shared" si="5"/>
        <v>4.0000000265206703E-3</v>
      </c>
      <c r="W17" s="146"/>
      <c r="X17" s="89">
        <f t="shared" si="13"/>
        <v>7725</v>
      </c>
      <c r="Y17" s="45">
        <f t="shared" si="6"/>
        <v>85727338.154860631</v>
      </c>
      <c r="Z17" s="45">
        <f t="shared" si="7"/>
        <v>260682.64054776976</v>
      </c>
      <c r="AA17" s="45">
        <f t="shared" si="8"/>
        <v>16464.432204216024</v>
      </c>
      <c r="AB17" s="46">
        <f t="shared" si="9"/>
        <v>36857.360474842229</v>
      </c>
      <c r="AD17" s="44">
        <f t="shared" si="10"/>
        <v>86049067.588087454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2"/>
        <v>12536.885188132312</v>
      </c>
      <c r="P18" s="39">
        <f t="shared" si="1"/>
        <v>1317.3473462264355</v>
      </c>
      <c r="Q18" s="146"/>
      <c r="R18" s="32">
        <f t="shared" si="2"/>
        <v>1</v>
      </c>
      <c r="S18" s="37">
        <f t="shared" si="3"/>
        <v>1</v>
      </c>
      <c r="T18" s="146"/>
      <c r="U18" s="43">
        <f t="shared" si="4"/>
        <v>0.33600076245388971</v>
      </c>
      <c r="V18" s="37">
        <f t="shared" si="5"/>
        <v>4.0000000270473679E-3</v>
      </c>
      <c r="W18" s="146"/>
      <c r="X18" s="89">
        <f t="shared" si="13"/>
        <v>7725</v>
      </c>
      <c r="Y18" s="45">
        <f t="shared" si="6"/>
        <v>86168833.402118117</v>
      </c>
      <c r="Z18" s="45">
        <f t="shared" si="7"/>
        <v>262023.91462189626</v>
      </c>
      <c r="AA18" s="45">
        <f t="shared" si="8"/>
        <v>16185.088525970441</v>
      </c>
      <c r="AB18" s="46">
        <f t="shared" si="9"/>
        <v>37045.784796298612</v>
      </c>
      <c r="AD18" s="44">
        <f t="shared" si="10"/>
        <v>86491813.19006227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2"/>
        <v>12601.120836648852</v>
      </c>
      <c r="P19" s="39">
        <f t="shared" si="1"/>
        <v>1323.8135155938407</v>
      </c>
      <c r="Q19" s="146"/>
      <c r="R19" s="32">
        <f t="shared" si="2"/>
        <v>1</v>
      </c>
      <c r="S19" s="37">
        <f t="shared" si="3"/>
        <v>1</v>
      </c>
      <c r="T19" s="146"/>
      <c r="U19" s="43">
        <f t="shared" si="4"/>
        <v>0.33600077820083873</v>
      </c>
      <c r="V19" s="37">
        <f t="shared" si="5"/>
        <v>4.0000000275823367E-3</v>
      </c>
      <c r="W19" s="146"/>
      <c r="X19" s="89">
        <f t="shared" si="13"/>
        <v>7725</v>
      </c>
      <c r="Y19" s="45">
        <f t="shared" si="6"/>
        <v>86610329.036669075</v>
      </c>
      <c r="Z19" s="45">
        <f t="shared" si="7"/>
        <v>263365.21309940354</v>
      </c>
      <c r="AA19" s="45">
        <f t="shared" si="8"/>
        <v>15902.013361413778</v>
      </c>
      <c r="AB19" s="46">
        <f t="shared" si="9"/>
        <v>37234.235871121469</v>
      </c>
      <c r="AD19" s="44">
        <f t="shared" si="10"/>
        <v>86934555.499001011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2"/>
        <v>12665.356485165392</v>
      </c>
      <c r="P20" s="39">
        <f t="shared" si="1"/>
        <v>1330.2850154327846</v>
      </c>
      <c r="Q20" s="146"/>
      <c r="R20" s="32">
        <f t="shared" si="2"/>
        <v>1</v>
      </c>
      <c r="S20" s="37">
        <f t="shared" si="3"/>
        <v>1</v>
      </c>
      <c r="T20" s="146"/>
      <c r="U20" s="43">
        <f t="shared" si="4"/>
        <v>0.33600079419045359</v>
      </c>
      <c r="V20" s="37">
        <f t="shared" si="5"/>
        <v>4.0000000281256521E-3</v>
      </c>
      <c r="W20" s="146"/>
      <c r="X20" s="89">
        <f t="shared" si="13"/>
        <v>7725</v>
      </c>
      <c r="Y20" s="45">
        <f t="shared" si="6"/>
        <v>87051825.047779411</v>
      </c>
      <c r="Z20" s="45">
        <f t="shared" si="7"/>
        <v>264706.53492437617</v>
      </c>
      <c r="AA20" s="45">
        <f t="shared" si="8"/>
        <v>15615.206710546036</v>
      </c>
      <c r="AB20" s="46">
        <f t="shared" si="9"/>
        <v>37422.712541713234</v>
      </c>
      <c r="AD20" s="44">
        <f t="shared" si="10"/>
        <v>87377294.501956046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2"/>
        <v>12729.59213368193</v>
      </c>
      <c r="P21" s="39">
        <f t="shared" si="1"/>
        <v>1336.7616183771818</v>
      </c>
      <c r="Q21" s="146"/>
      <c r="R21" s="32">
        <f t="shared" si="2"/>
        <v>1</v>
      </c>
      <c r="S21" s="37">
        <f t="shared" si="3"/>
        <v>1</v>
      </c>
      <c r="T21" s="146"/>
      <c r="U21" s="43">
        <f t="shared" si="4"/>
        <v>0.33600081042521468</v>
      </c>
      <c r="V21" s="37">
        <f t="shared" si="5"/>
        <v>4.000000028677393E-3</v>
      </c>
      <c r="W21" s="146"/>
      <c r="X21" s="89">
        <f t="shared" si="13"/>
        <v>7725</v>
      </c>
      <c r="Y21" s="45">
        <f t="shared" si="6"/>
        <v>87493321.425431952</v>
      </c>
      <c r="Z21" s="45">
        <f t="shared" si="7"/>
        <v>266047.87910095067</v>
      </c>
      <c r="AA21" s="45">
        <f t="shared" si="8"/>
        <v>15324.668573367213</v>
      </c>
      <c r="AB21" s="46">
        <f t="shared" si="9"/>
        <v>37611.21371631122</v>
      </c>
      <c r="AD21" s="44">
        <f t="shared" si="10"/>
        <v>87820030.186822578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2"/>
        <v>12793.827782198468</v>
      </c>
      <c r="P22" s="39">
        <f t="shared" si="1"/>
        <v>1343.2431098104485</v>
      </c>
      <c r="Q22" s="146"/>
      <c r="R22" s="32">
        <f t="shared" si="2"/>
        <v>1</v>
      </c>
      <c r="S22" s="37">
        <f t="shared" si="3"/>
        <v>1</v>
      </c>
      <c r="T22" s="146"/>
      <c r="U22" s="43">
        <f t="shared" si="4"/>
        <v>0.33600082690761485</v>
      </c>
      <c r="V22" s="37">
        <f t="shared" si="5"/>
        <v>4.0000000292376384E-3</v>
      </c>
      <c r="W22" s="146"/>
      <c r="X22" s="89">
        <f t="shared" si="13"/>
        <v>7725</v>
      </c>
      <c r="Y22" s="45">
        <f t="shared" si="6"/>
        <v>87934818.160277262</v>
      </c>
      <c r="Z22" s="45">
        <f t="shared" si="7"/>
        <v>267389.24468910642</v>
      </c>
      <c r="AA22" s="45">
        <f t="shared" si="8"/>
        <v>15030.398949877313</v>
      </c>
      <c r="AB22" s="46">
        <f t="shared" si="9"/>
        <v>37799.73836437313</v>
      </c>
      <c r="AD22" s="44">
        <f t="shared" si="10"/>
        <v>88262762.542280614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2"/>
        <v>12858.063430715009</v>
      </c>
      <c r="P23" s="39">
        <f t="shared" si="1"/>
        <v>1349.7292869841981</v>
      </c>
      <c r="Q23" s="146"/>
      <c r="R23" s="32">
        <f t="shared" si="2"/>
        <v>1</v>
      </c>
      <c r="S23" s="37">
        <f t="shared" si="3"/>
        <v>1</v>
      </c>
      <c r="T23" s="146"/>
      <c r="U23" s="43">
        <f t="shared" si="4"/>
        <v>0.33600084364015975</v>
      </c>
      <c r="V23" s="37">
        <f t="shared" si="5"/>
        <v>4.0000000298064655E-3</v>
      </c>
      <c r="W23" s="146"/>
      <c r="X23" s="89">
        <f t="shared" si="13"/>
        <v>7725</v>
      </c>
      <c r="Y23" s="45">
        <f t="shared" si="6"/>
        <v>88376315.243588954</v>
      </c>
      <c r="Z23" s="45">
        <f t="shared" si="7"/>
        <v>268730.63080080558</v>
      </c>
      <c r="AA23" s="45">
        <f t="shared" si="8"/>
        <v>14732.39784007633</v>
      </c>
      <c r="AB23" s="46">
        <f t="shared" si="9"/>
        <v>37988.285512345181</v>
      </c>
      <c r="AD23" s="44">
        <f t="shared" si="10"/>
        <v>88705491.557742178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2"/>
        <v>12922.299079231549</v>
      </c>
      <c r="P24" s="39">
        <f t="shared" si="1"/>
        <v>1356.2199582090477</v>
      </c>
      <c r="Q24" s="146"/>
      <c r="R24" s="32">
        <f t="shared" si="2"/>
        <v>1</v>
      </c>
      <c r="S24" s="37">
        <f t="shared" si="3"/>
        <v>1</v>
      </c>
      <c r="T24" s="146"/>
      <c r="U24" s="43">
        <f t="shared" si="4"/>
        <v>0.33600086062536749</v>
      </c>
      <c r="V24" s="37">
        <f t="shared" si="5"/>
        <v>4.0000000303839567E-3</v>
      </c>
      <c r="W24" s="146"/>
      <c r="X24" s="89">
        <f t="shared" si="13"/>
        <v>7725</v>
      </c>
      <c r="Y24" s="45">
        <f t="shared" si="6"/>
        <v>88817812.667222068</v>
      </c>
      <c r="Z24" s="45">
        <f t="shared" si="7"/>
        <v>270072.03659644851</v>
      </c>
      <c r="AA24" s="45">
        <f t="shared" si="8"/>
        <v>14430.665243964275</v>
      </c>
      <c r="AB24" s="46">
        <f t="shared" si="9"/>
        <v>38176.854239776476</v>
      </c>
      <c r="AD24" s="44">
        <f t="shared" si="10"/>
        <v>89148217.22330226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2"/>
        <v>12986.534727748087</v>
      </c>
      <c r="P25" s="39">
        <f t="shared" si="1"/>
        <v>1362.7149421107367</v>
      </c>
      <c r="Q25" s="146"/>
      <c r="R25" s="32">
        <f t="shared" si="2"/>
        <v>1</v>
      </c>
      <c r="S25" s="37">
        <f t="shared" si="3"/>
        <v>1</v>
      </c>
      <c r="T25" s="146"/>
      <c r="U25" s="43">
        <f t="shared" si="4"/>
        <v>0.33600087786576888</v>
      </c>
      <c r="V25" s="37">
        <f t="shared" si="5"/>
        <v>4.00000003097019E-3</v>
      </c>
      <c r="W25" s="146"/>
      <c r="X25" s="89">
        <f t="shared" si="13"/>
        <v>7725</v>
      </c>
      <c r="Y25" s="45">
        <f t="shared" si="6"/>
        <v>89259310.423575401</v>
      </c>
      <c r="Z25" s="45">
        <f t="shared" si="7"/>
        <v>271413.46128161595</v>
      </c>
      <c r="AA25" s="45">
        <f t="shared" si="8"/>
        <v>14125.201161541136</v>
      </c>
      <c r="AB25" s="46">
        <f t="shared" si="9"/>
        <v>38365.443675747127</v>
      </c>
      <c r="AD25" s="44">
        <f t="shared" si="10"/>
        <v>89590939.529694304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2"/>
        <v>13050.770376264627</v>
      </c>
      <c r="P26" s="39">
        <f t="shared" si="1"/>
        <v>1369.2140669454984</v>
      </c>
      <c r="Q26" s="146"/>
      <c r="R26" s="32">
        <f t="shared" si="2"/>
        <v>1</v>
      </c>
      <c r="S26" s="37">
        <f t="shared" si="3"/>
        <v>1</v>
      </c>
      <c r="T26" s="146"/>
      <c r="U26" s="43">
        <f t="shared" si="4"/>
        <v>0.33600089536390726</v>
      </c>
      <c r="V26" s="37">
        <f t="shared" si="5"/>
        <v>4.0000000315652479E-3</v>
      </c>
      <c r="W26" s="146"/>
      <c r="X26" s="89">
        <f t="shared" si="13"/>
        <v>7725</v>
      </c>
      <c r="Y26" s="45">
        <f t="shared" si="6"/>
        <v>89700808.505556494</v>
      </c>
      <c r="Z26" s="45">
        <f t="shared" si="7"/>
        <v>272754.90410407021</v>
      </c>
      <c r="AA26" s="45">
        <f t="shared" si="8"/>
        <v>13816.00559280692</v>
      </c>
      <c r="AB26" s="46">
        <f t="shared" si="9"/>
        <v>38554.052995580816</v>
      </c>
      <c r="AD26" s="44">
        <f t="shared" si="10"/>
        <v>90033658.468248948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2"/>
        <v>13115.006024781167</v>
      </c>
      <c r="P27" s="39">
        <f t="shared" si="1"/>
        <v>1375.7171699692371</v>
      </c>
      <c r="Q27" s="146"/>
      <c r="R27" s="32">
        <f t="shared" si="2"/>
        <v>1</v>
      </c>
      <c r="S27" s="37">
        <f t="shared" si="3"/>
        <v>1</v>
      </c>
      <c r="T27" s="146"/>
      <c r="U27" s="43">
        <f t="shared" si="4"/>
        <v>0.33600091312233865</v>
      </c>
      <c r="V27" s="37">
        <f t="shared" si="5"/>
        <v>4.0000000321692136E-3</v>
      </c>
      <c r="W27" s="146"/>
      <c r="X27" s="89">
        <f t="shared" si="13"/>
        <v>7725</v>
      </c>
      <c r="Y27" s="45">
        <f t="shared" si="6"/>
        <v>90142306.906549528</v>
      </c>
      <c r="Z27" s="45">
        <f t="shared" si="7"/>
        <v>274096.36435099231</v>
      </c>
      <c r="AA27" s="45">
        <f t="shared" si="8"/>
        <v>13503.078537761625</v>
      </c>
      <c r="AB27" s="46">
        <f t="shared" si="9"/>
        <v>38742.681417815671</v>
      </c>
      <c r="AD27" s="44">
        <f t="shared" si="10"/>
        <v>90476374.030856103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2"/>
        <v>13179.241673297707</v>
      </c>
      <c r="P28" s="39">
        <f t="shared" si="1"/>
        <v>1382.2240968556573</v>
      </c>
      <c r="Q28" s="146"/>
      <c r="R28" s="32">
        <f t="shared" si="2"/>
        <v>1</v>
      </c>
      <c r="S28" s="37">
        <f t="shared" si="3"/>
        <v>1</v>
      </c>
      <c r="T28" s="146"/>
      <c r="U28" s="43">
        <f t="shared" si="4"/>
        <v>0.33600093114363172</v>
      </c>
      <c r="V28" s="37">
        <f t="shared" si="5"/>
        <v>4.0000000327821651E-3</v>
      </c>
      <c r="W28" s="146"/>
      <c r="X28" s="89">
        <f t="shared" si="13"/>
        <v>7725</v>
      </c>
      <c r="Y28" s="45">
        <f t="shared" si="6"/>
        <v>90583805.620385677</v>
      </c>
      <c r="Z28" s="45">
        <f t="shared" si="7"/>
        <v>275437.84134643292</v>
      </c>
      <c r="AA28" s="45">
        <f t="shared" si="8"/>
        <v>13186.419996405246</v>
      </c>
      <c r="AB28" s="46">
        <f t="shared" si="9"/>
        <v>38931.328201410244</v>
      </c>
      <c r="AD28" s="44">
        <f t="shared" si="10"/>
        <v>90919086.209929928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2"/>
        <v>13243.477321814247</v>
      </c>
      <c r="P29" s="39">
        <f t="shared" si="1"/>
        <v>1388.7347011589532</v>
      </c>
      <c r="Q29" s="146"/>
      <c r="R29" s="32">
        <f t="shared" si="2"/>
        <v>1</v>
      </c>
      <c r="S29" s="37">
        <f t="shared" si="3"/>
        <v>1</v>
      </c>
      <c r="T29" s="146"/>
      <c r="U29" s="43">
        <f t="shared" si="4"/>
        <v>0.33600094943036757</v>
      </c>
      <c r="V29" s="37">
        <f t="shared" si="5"/>
        <v>4.000000033404191E-3</v>
      </c>
      <c r="W29" s="146"/>
      <c r="X29" s="89">
        <f t="shared" si="13"/>
        <v>7725</v>
      </c>
      <c r="Y29" s="45">
        <f t="shared" si="6"/>
        <v>91025304.641315639</v>
      </c>
      <c r="Z29" s="45">
        <f t="shared" si="7"/>
        <v>276779.33444895945</v>
      </c>
      <c r="AA29" s="45">
        <f t="shared" si="8"/>
        <v>12866.029968737797</v>
      </c>
      <c r="AB29" s="46">
        <f t="shared" si="9"/>
        <v>39119.992643163547</v>
      </c>
      <c r="AD29" s="44">
        <f t="shared" si="10"/>
        <v>91361794.998376504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2"/>
        <v>13307.712970330787</v>
      </c>
      <c r="P30" s="39">
        <f t="shared" si="1"/>
        <v>1395.2488438171429</v>
      </c>
      <c r="Q30" s="146"/>
      <c r="R30" s="32">
        <f t="shared" si="2"/>
        <v>1</v>
      </c>
      <c r="S30" s="37">
        <f t="shared" si="3"/>
        <v>1</v>
      </c>
      <c r="T30" s="146"/>
      <c r="U30" s="43">
        <f t="shared" si="4"/>
        <v>0.33600096798514012</v>
      </c>
      <c r="V30" s="37">
        <f t="shared" si="5"/>
        <v>4.000000034035371E-3</v>
      </c>
      <c r="W30" s="146"/>
      <c r="X30" s="89">
        <f t="shared" si="13"/>
        <v>7725</v>
      </c>
      <c r="Y30" s="45">
        <f t="shared" si="6"/>
        <v>91466803.963984489</v>
      </c>
      <c r="Z30" s="45">
        <f t="shared" si="7"/>
        <v>278120.84304948041</v>
      </c>
      <c r="AA30" s="45">
        <f t="shared" si="8"/>
        <v>12541.908454759263</v>
      </c>
      <c r="AB30" s="46">
        <f t="shared" si="9"/>
        <v>39308.674075330076</v>
      </c>
      <c r="AD30" s="44">
        <f t="shared" si="10"/>
        <v>91804500.389564067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2"/>
        <v>13371.948618847327</v>
      </c>
      <c r="P31" s="39">
        <f t="shared" si="1"/>
        <v>1401.7663926924911</v>
      </c>
      <c r="Q31" s="146"/>
      <c r="R31" s="32">
        <f t="shared" si="2"/>
        <v>1</v>
      </c>
      <c r="S31" s="37">
        <f t="shared" si="3"/>
        <v>1</v>
      </c>
      <c r="T31" s="146"/>
      <c r="U31" s="43">
        <f t="shared" si="4"/>
        <v>0.33600098681055579</v>
      </c>
      <c r="V31" s="37">
        <f t="shared" si="5"/>
        <v>4.000000034675791E-3</v>
      </c>
      <c r="W31" s="146"/>
      <c r="X31" s="89">
        <f t="shared" si="13"/>
        <v>7725</v>
      </c>
      <c r="Y31" s="45">
        <f t="shared" si="6"/>
        <v>91908303.583408177</v>
      </c>
      <c r="Z31" s="45">
        <f t="shared" si="7"/>
        <v>279462.36656923249</v>
      </c>
      <c r="AA31" s="45">
        <f t="shared" si="8"/>
        <v>12214.055454469648</v>
      </c>
      <c r="AB31" s="46">
        <f t="shared" si="9"/>
        <v>39497.371863413064</v>
      </c>
      <c r="AD31" s="44">
        <f t="shared" si="10"/>
        <v>92247202.377295285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2"/>
        <v>13436.184267363868</v>
      </c>
      <c r="P32" s="39">
        <f t="shared" si="1"/>
        <v>1408.2872221458406</v>
      </c>
      <c r="Q32" s="146"/>
      <c r="R32" s="32">
        <f t="shared" si="2"/>
        <v>1</v>
      </c>
      <c r="S32" s="37">
        <f t="shared" si="3"/>
        <v>1</v>
      </c>
      <c r="T32" s="146"/>
      <c r="U32" s="43">
        <f t="shared" si="4"/>
        <v>0.33600100590923365</v>
      </c>
      <c r="V32" s="37">
        <f t="shared" si="5"/>
        <v>4.0000000353255351E-3</v>
      </c>
      <c r="W32" s="146"/>
      <c r="X32" s="89">
        <f t="shared" si="13"/>
        <v>7725</v>
      </c>
      <c r="Y32" s="45">
        <f t="shared" si="6"/>
        <v>92349803.494951844</v>
      </c>
      <c r="Z32" s="45">
        <f t="shared" si="7"/>
        <v>280803.90445791621</v>
      </c>
      <c r="AA32" s="45">
        <f t="shared" si="8"/>
        <v>11882.47096786896</v>
      </c>
      <c r="AB32" s="46">
        <f t="shared" si="9"/>
        <v>39686.085404120531</v>
      </c>
      <c r="AD32" s="44">
        <f t="shared" si="10"/>
        <v>92689900.955781758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2"/>
        <v>13500.419915880406</v>
      </c>
      <c r="P33" s="39">
        <f t="shared" si="1"/>
        <v>1414.8112126419608</v>
      </c>
      <c r="Q33" s="146"/>
      <c r="R33" s="32">
        <f t="shared" si="2"/>
        <v>1</v>
      </c>
      <c r="S33" s="37">
        <f t="shared" si="3"/>
        <v>1</v>
      </c>
      <c r="T33" s="146"/>
      <c r="U33" s="43">
        <f t="shared" si="4"/>
        <v>0.33600102528380538</v>
      </c>
      <c r="V33" s="37">
        <f t="shared" si="5"/>
        <v>4.000000035984691E-3</v>
      </c>
      <c r="W33" s="146"/>
      <c r="X33" s="89">
        <f t="shared" si="13"/>
        <v>7725</v>
      </c>
      <c r="Y33" s="45">
        <f t="shared" si="6"/>
        <v>92791303.694309831</v>
      </c>
      <c r="Z33" s="45">
        <f t="shared" si="7"/>
        <v>282145.45619196724</v>
      </c>
      <c r="AA33" s="45">
        <f t="shared" si="8"/>
        <v>11547.154994957189</v>
      </c>
      <c r="AB33" s="46">
        <f t="shared" si="9"/>
        <v>39874.814123470183</v>
      </c>
      <c r="AD33" s="44">
        <f t="shared" si="10"/>
        <v>93132596.119620234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2"/>
        <v>13564.655564396946</v>
      </c>
      <c r="P34" s="39">
        <f t="shared" si="1"/>
        <v>1421.3382503833116</v>
      </c>
      <c r="Q34" s="146"/>
      <c r="R34" s="32">
        <f t="shared" si="2"/>
        <v>1</v>
      </c>
      <c r="S34" s="37">
        <f t="shared" si="3"/>
        <v>1</v>
      </c>
      <c r="T34" s="146"/>
      <c r="U34" s="43">
        <f t="shared" si="4"/>
        <v>0.33600104493691524</v>
      </c>
      <c r="V34" s="37">
        <f t="shared" si="5"/>
        <v>4.0000000366533419E-3</v>
      </c>
      <c r="W34" s="146"/>
      <c r="X34" s="89">
        <f t="shared" si="13"/>
        <v>7725</v>
      </c>
      <c r="Y34" s="45">
        <f t="shared" si="6"/>
        <v>93232804.177486971</v>
      </c>
      <c r="Z34" s="45">
        <f t="shared" si="7"/>
        <v>283487.02127295249</v>
      </c>
      <c r="AA34" s="45">
        <f t="shared" si="8"/>
        <v>11208.107535734338</v>
      </c>
      <c r="AB34" s="46">
        <f t="shared" si="9"/>
        <v>40063.557475030917</v>
      </c>
      <c r="AD34" s="44">
        <f t="shared" si="10"/>
        <v>93575287.863770694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2"/>
        <v>13628.891212913486</v>
      </c>
      <c r="P35" s="39">
        <f t="shared" si="1"/>
        <v>1427.8682269698654</v>
      </c>
      <c r="Q35" s="146"/>
      <c r="R35" s="32">
        <f t="shared" si="2"/>
        <v>1</v>
      </c>
      <c r="S35" s="37">
        <f t="shared" si="3"/>
        <v>1</v>
      </c>
      <c r="T35" s="146"/>
      <c r="U35" s="43">
        <f t="shared" si="4"/>
        <v>0.33600106487122006</v>
      </c>
      <c r="V35" s="37">
        <f t="shared" si="5"/>
        <v>4.0000000373315763E-3</v>
      </c>
      <c r="W35" s="146"/>
      <c r="X35" s="89">
        <f t="shared" si="13"/>
        <v>7725</v>
      </c>
      <c r="Y35" s="45">
        <f t="shared" si="6"/>
        <v>93674304.940781325</v>
      </c>
      <c r="Z35" s="45">
        <f t="shared" si="7"/>
        <v>284828.59922607971</v>
      </c>
      <c r="AA35" s="45">
        <f t="shared" si="8"/>
        <v>10865.32859020041</v>
      </c>
      <c r="AB35" s="46">
        <f t="shared" si="9"/>
        <v>40252.314938289288</v>
      </c>
      <c r="AD35" s="44">
        <f t="shared" si="10"/>
        <v>94017976.183535889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2"/>
        <v>13693.126861430024</v>
      </c>
      <c r="P36" s="39">
        <f t="shared" si="1"/>
        <v>1434.401039082845</v>
      </c>
      <c r="Q36" s="146"/>
      <c r="R36" s="32">
        <f t="shared" si="2"/>
        <v>1</v>
      </c>
      <c r="S36" s="37">
        <f t="shared" si="3"/>
        <v>1</v>
      </c>
      <c r="T36" s="146"/>
      <c r="U36" s="43">
        <f t="shared" si="4"/>
        <v>0.33600108508938947</v>
      </c>
      <c r="V36" s="37">
        <f t="shared" si="5"/>
        <v>4.0000000380194791E-3</v>
      </c>
      <c r="W36" s="146"/>
      <c r="X36" s="89">
        <f t="shared" si="13"/>
        <v>7725</v>
      </c>
      <c r="Y36" s="45">
        <f t="shared" si="6"/>
        <v>94115805.98076807</v>
      </c>
      <c r="Z36" s="45">
        <f t="shared" si="7"/>
        <v>286170.18959881255</v>
      </c>
      <c r="AA36" s="45">
        <f t="shared" si="8"/>
        <v>10518.818158355401</v>
      </c>
      <c r="AB36" s="46">
        <f t="shared" si="9"/>
        <v>40441.086017130925</v>
      </c>
      <c r="AD36" s="44">
        <f t="shared" si="10"/>
        <v>94460661.074542373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2"/>
        <v>13757.362509946563</v>
      </c>
      <c r="P37" s="39">
        <f t="shared" si="1"/>
        <v>1440.9365881904446</v>
      </c>
      <c r="Q37" s="146"/>
      <c r="R37" s="32">
        <f t="shared" si="2"/>
        <v>1</v>
      </c>
      <c r="S37" s="37">
        <f t="shared" si="3"/>
        <v>1</v>
      </c>
      <c r="T37" s="146"/>
      <c r="U37" s="43">
        <f t="shared" si="4"/>
        <v>0.33600110559410551</v>
      </c>
      <c r="V37" s="37">
        <f t="shared" si="5"/>
        <v>4.0000000387171407E-3</v>
      </c>
      <c r="W37" s="146"/>
      <c r="X37" s="89">
        <f t="shared" si="13"/>
        <v>7725</v>
      </c>
      <c r="Y37" s="45">
        <f t="shared" si="6"/>
        <v>94557307.294284537</v>
      </c>
      <c r="Z37" s="45">
        <f t="shared" si="7"/>
        <v>287511.7919595819</v>
      </c>
      <c r="AA37" s="45">
        <f t="shared" si="8"/>
        <v>10168.576240199312</v>
      </c>
      <c r="AB37" s="46">
        <f t="shared" si="9"/>
        <v>40629.870238427458</v>
      </c>
      <c r="AD37" s="44">
        <f t="shared" si="10"/>
        <v>94903342.532722741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2"/>
        <v>13821.598158463101</v>
      </c>
      <c r="P38" s="39">
        <f t="shared" si="1"/>
        <v>1447.474780273765</v>
      </c>
      <c r="Q38" s="146"/>
      <c r="R38" s="32">
        <f t="shared" si="2"/>
        <v>1</v>
      </c>
      <c r="S38" s="37">
        <f t="shared" si="3"/>
        <v>1</v>
      </c>
      <c r="T38" s="146"/>
      <c r="U38" s="43">
        <f t="shared" si="4"/>
        <v>0.3360011263880629</v>
      </c>
      <c r="V38" s="37">
        <f t="shared" si="5"/>
        <v>4.0000000394246485E-3</v>
      </c>
      <c r="W38" s="146"/>
      <c r="X38" s="89">
        <f t="shared" si="13"/>
        <v>7725</v>
      </c>
      <c r="Y38" s="45">
        <f t="shared" si="6"/>
        <v>94998808.878416345</v>
      </c>
      <c r="Z38" s="45">
        <f t="shared" si="7"/>
        <v>288853.40589658485</v>
      </c>
      <c r="AA38" s="45">
        <f t="shared" si="8"/>
        <v>9814.6028357321466</v>
      </c>
      <c r="AB38" s="46">
        <f t="shared" si="9"/>
        <v>40818.667150720517</v>
      </c>
      <c r="AD38" s="44">
        <f t="shared" si="10"/>
        <v>95346020.554299384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2"/>
        <v>13885.833806979641</v>
      </c>
      <c r="P39" s="39">
        <f t="shared" si="1"/>
        <v>1454.0155255713664</v>
      </c>
      <c r="Q39" s="146"/>
      <c r="R39" s="32">
        <f t="shared" si="2"/>
        <v>1</v>
      </c>
      <c r="S39" s="37">
        <f t="shared" si="3"/>
        <v>1</v>
      </c>
      <c r="T39" s="146"/>
      <c r="U39" s="43">
        <f t="shared" si="4"/>
        <v>0.33600114747396898</v>
      </c>
      <c r="V39" s="37">
        <f t="shared" si="5"/>
        <v>4.0000000401420894E-3</v>
      </c>
      <c r="W39" s="146"/>
      <c r="X39" s="89">
        <f t="shared" si="13"/>
        <v>7725</v>
      </c>
      <c r="Y39" s="45">
        <f t="shared" si="6"/>
        <v>95440310.730484456</v>
      </c>
      <c r="Z39" s="45">
        <f t="shared" si="7"/>
        <v>290195.03101666644</v>
      </c>
      <c r="AA39" s="45">
        <f t="shared" si="8"/>
        <v>9456.897944953902</v>
      </c>
      <c r="AB39" s="46">
        <f t="shared" si="9"/>
        <v>41007.47632299512</v>
      </c>
      <c r="AD39" s="44">
        <f t="shared" si="10"/>
        <v>95788695.135769069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2"/>
        <v>13950.069455496181</v>
      </c>
      <c r="P40" s="39">
        <f t="shared" si="1"/>
        <v>1460.5587383409782</v>
      </c>
      <c r="Q40" s="146"/>
      <c r="R40" s="32">
        <f t="shared" si="2"/>
        <v>1</v>
      </c>
      <c r="S40" s="37">
        <f t="shared" si="3"/>
        <v>1</v>
      </c>
      <c r="T40" s="146"/>
      <c r="U40" s="43">
        <f t="shared" si="4"/>
        <v>0.33600116885454373</v>
      </c>
      <c r="V40" s="37">
        <f t="shared" si="5"/>
        <v>4.0000000408695561E-3</v>
      </c>
      <c r="W40" s="146"/>
      <c r="X40" s="89">
        <f t="shared" si="13"/>
        <v>7725</v>
      </c>
      <c r="Y40" s="45">
        <f t="shared" si="6"/>
        <v>95881812.848032951</v>
      </c>
      <c r="Z40" s="45">
        <f t="shared" si="7"/>
        <v>291536.66694427544</v>
      </c>
      <c r="AA40" s="45">
        <f t="shared" si="8"/>
        <v>9095.4615678645769</v>
      </c>
      <c r="AB40" s="46">
        <f t="shared" si="9"/>
        <v>41196.297343535465</v>
      </c>
      <c r="AD40" s="44">
        <f t="shared" si="10"/>
        <v>96231366.273888633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2"/>
        <v>14014.305104012723</v>
      </c>
      <c r="P41" s="39">
        <f t="shared" si="1"/>
        <v>1467.1043366370361</v>
      </c>
      <c r="Q41" s="146"/>
      <c r="R41" s="32">
        <f t="shared" si="2"/>
        <v>1</v>
      </c>
      <c r="S41" s="37">
        <f t="shared" si="3"/>
        <v>1</v>
      </c>
      <c r="T41" s="146"/>
      <c r="U41" s="43">
        <f t="shared" si="4"/>
        <v>0.33600119053251964</v>
      </c>
      <c r="V41" s="37">
        <f t="shared" si="5"/>
        <v>4.0000000416071345E-3</v>
      </c>
      <c r="W41" s="146"/>
      <c r="X41" s="89">
        <f t="shared" si="13"/>
        <v>7725</v>
      </c>
      <c r="Y41" s="45">
        <f t="shared" si="6"/>
        <v>96323315.228817865</v>
      </c>
      <c r="Z41" s="45">
        <f t="shared" si="7"/>
        <v>292878.3133204903</v>
      </c>
      <c r="AA41" s="45">
        <f t="shared" si="8"/>
        <v>8730.2937044641767</v>
      </c>
      <c r="AB41" s="46">
        <f t="shared" si="9"/>
        <v>41385.129818856731</v>
      </c>
      <c r="AD41" s="44">
        <f t="shared" si="10"/>
        <v>96674033.965661675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2"/>
        <v>14078.540752529261</v>
      </c>
      <c r="P42" s="39">
        <f t="shared" si="1"/>
        <v>1473.6522421028308</v>
      </c>
      <c r="Q42" s="146"/>
      <c r="R42" s="32">
        <f t="shared" si="2"/>
        <v>1</v>
      </c>
      <c r="S42" s="37">
        <f t="shared" si="3"/>
        <v>1</v>
      </c>
      <c r="T42" s="146"/>
      <c r="U42" s="43">
        <f t="shared" si="4"/>
        <v>0.33600121251064202</v>
      </c>
      <c r="V42" s="37">
        <f t="shared" si="5"/>
        <v>4.0000000423549183E-3</v>
      </c>
      <c r="W42" s="146"/>
      <c r="X42" s="89">
        <f t="shared" si="13"/>
        <v>7725</v>
      </c>
      <c r="Y42" s="45">
        <f t="shared" si="6"/>
        <v>96764817.870796546</v>
      </c>
      <c r="Z42" s="45">
        <f t="shared" si="7"/>
        <v>294219.96980210848</v>
      </c>
      <c r="AA42" s="45">
        <f t="shared" si="8"/>
        <v>8361.3943547526906</v>
      </c>
      <c r="AB42" s="46">
        <f t="shared" si="9"/>
        <v>41573.973372706954</v>
      </c>
      <c r="AD42" s="44">
        <f t="shared" si="10"/>
        <v>97116698.208326116</v>
      </c>
      <c r="AE42" s="12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2"/>
        <v>14142.776401045803</v>
      </c>
      <c r="P43" s="39">
        <f t="shared" si="1"/>
        <v>1480.2023797761699</v>
      </c>
      <c r="Q43" s="146"/>
      <c r="R43" s="32">
        <f t="shared" si="2"/>
        <v>1</v>
      </c>
      <c r="S43" s="37">
        <f t="shared" si="3"/>
        <v>1</v>
      </c>
      <c r="T43" s="146"/>
      <c r="U43" s="43">
        <f t="shared" si="4"/>
        <v>0.33600123479166849</v>
      </c>
      <c r="V43" s="37">
        <f t="shared" si="5"/>
        <v>4.000000043112995E-3</v>
      </c>
      <c r="W43" s="146"/>
      <c r="X43" s="89">
        <f t="shared" si="13"/>
        <v>7725</v>
      </c>
      <c r="Y43" s="45">
        <f t="shared" si="6"/>
        <v>97206320.772117898</v>
      </c>
      <c r="Z43" s="45">
        <f t="shared" si="7"/>
        <v>295561.63606079586</v>
      </c>
      <c r="AA43" s="45">
        <f t="shared" si="8"/>
        <v>7988.763518730133</v>
      </c>
      <c r="AB43" s="46">
        <f t="shared" si="9"/>
        <v>41762.827645133963</v>
      </c>
      <c r="AD43" s="44">
        <f t="shared" si="10"/>
        <v>97559358.999342561</v>
      </c>
      <c r="AE43" s="12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2"/>
        <v>14207.012049562343</v>
      </c>
      <c r="P44" s="39">
        <f t="shared" si="1"/>
        <v>1486.7546779075244</v>
      </c>
      <c r="Q44" s="146"/>
      <c r="R44" s="32">
        <f t="shared" si="2"/>
        <v>1</v>
      </c>
      <c r="S44" s="37">
        <f t="shared" si="3"/>
        <v>1</v>
      </c>
      <c r="T44" s="146"/>
      <c r="U44" s="43">
        <f t="shared" si="4"/>
        <v>0.33600125737836961</v>
      </c>
      <c r="V44" s="37">
        <f t="shared" si="5"/>
        <v>4.0000000438814584E-3</v>
      </c>
      <c r="W44" s="146"/>
      <c r="X44" s="89">
        <f t="shared" si="13"/>
        <v>7725</v>
      </c>
      <c r="Y44" s="45">
        <f t="shared" si="6"/>
        <v>97647823.931113154</v>
      </c>
      <c r="Z44" s="45">
        <f t="shared" si="7"/>
        <v>296903.31178228924</v>
      </c>
      <c r="AA44" s="45">
        <f t="shared" si="8"/>
        <v>7612.401196396494</v>
      </c>
      <c r="AB44" s="46">
        <f t="shared" si="9"/>
        <v>41951.69229161206</v>
      </c>
      <c r="AD44" s="44">
        <f t="shared" si="10"/>
        <v>98002016.336383447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2"/>
        <v>14271.247698078883</v>
      </c>
      <c r="P45" s="39">
        <f t="shared" si="1"/>
        <v>1493.3090677897492</v>
      </c>
      <c r="Q45" s="146"/>
      <c r="R45" s="32">
        <f t="shared" si="2"/>
        <v>1</v>
      </c>
      <c r="S45" s="37">
        <f t="shared" si="3"/>
        <v>1</v>
      </c>
      <c r="T45" s="146"/>
      <c r="U45" s="43">
        <f t="shared" si="4"/>
        <v>0.33600128027352827</v>
      </c>
      <c r="V45" s="37">
        <f t="shared" si="5"/>
        <v>4.0000000446604005E-3</v>
      </c>
      <c r="W45" s="146"/>
      <c r="X45" s="89">
        <f t="shared" si="13"/>
        <v>7725</v>
      </c>
      <c r="Y45" s="45">
        <f t="shared" si="6"/>
        <v>98089327.34628728</v>
      </c>
      <c r="Z45" s="45">
        <f t="shared" si="7"/>
        <v>298244.99666565144</v>
      </c>
      <c r="AA45" s="45">
        <f t="shared" si="8"/>
        <v>7232.3073877517754</v>
      </c>
      <c r="AB45" s="46">
        <f t="shared" si="9"/>
        <v>42140.566982224424</v>
      </c>
      <c r="AD45" s="44">
        <f t="shared" si="10"/>
        <v>98444670.217322916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2"/>
        <v>14335.483346595423</v>
      </c>
      <c r="P46" s="39">
        <f t="shared" si="1"/>
        <v>1499.8654835985162</v>
      </c>
      <c r="Q46" s="146"/>
      <c r="R46" s="32">
        <f t="shared" si="2"/>
        <v>1</v>
      </c>
      <c r="S46" s="37">
        <f t="shared" si="3"/>
        <v>1</v>
      </c>
      <c r="T46" s="146"/>
      <c r="U46" s="43">
        <f t="shared" si="4"/>
        <v>0.33600130347994012</v>
      </c>
      <c r="V46" s="37">
        <f t="shared" si="5"/>
        <v>4.0000000454499121E-3</v>
      </c>
      <c r="W46" s="146"/>
      <c r="X46" s="89">
        <f t="shared" si="13"/>
        <v>7725</v>
      </c>
      <c r="Y46" s="45">
        <f t="shared" si="6"/>
        <v>98530831.016310737</v>
      </c>
      <c r="Z46" s="45">
        <f t="shared" si="7"/>
        <v>299586.69042257196</v>
      </c>
      <c r="AA46" s="45">
        <f t="shared" si="8"/>
        <v>6848.4820927959763</v>
      </c>
      <c r="AB46" s="46">
        <f t="shared" si="9"/>
        <v>42329.451400896905</v>
      </c>
      <c r="AD46" s="44">
        <f t="shared" si="10"/>
        <v>98887320.64022699</v>
      </c>
      <c r="AE46" s="125"/>
      <c r="AF46" s="53"/>
      <c r="AG46" s="54">
        <f>'[4]Risikoschätzung '!$T$22</f>
        <v>4.5820769878319424E-6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2"/>
        <v>14399.718995111962</v>
      </c>
      <c r="P47" s="39">
        <f t="shared" si="1"/>
        <v>1506.4238622426872</v>
      </c>
      <c r="Q47" s="146"/>
      <c r="R47" s="32">
        <f t="shared" si="2"/>
        <v>1</v>
      </c>
      <c r="S47" s="37">
        <f t="shared" si="3"/>
        <v>1</v>
      </c>
      <c r="T47" s="146"/>
      <c r="U47" s="43">
        <f t="shared" si="4"/>
        <v>0.33600132700041335</v>
      </c>
      <c r="V47" s="37">
        <f t="shared" si="5"/>
        <v>4.0000000462500863E-3</v>
      </c>
      <c r="W47" s="146"/>
      <c r="X47" s="89">
        <f t="shared" si="13"/>
        <v>7725</v>
      </c>
      <c r="Y47" s="45">
        <f t="shared" si="6"/>
        <v>98972334.940012127</v>
      </c>
      <c r="Z47" s="45">
        <f t="shared" si="7"/>
        <v>300928.39277671144</v>
      </c>
      <c r="AA47" s="45">
        <f t="shared" si="8"/>
        <v>6460.9253115290976</v>
      </c>
      <c r="AB47" s="46">
        <f t="shared" si="9"/>
        <v>42518.345244679535</v>
      </c>
      <c r="AD47" s="44">
        <f t="shared" ref="AD47:AD54" si="14">SUM(X47:AB47)</f>
        <v>99329967.603345051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2"/>
        <v>14463.954643628502</v>
      </c>
      <c r="P48" s="39">
        <f t="shared" si="1"/>
        <v>1512.9841432239111</v>
      </c>
      <c r="Q48" s="146"/>
      <c r="R48" s="32">
        <f t="shared" si="2"/>
        <v>1</v>
      </c>
      <c r="S48" s="37">
        <f t="shared" si="3"/>
        <v>1</v>
      </c>
      <c r="T48" s="146"/>
      <c r="U48" s="43">
        <f t="shared" si="4"/>
        <v>0.33600135083776889</v>
      </c>
      <c r="V48" s="37">
        <f t="shared" si="5"/>
        <v>4.0000000470610175E-3</v>
      </c>
      <c r="W48" s="146"/>
      <c r="X48" s="89">
        <f t="shared" si="13"/>
        <v>7725</v>
      </c>
      <c r="Y48" s="45">
        <f t="shared" si="6"/>
        <v>99413839.116371065</v>
      </c>
      <c r="Z48" s="45">
        <f t="shared" si="7"/>
        <v>302270.10346308729</v>
      </c>
      <c r="AA48" s="45">
        <f t="shared" si="8"/>
        <v>6292.9773863498895</v>
      </c>
      <c r="AB48" s="46">
        <f t="shared" si="9"/>
        <v>42707.24822307234</v>
      </c>
      <c r="AD48" s="44">
        <f t="shared" si="14"/>
        <v>99772834.445443571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2"/>
        <v>14528.19029214504</v>
      </c>
      <c r="P49" s="39">
        <f t="shared" si="1"/>
        <v>1519.5462685047858</v>
      </c>
      <c r="Q49" s="146"/>
      <c r="R49" s="32">
        <f t="shared" si="2"/>
        <v>1</v>
      </c>
      <c r="S49" s="37">
        <f t="shared" si="3"/>
        <v>1</v>
      </c>
      <c r="T49" s="146"/>
      <c r="U49" s="43">
        <f t="shared" si="4"/>
        <v>0.33600137499484017</v>
      </c>
      <c r="V49" s="37">
        <f t="shared" si="5"/>
        <v>4.0000000478827976E-3</v>
      </c>
      <c r="W49" s="146"/>
      <c r="X49" s="89">
        <f t="shared" si="13"/>
        <v>7725</v>
      </c>
      <c r="Y49" s="45">
        <f t="shared" si="6"/>
        <v>99855343.544511423</v>
      </c>
      <c r="Z49" s="45">
        <f t="shared" si="7"/>
        <v>303611.82222749561</v>
      </c>
      <c r="AA49" s="45">
        <f t="shared" si="8"/>
        <v>6320.9250323064643</v>
      </c>
      <c r="AB49" s="46">
        <f t="shared" si="9"/>
        <v>42896.160057392299</v>
      </c>
      <c r="AD49" s="44">
        <f t="shared" si="14"/>
        <v>100215897.45182861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2"/>
        <v>14592.42594066158</v>
      </c>
      <c r="P50" s="39">
        <f t="shared" si="1"/>
        <v>1526.110182384987</v>
      </c>
      <c r="Q50" s="146"/>
      <c r="R50" s="32">
        <f t="shared" si="2"/>
        <v>1</v>
      </c>
      <c r="S50" s="37">
        <f t="shared" si="3"/>
        <v>1</v>
      </c>
      <c r="T50" s="146"/>
      <c r="U50" s="43">
        <f t="shared" si="4"/>
        <v>0.33600139947447322</v>
      </c>
      <c r="V50" s="37">
        <f t="shared" si="5"/>
        <v>4.0000000487155222E-3</v>
      </c>
      <c r="W50" s="146"/>
      <c r="X50" s="89">
        <f t="shared" si="13"/>
        <v>7725</v>
      </c>
      <c r="Y50" s="45">
        <f t="shared" si="6"/>
        <v>100296848.22369513</v>
      </c>
      <c r="Z50" s="45">
        <f t="shared" si="7"/>
        <v>304953.54882596893</v>
      </c>
      <c r="AA50" s="45">
        <f t="shared" si="8"/>
        <v>6348.8726782630411</v>
      </c>
      <c r="AB50" s="46">
        <f t="shared" si="9"/>
        <v>43085.08048017852</v>
      </c>
      <c r="AD50" s="44">
        <f t="shared" si="14"/>
        <v>100658960.72567953</v>
      </c>
      <c r="AE50" s="125"/>
      <c r="AF50" s="53"/>
      <c r="AG50" s="54">
        <f>'[4]Risikoschätzung '!$T$21</f>
        <v>3.1719598989821684E-7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2"/>
        <v>14656.661589178118</v>
      </c>
      <c r="P51" s="39">
        <f t="shared" si="1"/>
        <v>1532.6758313847995</v>
      </c>
      <c r="Q51" s="146"/>
      <c r="R51" s="32">
        <f t="shared" si="2"/>
        <v>1</v>
      </c>
      <c r="S51" s="37">
        <f t="shared" si="3"/>
        <v>1</v>
      </c>
      <c r="T51" s="146"/>
      <c r="U51" s="43">
        <f t="shared" si="4"/>
        <v>0.33600142427952673</v>
      </c>
      <c r="V51" s="37">
        <f t="shared" si="5"/>
        <v>4.0000000495592856E-3</v>
      </c>
      <c r="W51" s="146"/>
      <c r="X51" s="89">
        <f t="shared" si="13"/>
        <v>7725</v>
      </c>
      <c r="Y51" s="45">
        <f t="shared" si="6"/>
        <v>100738353.15331635</v>
      </c>
      <c r="Z51" s="45">
        <f t="shared" si="7"/>
        <v>306295.28302426613</v>
      </c>
      <c r="AA51" s="45">
        <f t="shared" si="8"/>
        <v>6376.8203242196159</v>
      </c>
      <c r="AB51" s="46">
        <f t="shared" si="9"/>
        <v>43274.00923463302</v>
      </c>
      <c r="AD51" s="44">
        <f t="shared" si="14"/>
        <v>101102024.26589946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2"/>
        <v>14720.897237694657</v>
      </c>
      <c r="P52" s="39">
        <f t="shared" si="1"/>
        <v>1539.2431641355518</v>
      </c>
      <c r="Q52" s="146"/>
      <c r="R52" s="32">
        <f t="shared" si="2"/>
        <v>1</v>
      </c>
      <c r="S52" s="37">
        <f t="shared" si="3"/>
        <v>1</v>
      </c>
      <c r="T52" s="146"/>
      <c r="U52" s="43">
        <f t="shared" si="4"/>
        <v>0.33600144941287202</v>
      </c>
      <c r="V52" s="37">
        <f t="shared" si="5"/>
        <v>4.0000000504141833E-3</v>
      </c>
      <c r="W52" s="146"/>
      <c r="X52" s="89">
        <f t="shared" si="13"/>
        <v>7725</v>
      </c>
      <c r="Y52" s="45">
        <f t="shared" si="6"/>
        <v>101179858.3328959</v>
      </c>
      <c r="Z52" s="45">
        <f t="shared" si="7"/>
        <v>307637.02459739253</v>
      </c>
      <c r="AA52" s="45">
        <f t="shared" si="8"/>
        <v>6404.7679701761908</v>
      </c>
      <c r="AB52" s="46">
        <f t="shared" si="9"/>
        <v>43462.946074094558</v>
      </c>
      <c r="AD52" s="44">
        <f t="shared" si="14"/>
        <v>101545088.07153757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2"/>
        <v>14785.132886211197</v>
      </c>
      <c r="P53" s="39">
        <f t="shared" si="1"/>
        <v>1545.8121312764665</v>
      </c>
      <c r="Q53" s="146"/>
      <c r="R53" s="32">
        <f t="shared" si="2"/>
        <v>1</v>
      </c>
      <c r="S53" s="37">
        <f t="shared" si="3"/>
        <v>1</v>
      </c>
      <c r="T53" s="146"/>
      <c r="U53" s="43">
        <f t="shared" si="4"/>
        <v>0.3360014748773929</v>
      </c>
      <c r="V53" s="37">
        <f t="shared" si="5"/>
        <v>4.0000000512803108E-3</v>
      </c>
      <c r="W53" s="146"/>
      <c r="X53" s="89">
        <f t="shared" si="13"/>
        <v>7725</v>
      </c>
      <c r="Y53" s="45">
        <f t="shared" si="6"/>
        <v>101621363.76207614</v>
      </c>
      <c r="Z53" s="45">
        <f t="shared" si="7"/>
        <v>308978.77332914778</v>
      </c>
      <c r="AA53" s="45">
        <f t="shared" si="8"/>
        <v>6432.7156161327675</v>
      </c>
      <c r="AB53" s="46">
        <f t="shared" si="9"/>
        <v>43651.890761543393</v>
      </c>
      <c r="AD53" s="44">
        <f t="shared" si="14"/>
        <v>101988152.14178297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2"/>
        <v>14849.368534727735</v>
      </c>
      <c r="P54" s="39">
        <f t="shared" si="1"/>
        <v>1552.3826853575067</v>
      </c>
      <c r="Q54" s="147"/>
      <c r="R54" s="32">
        <f t="shared" si="2"/>
        <v>1</v>
      </c>
      <c r="S54" s="37">
        <f t="shared" si="3"/>
        <v>1</v>
      </c>
      <c r="T54" s="147"/>
      <c r="U54" s="43">
        <f t="shared" si="4"/>
        <v>0.336001500675986</v>
      </c>
      <c r="V54" s="37">
        <f t="shared" si="5"/>
        <v>4.0000000521577634E-3</v>
      </c>
      <c r="W54" s="147"/>
      <c r="X54" s="89">
        <f t="shared" si="13"/>
        <v>7725</v>
      </c>
      <c r="Y54" s="45">
        <f t="shared" si="6"/>
        <v>102062869.44061595</v>
      </c>
      <c r="Z54" s="45">
        <f t="shared" si="7"/>
        <v>310320.52901170077</v>
      </c>
      <c r="AA54" s="45">
        <f t="shared" si="8"/>
        <v>6460.6632620893442</v>
      </c>
      <c r="AB54" s="46">
        <f t="shared" si="9"/>
        <v>43840.843069134717</v>
      </c>
      <c r="AD54" s="44">
        <f t="shared" si="14"/>
        <v>102431216.47595887</v>
      </c>
      <c r="AE54" s="125"/>
      <c r="AF54" s="53"/>
      <c r="AG54" s="54">
        <f>'[4]Risikoschätzung '!$T$20</f>
        <v>1.6438356164383561E-8</v>
      </c>
      <c r="AH54" s="52" t="s">
        <v>52</v>
      </c>
    </row>
    <row r="55" spans="1:34" ht="15" thickBot="1" x14ac:dyDescent="0.35">
      <c r="AD55" s="44">
        <f>SUM(AD9:AD54)</f>
        <v>4254682104.1806521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4237937672.5251966</v>
      </c>
      <c r="Z56" s="71">
        <f>SUM(Z9:Z54)</f>
        <v>12886184.262226257</v>
      </c>
      <c r="AA56" s="71">
        <f>SUM(AA9:AA54)</f>
        <v>546362.06686834304</v>
      </c>
      <c r="AB56" s="78">
        <f>SUM(AB9:AB54)</f>
        <v>1821285.3263620054</v>
      </c>
      <c r="AD56" s="72">
        <f>X56+Y56+Z56+AA56+AB56</f>
        <v>4254682104.1806531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X27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79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78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D9</f>
        <v>11899.584311285807</v>
      </c>
      <c r="P9" s="39">
        <f>E9+(E9*I9)</f>
        <v>1238.7010052020473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0.3360006188453778</v>
      </c>
      <c r="V9" s="37">
        <f>($AI$7/$AG$12)*(1+0.15*(P9/$AG$10)^4)+$AH$32</f>
        <v>4.0000000211441273E-3</v>
      </c>
      <c r="W9" s="146"/>
      <c r="X9" s="80">
        <f t="shared" ref="X9:X12" si="0">($AG$7*$AG$8*S9*$AG$24+$AG$15*$AG$16*R9*$AG$24)</f>
        <v>3600</v>
      </c>
      <c r="Y9" s="45">
        <f>(O9*U9*$AG$30+P9*V9*$AG$29)*365</f>
        <v>81787889.258337706</v>
      </c>
      <c r="Z9" s="45">
        <f>(O9*$AI$15*$AG$37+P9*$AI$7*$AG$36)*365</f>
        <v>248653.01372546685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35106.5109786955</v>
      </c>
      <c r="AD9" s="44">
        <f>SUM(X9:AB9)</f>
        <v>82092393.436305523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1">D10</f>
        <v>12023</v>
      </c>
      <c r="P10" s="39">
        <f t="shared" ref="P10:P54" si="2">E10+(E10*I10)</f>
        <v>1251.5123790474024</v>
      </c>
      <c r="Q10" s="146"/>
      <c r="R10" s="32">
        <f t="shared" ref="R10:R54" si="3">IF(O10&lt;$AG$18,1,2)</f>
        <v>1</v>
      </c>
      <c r="S10" s="37">
        <f t="shared" ref="S10:S54" si="4">IF(P10&lt;$AG$10,1,2)</f>
        <v>1</v>
      </c>
      <c r="T10" s="146"/>
      <c r="U10" s="43">
        <f t="shared" ref="U10:U54" si="5">($AI$15/$AG$20)*(1+0.15*(O10/$AG$18)^4)+$AH$33</f>
        <v>0.33600064492079135</v>
      </c>
      <c r="V10" s="37">
        <f t="shared" ref="V10:V54" si="6">($AI$7/$AG$12)*(1+0.15*(P10/$AG$10)^4)+$AH$32</f>
        <v>4.0000000220325313E-3</v>
      </c>
      <c r="W10" s="146"/>
      <c r="X10" s="80">
        <f t="shared" si="0"/>
        <v>3600</v>
      </c>
      <c r="Y10" s="45">
        <f t="shared" ref="Y10:Y54" si="7">(O10*U10*$AG$30+P10*V10*$AG$29)*365</f>
        <v>82636151.092283443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35470.444105269606</v>
      </c>
      <c r="AD10" s="44">
        <f t="shared" ref="AD10:AD46" si="11">SUM(X10:AB10)</f>
        <v>82943767.51227957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>D11</f>
        <v>12146.415688714193</v>
      </c>
      <c r="P11" s="39">
        <f t="shared" si="2"/>
        <v>1264.3234030665508</v>
      </c>
      <c r="Q11" s="146"/>
      <c r="R11" s="32">
        <f t="shared" si="3"/>
        <v>1</v>
      </c>
      <c r="S11" s="37">
        <f t="shared" si="4"/>
        <v>1</v>
      </c>
      <c r="T11" s="146"/>
      <c r="U11" s="43">
        <f t="shared" si="5"/>
        <v>0.33600067181167925</v>
      </c>
      <c r="V11" s="37">
        <f t="shared" si="6"/>
        <v>4.0000000229486162E-3</v>
      </c>
      <c r="W11" s="146"/>
      <c r="X11" s="80">
        <f t="shared" si="0"/>
        <v>3600</v>
      </c>
      <c r="Y11" s="45">
        <f t="shared" si="7"/>
        <v>83484413.242370382</v>
      </c>
      <c r="Z11" s="45">
        <f t="shared" si="8"/>
        <v>253810.47318274959</v>
      </c>
      <c r="AA11" s="45">
        <f t="shared" si="9"/>
        <v>17482.05027131235</v>
      </c>
      <c r="AB11" s="46">
        <f t="shared" si="10"/>
        <v>35834.375552054102</v>
      </c>
      <c r="AD11" s="44">
        <f t="shared" si="11"/>
        <v>83795140.14137651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"/>
        <v>12269.831377428385</v>
      </c>
      <c r="P12" s="39">
        <f t="shared" si="2"/>
        <v>1277.1340828072928</v>
      </c>
      <c r="Q12" s="146"/>
      <c r="R12" s="32">
        <f t="shared" si="3"/>
        <v>1</v>
      </c>
      <c r="S12" s="37">
        <f t="shared" si="4"/>
        <v>1</v>
      </c>
      <c r="T12" s="146"/>
      <c r="U12" s="43">
        <f t="shared" si="5"/>
        <v>0.33600069953486877</v>
      </c>
      <c r="V12" s="37">
        <f t="shared" si="6"/>
        <v>4.0000000238929511E-3</v>
      </c>
      <c r="W12" s="146"/>
      <c r="X12" s="80">
        <f t="shared" si="0"/>
        <v>3600</v>
      </c>
      <c r="Y12" s="45">
        <f t="shared" si="7"/>
        <v>84332675.719273627</v>
      </c>
      <c r="Z12" s="45">
        <f t="shared" si="8"/>
        <v>256389.20063733213</v>
      </c>
      <c r="AA12" s="45">
        <f t="shared" si="9"/>
        <v>17647.442546012378</v>
      </c>
      <c r="AB12" s="46">
        <f t="shared" si="10"/>
        <v>36198.305345688306</v>
      </c>
      <c r="AD12" s="44">
        <f t="shared" si="11"/>
        <v>84646510.667802647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"/>
        <v>12393.24706614258</v>
      </c>
      <c r="P13" s="39">
        <f t="shared" si="2"/>
        <v>1289.9444237007381</v>
      </c>
      <c r="Q13" s="146"/>
      <c r="R13" s="32">
        <f t="shared" si="3"/>
        <v>1</v>
      </c>
      <c r="S13" s="37">
        <f t="shared" si="4"/>
        <v>1</v>
      </c>
      <c r="T13" s="146"/>
      <c r="U13" s="43">
        <f t="shared" si="5"/>
        <v>0.33600072810735898</v>
      </c>
      <c r="V13" s="37">
        <f t="shared" si="6"/>
        <v>4.0000000248661075E-3</v>
      </c>
      <c r="W13" s="146"/>
      <c r="X13" s="80">
        <f>($AG$7*$AG$8*S13*$AG$24+$AG$15*$AG$16*R13*$AG$24)</f>
        <v>3600</v>
      </c>
      <c r="Y13" s="45">
        <f t="shared" si="7"/>
        <v>85180938.533875674</v>
      </c>
      <c r="Z13" s="45">
        <f t="shared" si="8"/>
        <v>258967.92660776351</v>
      </c>
      <c r="AA13" s="45">
        <f t="shared" si="9"/>
        <v>17799.479444412926</v>
      </c>
      <c r="AB13" s="46">
        <f t="shared" si="10"/>
        <v>36562.233512251245</v>
      </c>
      <c r="AD13" s="44">
        <f t="shared" si="11"/>
        <v>85497868.173440099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"/>
        <v>12516.662754856772</v>
      </c>
      <c r="P14" s="39">
        <f t="shared" si="2"/>
        <v>1302.7544310643564</v>
      </c>
      <c r="Q14" s="146"/>
      <c r="R14" s="32">
        <f t="shared" si="3"/>
        <v>1</v>
      </c>
      <c r="S14" s="37">
        <f t="shared" si="4"/>
        <v>1</v>
      </c>
      <c r="T14" s="146"/>
      <c r="U14" s="43">
        <f t="shared" si="5"/>
        <v>0.33600075754632092</v>
      </c>
      <c r="V14" s="37">
        <f t="shared" si="6"/>
        <v>4.0000000258686667E-3</v>
      </c>
      <c r="W14" s="146"/>
      <c r="X14" s="80">
        <f>($AG$7*$AG$8*S14*$AG$24+$AG$15*$AG$16*R14*$AG$24)+AG26</f>
        <v>1163600</v>
      </c>
      <c r="Y14" s="45">
        <f t="shared" si="7"/>
        <v>86029201.69726865</v>
      </c>
      <c r="Z14" s="45">
        <f t="shared" si="8"/>
        <v>261546.65111733429</v>
      </c>
      <c r="AA14" s="45">
        <f t="shared" si="9"/>
        <v>17613.181902040138</v>
      </c>
      <c r="AB14" s="46">
        <f t="shared" si="10"/>
        <v>36926.160077276239</v>
      </c>
      <c r="AD14" s="44">
        <f t="shared" si="11"/>
        <v>87508887.6903653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"/>
        <v>12640.078443570965</v>
      </c>
      <c r="P15" s="39">
        <f t="shared" si="2"/>
        <v>1315.5641101049355</v>
      </c>
      <c r="Q15" s="146"/>
      <c r="R15" s="32">
        <f t="shared" si="3"/>
        <v>1</v>
      </c>
      <c r="S15" s="37">
        <f t="shared" si="4"/>
        <v>1</v>
      </c>
      <c r="T15" s="146"/>
      <c r="U15" s="43">
        <f t="shared" si="5"/>
        <v>0.33600078786909732</v>
      </c>
      <c r="V15" s="37">
        <f t="shared" si="6"/>
        <v>4.000000026901214E-3</v>
      </c>
      <c r="W15" s="146"/>
      <c r="X15" s="80">
        <f>($AJ$11*$AG$8*S15*$AG$25+$AJ$9*$AG$8*$AG$24*S15+$AG$15*$AG$16*R15*$AG$24)</f>
        <v>7725</v>
      </c>
      <c r="Y15" s="45">
        <f t="shared" si="7"/>
        <v>86877465.22075671</v>
      </c>
      <c r="Z15" s="45">
        <f t="shared" si="8"/>
        <v>264125.37418885017</v>
      </c>
      <c r="AA15" s="45">
        <f t="shared" si="9"/>
        <v>17419.715070282957</v>
      </c>
      <c r="AB15" s="46">
        <f t="shared" si="10"/>
        <v>37290.085065765183</v>
      </c>
      <c r="AD15" s="44">
        <f t="shared" si="11"/>
        <v>87204025.395081609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"/>
        <v>12763.494132285157</v>
      </c>
      <c r="P16" s="39">
        <f t="shared" si="2"/>
        <v>1328.3734659214454</v>
      </c>
      <c r="Q16" s="146"/>
      <c r="R16" s="32">
        <f t="shared" si="3"/>
        <v>1</v>
      </c>
      <c r="S16" s="37">
        <f t="shared" si="4"/>
        <v>1</v>
      </c>
      <c r="T16" s="146"/>
      <c r="U16" s="43">
        <f t="shared" si="5"/>
        <v>0.33600081909320284</v>
      </c>
      <c r="V16" s="37">
        <f t="shared" si="6"/>
        <v>4.0000000279643401E-3</v>
      </c>
      <c r="W16" s="146"/>
      <c r="X16" s="89">
        <f t="shared" ref="X16:X54" si="13">($AJ$11*$AG$8*S16*$AG$25+$AJ$9*$AG$8*$AG$24*S16+$AG$15*$AG$16*R16*$AG$24)</f>
        <v>7725</v>
      </c>
      <c r="Y16" s="45">
        <f t="shared" si="7"/>
        <v>87725729.115858361</v>
      </c>
      <c r="Z16" s="45">
        <f t="shared" si="8"/>
        <v>266704.09584464453</v>
      </c>
      <c r="AA16" s="45">
        <f t="shared" si="9"/>
        <v>17219.078949141382</v>
      </c>
      <c r="AB16" s="46">
        <f t="shared" si="10"/>
        <v>37654.008502202196</v>
      </c>
      <c r="AD16" s="44">
        <f t="shared" si="11"/>
        <v>88055031.299154341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"/>
        <v>12886.909820999348</v>
      </c>
      <c r="P17" s="39">
        <f t="shared" si="2"/>
        <v>1341.1825035078148</v>
      </c>
      <c r="Q17" s="146"/>
      <c r="R17" s="32">
        <f t="shared" si="3"/>
        <v>1</v>
      </c>
      <c r="S17" s="37">
        <f t="shared" si="4"/>
        <v>1</v>
      </c>
      <c r="T17" s="146"/>
      <c r="U17" s="43">
        <f t="shared" si="5"/>
        <v>0.33600085123632406</v>
      </c>
      <c r="V17" s="37">
        <f t="shared" si="6"/>
        <v>4.0000000290586427E-3</v>
      </c>
      <c r="W17" s="146"/>
      <c r="X17" s="89">
        <f t="shared" si="13"/>
        <v>7725</v>
      </c>
      <c r="Y17" s="45">
        <f t="shared" si="7"/>
        <v>88573993.394308701</v>
      </c>
      <c r="Z17" s="45">
        <f t="shared" si="8"/>
        <v>269282.81610659097</v>
      </c>
      <c r="AA17" s="45">
        <f t="shared" si="9"/>
        <v>17011.273538615409</v>
      </c>
      <c r="AB17" s="46">
        <f t="shared" si="10"/>
        <v>38017.930410567053</v>
      </c>
      <c r="AD17" s="44">
        <f t="shared" si="11"/>
        <v>88906030.414364472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"/>
        <v>13010.325509713541</v>
      </c>
      <c r="P18" s="39">
        <f t="shared" si="2"/>
        <v>1353.9912277556223</v>
      </c>
      <c r="Q18" s="146"/>
      <c r="R18" s="32">
        <f t="shared" si="3"/>
        <v>1</v>
      </c>
      <c r="S18" s="37">
        <f t="shared" si="4"/>
        <v>1</v>
      </c>
      <c r="T18" s="146"/>
      <c r="U18" s="43">
        <f t="shared" si="5"/>
        <v>0.3360008843163193</v>
      </c>
      <c r="V18" s="37">
        <f t="shared" si="6"/>
        <v>4.0000000301847237E-3</v>
      </c>
      <c r="W18" s="146"/>
      <c r="X18" s="89">
        <f t="shared" si="13"/>
        <v>7725</v>
      </c>
      <c r="Y18" s="45">
        <f t="shared" si="7"/>
        <v>89422258.068061814</v>
      </c>
      <c r="Z18" s="45">
        <f t="shared" si="8"/>
        <v>271861.53499611438</v>
      </c>
      <c r="AA18" s="45">
        <f t="shared" si="9"/>
        <v>16796.298838705039</v>
      </c>
      <c r="AB18" s="46">
        <f t="shared" si="10"/>
        <v>38381.850814348058</v>
      </c>
      <c r="AD18" s="44">
        <f t="shared" si="11"/>
        <v>89757022.752710968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"/>
        <v>13133.741198427733</v>
      </c>
      <c r="P19" s="39">
        <f t="shared" si="2"/>
        <v>1366.7996434567046</v>
      </c>
      <c r="Q19" s="146"/>
      <c r="R19" s="32">
        <f t="shared" si="3"/>
        <v>1</v>
      </c>
      <c r="S19" s="37">
        <f t="shared" si="4"/>
        <v>1</v>
      </c>
      <c r="T19" s="146"/>
      <c r="U19" s="43">
        <f t="shared" si="5"/>
        <v>0.33600091835121876</v>
      </c>
      <c r="V19" s="37">
        <f t="shared" si="6"/>
        <v>4.0000000313431929E-3</v>
      </c>
      <c r="W19" s="146"/>
      <c r="X19" s="89">
        <f t="shared" si="13"/>
        <v>7725</v>
      </c>
      <c r="Y19" s="45">
        <f t="shared" si="7"/>
        <v>90270523.149292946</v>
      </c>
      <c r="Z19" s="45">
        <f t="shared" si="8"/>
        <v>274440.25253420323</v>
      </c>
      <c r="AA19" s="45">
        <f t="shared" si="9"/>
        <v>16574.154849410275</v>
      </c>
      <c r="AB19" s="46">
        <f t="shared" si="10"/>
        <v>38745.769736554568</v>
      </c>
      <c r="AD19" s="44">
        <f t="shared" si="11"/>
        <v>90608008.326413125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"/>
        <v>13257.156887141928</v>
      </c>
      <c r="P20" s="39">
        <f t="shared" si="2"/>
        <v>1379.6077553056873</v>
      </c>
      <c r="Q20" s="146"/>
      <c r="R20" s="32">
        <f t="shared" si="3"/>
        <v>1</v>
      </c>
      <c r="S20" s="37">
        <f t="shared" si="4"/>
        <v>1</v>
      </c>
      <c r="T20" s="146"/>
      <c r="U20" s="43">
        <f t="shared" si="5"/>
        <v>0.33600095335922447</v>
      </c>
      <c r="V20" s="37">
        <f t="shared" si="6"/>
        <v>4.0000000325346634E-3</v>
      </c>
      <c r="W20" s="146"/>
      <c r="X20" s="89">
        <f t="shared" si="13"/>
        <v>7725</v>
      </c>
      <c r="Y20" s="45">
        <f t="shared" si="7"/>
        <v>91118788.650400952</v>
      </c>
      <c r="Z20" s="45">
        <f t="shared" si="8"/>
        <v>277018.9687414199</v>
      </c>
      <c r="AA20" s="45">
        <f t="shared" si="9"/>
        <v>16344.841570731116</v>
      </c>
      <c r="AB20" s="46">
        <f t="shared" si="10"/>
        <v>39109.687199729167</v>
      </c>
      <c r="AD20" s="44">
        <f t="shared" si="11"/>
        <v>91458987.14791283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"/>
        <v>13380.57257585612</v>
      </c>
      <c r="P21" s="39">
        <f t="shared" si="2"/>
        <v>1392.415567902435</v>
      </c>
      <c r="Q21" s="146"/>
      <c r="R21" s="32">
        <f t="shared" si="3"/>
        <v>1</v>
      </c>
      <c r="S21" s="37">
        <f t="shared" si="4"/>
        <v>1</v>
      </c>
      <c r="T21" s="146"/>
      <c r="U21" s="43">
        <f t="shared" si="5"/>
        <v>0.33600098935871042</v>
      </c>
      <c r="V21" s="37">
        <f t="shared" si="6"/>
        <v>4.0000000337597555E-3</v>
      </c>
      <c r="W21" s="146"/>
      <c r="X21" s="89">
        <f t="shared" si="13"/>
        <v>7725</v>
      </c>
      <c r="Y21" s="45">
        <f t="shared" si="7"/>
        <v>91967054.584010452</v>
      </c>
      <c r="Z21" s="45">
        <f t="shared" si="8"/>
        <v>279597.6836379118</v>
      </c>
      <c r="AA21" s="45">
        <f t="shared" si="9"/>
        <v>16108.359002667561</v>
      </c>
      <c r="AB21" s="46">
        <f t="shared" si="10"/>
        <v>39473.603225959399</v>
      </c>
      <c r="AD21" s="44">
        <f t="shared" si="11"/>
        <v>92309959.229876995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"/>
        <v>13503.988264570315</v>
      </c>
      <c r="P22" s="39">
        <f t="shared" si="2"/>
        <v>1405.2230857544328</v>
      </c>
      <c r="Q22" s="146"/>
      <c r="R22" s="32">
        <f t="shared" si="3"/>
        <v>1</v>
      </c>
      <c r="S22" s="37">
        <f t="shared" si="4"/>
        <v>1</v>
      </c>
      <c r="T22" s="146"/>
      <c r="U22" s="43">
        <f t="shared" si="5"/>
        <v>0.33600102636822227</v>
      </c>
      <c r="V22" s="37">
        <f t="shared" si="6"/>
        <v>4.0000000350190945E-3</v>
      </c>
      <c r="W22" s="146"/>
      <c r="X22" s="89">
        <f t="shared" si="13"/>
        <v>7725</v>
      </c>
      <c r="Y22" s="45">
        <f t="shared" si="7"/>
        <v>92815320.962974206</v>
      </c>
      <c r="Z22" s="45">
        <f t="shared" si="8"/>
        <v>282176.39724342164</v>
      </c>
      <c r="AA22" s="45">
        <f t="shared" si="9"/>
        <v>15864.707145219611</v>
      </c>
      <c r="AB22" s="46">
        <f t="shared" si="10"/>
        <v>39837.517836889223</v>
      </c>
      <c r="AD22" s="44">
        <f t="shared" si="11"/>
        <v>93160924.585199729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"/>
        <v>13627.403953284507</v>
      </c>
      <c r="P23" s="39">
        <f t="shared" si="2"/>
        <v>1418.0303132790923</v>
      </c>
      <c r="Q23" s="146"/>
      <c r="R23" s="32">
        <f t="shared" si="3"/>
        <v>1</v>
      </c>
      <c r="S23" s="37">
        <f t="shared" si="4"/>
        <v>1</v>
      </c>
      <c r="T23" s="146"/>
      <c r="U23" s="43">
        <f t="shared" si="5"/>
        <v>0.3360010644064777</v>
      </c>
      <c r="V23" s="37">
        <f t="shared" si="6"/>
        <v>4.0000000363133127E-3</v>
      </c>
      <c r="W23" s="146"/>
      <c r="X23" s="89">
        <f t="shared" si="13"/>
        <v>7725</v>
      </c>
      <c r="Y23" s="45">
        <f t="shared" si="7"/>
        <v>93663587.800375402</v>
      </c>
      <c r="Z23" s="45">
        <f t="shared" si="8"/>
        <v>284755.10957729776</v>
      </c>
      <c r="AA23" s="45">
        <f t="shared" si="9"/>
        <v>15613.885998387261</v>
      </c>
      <c r="AB23" s="46">
        <f t="shared" si="10"/>
        <v>40201.431053730099</v>
      </c>
      <c r="AD23" s="44">
        <f t="shared" si="11"/>
        <v>94011883.227004811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"/>
        <v>13750.819641998702</v>
      </c>
      <c r="P24" s="39">
        <f t="shared" si="2"/>
        <v>1430.8372548059913</v>
      </c>
      <c r="Q24" s="146"/>
      <c r="R24" s="32">
        <f t="shared" si="3"/>
        <v>1</v>
      </c>
      <c r="S24" s="37">
        <f t="shared" si="4"/>
        <v>1</v>
      </c>
      <c r="T24" s="146"/>
      <c r="U24" s="43">
        <f t="shared" si="5"/>
        <v>0.33600110349236617</v>
      </c>
      <c r="V24" s="37">
        <f t="shared" si="6"/>
        <v>4.0000000376430459E-3</v>
      </c>
      <c r="W24" s="146"/>
      <c r="X24" s="89">
        <f t="shared" si="13"/>
        <v>7725</v>
      </c>
      <c r="Y24" s="45">
        <f t="shared" si="7"/>
        <v>94511855.109529883</v>
      </c>
      <c r="Z24" s="45">
        <f t="shared" si="8"/>
        <v>287333.82065850374</v>
      </c>
      <c r="AA24" s="45">
        <f t="shared" si="9"/>
        <v>15355.895562170523</v>
      </c>
      <c r="AB24" s="46">
        <f t="shared" si="10"/>
        <v>40565.342897271737</v>
      </c>
      <c r="AD24" s="44">
        <f t="shared" si="11"/>
        <v>94862835.168647826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"/>
        <v>13874.235330712894</v>
      </c>
      <c r="P25" s="39">
        <f t="shared" si="2"/>
        <v>1443.6439145790446</v>
      </c>
      <c r="Q25" s="146"/>
      <c r="R25" s="32">
        <f t="shared" si="3"/>
        <v>1</v>
      </c>
      <c r="S25" s="37">
        <f t="shared" si="4"/>
        <v>1</v>
      </c>
      <c r="T25" s="146"/>
      <c r="U25" s="43">
        <f t="shared" si="5"/>
        <v>0.33600114364494893</v>
      </c>
      <c r="V25" s="37">
        <f t="shared" si="6"/>
        <v>4.0000000390089394E-3</v>
      </c>
      <c r="W25" s="146"/>
      <c r="X25" s="89">
        <f t="shared" si="13"/>
        <v>7725</v>
      </c>
      <c r="Y25" s="45">
        <f t="shared" si="7"/>
        <v>95360122.903988406</v>
      </c>
      <c r="Z25" s="45">
        <f t="shared" si="8"/>
        <v>289912.53050562774</v>
      </c>
      <c r="AA25" s="45">
        <f t="shared" si="9"/>
        <v>15090.73583656938</v>
      </c>
      <c r="AB25" s="46">
        <f t="shared" si="10"/>
        <v>40929.253387892466</v>
      </c>
      <c r="AD25" s="44">
        <f t="shared" si="11"/>
        <v>95713780.423718497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"/>
        <v>13997.651019427089</v>
      </c>
      <c r="P26" s="39">
        <f t="shared" si="2"/>
        <v>1456.4502967586143</v>
      </c>
      <c r="Q26" s="146"/>
      <c r="R26" s="32">
        <f t="shared" si="3"/>
        <v>1</v>
      </c>
      <c r="S26" s="37">
        <f t="shared" si="4"/>
        <v>1</v>
      </c>
      <c r="T26" s="146"/>
      <c r="U26" s="43">
        <f t="shared" si="5"/>
        <v>0.33600118488345915</v>
      </c>
      <c r="V26" s="37">
        <f t="shared" si="6"/>
        <v>4.0000000404116403E-3</v>
      </c>
      <c r="W26" s="146"/>
      <c r="X26" s="89">
        <f t="shared" si="13"/>
        <v>7725</v>
      </c>
      <c r="Y26" s="45">
        <f t="shared" si="7"/>
        <v>96208391.197539076</v>
      </c>
      <c r="Z26" s="45">
        <f t="shared" si="8"/>
        <v>292491.23913689249</v>
      </c>
      <c r="AA26" s="45">
        <f t="shared" si="9"/>
        <v>14818.406821583851</v>
      </c>
      <c r="AB26" s="46">
        <f t="shared" si="10"/>
        <v>41293.162545569467</v>
      </c>
      <c r="AD26" s="44">
        <f t="shared" si="11"/>
        <v>96564719.006043121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"/>
        <v>14121.066708141281</v>
      </c>
      <c r="P27" s="39">
        <f t="shared" si="2"/>
        <v>1469.2564054235538</v>
      </c>
      <c r="Q27" s="146"/>
      <c r="R27" s="32">
        <f t="shared" si="3"/>
        <v>1</v>
      </c>
      <c r="S27" s="37">
        <f t="shared" si="4"/>
        <v>1</v>
      </c>
      <c r="T27" s="146"/>
      <c r="U27" s="43">
        <f t="shared" si="5"/>
        <v>0.33600122722730186</v>
      </c>
      <c r="V27" s="37">
        <f t="shared" si="6"/>
        <v>4.0000000418518034E-3</v>
      </c>
      <c r="W27" s="146"/>
      <c r="X27" s="89">
        <f t="shared" si="13"/>
        <v>7725</v>
      </c>
      <c r="Y27" s="45">
        <f t="shared" si="7"/>
        <v>97056660.004209399</v>
      </c>
      <c r="Z27" s="45">
        <f t="shared" si="8"/>
        <v>295069.94657016295</v>
      </c>
      <c r="AA27" s="45">
        <f t="shared" si="9"/>
        <v>14538.908517213917</v>
      </c>
      <c r="AB27" s="46">
        <f t="shared" si="10"/>
        <v>41657.070389888489</v>
      </c>
      <c r="AD27" s="44">
        <f t="shared" si="11"/>
        <v>97415650.929686651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"/>
        <v>14244.482396855472</v>
      </c>
      <c r="P28" s="39">
        <f t="shared" si="2"/>
        <v>1482.0622445731958</v>
      </c>
      <c r="Q28" s="146"/>
      <c r="R28" s="32">
        <f t="shared" si="3"/>
        <v>1</v>
      </c>
      <c r="S28" s="37">
        <f t="shared" si="4"/>
        <v>1</v>
      </c>
      <c r="T28" s="146"/>
      <c r="U28" s="43">
        <f t="shared" si="5"/>
        <v>0.3360012706960539</v>
      </c>
      <c r="V28" s="37">
        <f t="shared" si="6"/>
        <v>4.0000000433300887E-3</v>
      </c>
      <c r="W28" s="146"/>
      <c r="X28" s="89">
        <f t="shared" si="13"/>
        <v>7725</v>
      </c>
      <c r="Y28" s="45">
        <f t="shared" si="7"/>
        <v>97904929.338268727</v>
      </c>
      <c r="Z28" s="45">
        <f t="shared" si="8"/>
        <v>297648.65282295644</v>
      </c>
      <c r="AA28" s="45">
        <f t="shared" si="9"/>
        <v>14252.240923459582</v>
      </c>
      <c r="AB28" s="46">
        <f t="shared" si="10"/>
        <v>42020.976940053471</v>
      </c>
      <c r="AD28" s="44">
        <f t="shared" si="11"/>
        <v>98266576.208955199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"/>
        <v>14367.898085569666</v>
      </c>
      <c r="P29" s="39">
        <f t="shared" si="2"/>
        <v>1494.8678181292801</v>
      </c>
      <c r="Q29" s="146"/>
      <c r="R29" s="32">
        <f t="shared" si="3"/>
        <v>1</v>
      </c>
      <c r="S29" s="37">
        <f t="shared" si="4"/>
        <v>1</v>
      </c>
      <c r="T29" s="146"/>
      <c r="U29" s="43">
        <f t="shared" si="5"/>
        <v>0.33600131530946392</v>
      </c>
      <c r="V29" s="37">
        <f t="shared" si="6"/>
        <v>4.0000000448471625E-3</v>
      </c>
      <c r="W29" s="146"/>
      <c r="X29" s="89">
        <f t="shared" si="13"/>
        <v>7725</v>
      </c>
      <c r="Y29" s="45">
        <f t="shared" si="7"/>
        <v>98753199.214230433</v>
      </c>
      <c r="Z29" s="45">
        <f t="shared" si="8"/>
        <v>300227.35791245021</v>
      </c>
      <c r="AA29" s="45">
        <f t="shared" si="9"/>
        <v>13958.404040320864</v>
      </c>
      <c r="AB29" s="46">
        <f t="shared" si="10"/>
        <v>42384.882214895777</v>
      </c>
      <c r="AD29" s="44">
        <f t="shared" si="11"/>
        <v>99117494.858398095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"/>
        <v>14491.313774283859</v>
      </c>
      <c r="P30" s="39">
        <f t="shared" si="2"/>
        <v>1507.6731299378255</v>
      </c>
      <c r="Q30" s="146"/>
      <c r="R30" s="32">
        <f t="shared" si="3"/>
        <v>1</v>
      </c>
      <c r="S30" s="37">
        <f t="shared" si="4"/>
        <v>1</v>
      </c>
      <c r="T30" s="146"/>
      <c r="U30" s="43">
        <f t="shared" si="5"/>
        <v>0.33600136108745254</v>
      </c>
      <c r="V30" s="37">
        <f t="shared" si="6"/>
        <v>4.0000000464036969E-3</v>
      </c>
      <c r="W30" s="146"/>
      <c r="X30" s="89">
        <f t="shared" si="13"/>
        <v>7725</v>
      </c>
      <c r="Y30" s="45">
        <f t="shared" si="7"/>
        <v>99601469.646854192</v>
      </c>
      <c r="Z30" s="45">
        <f t="shared" si="8"/>
        <v>302806.06185548968</v>
      </c>
      <c r="AA30" s="45">
        <f t="shared" si="9"/>
        <v>13657.397867797745</v>
      </c>
      <c r="AB30" s="46">
        <f t="shared" si="10"/>
        <v>42748.786232883118</v>
      </c>
      <c r="AD30" s="44">
        <f t="shared" si="11"/>
        <v>99968406.892810374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"/>
        <v>14614.729462998052</v>
      </c>
      <c r="P31" s="39">
        <f t="shared" si="2"/>
        <v>1520.4781837709506</v>
      </c>
      <c r="Q31" s="146"/>
      <c r="R31" s="32">
        <f t="shared" si="3"/>
        <v>1</v>
      </c>
      <c r="S31" s="37">
        <f t="shared" si="4"/>
        <v>1</v>
      </c>
      <c r="T31" s="146"/>
      <c r="U31" s="43">
        <f t="shared" si="5"/>
        <v>0.33600140805011214</v>
      </c>
      <c r="V31" s="37">
        <f t="shared" si="6"/>
        <v>4.0000000480003694E-3</v>
      </c>
      <c r="W31" s="146"/>
      <c r="X31" s="89">
        <f t="shared" si="13"/>
        <v>7725</v>
      </c>
      <c r="Y31" s="45">
        <f t="shared" si="7"/>
        <v>100449740.65114821</v>
      </c>
      <c r="Z31" s="45">
        <f t="shared" si="8"/>
        <v>305384.76466859691</v>
      </c>
      <c r="AA31" s="45">
        <f t="shared" si="9"/>
        <v>13349.222405890227</v>
      </c>
      <c r="AB31" s="46">
        <f t="shared" si="10"/>
        <v>43112.689012128416</v>
      </c>
      <c r="AD31" s="44">
        <f t="shared" si="11"/>
        <v>100819312.32723483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"/>
        <v>14738.145151712242</v>
      </c>
      <c r="P32" s="39">
        <f t="shared" si="2"/>
        <v>1533.2829833286382</v>
      </c>
      <c r="Q32" s="146"/>
      <c r="R32" s="32">
        <f t="shared" si="3"/>
        <v>1</v>
      </c>
      <c r="S32" s="37">
        <f t="shared" si="4"/>
        <v>1</v>
      </c>
      <c r="T32" s="146"/>
      <c r="U32" s="43">
        <f t="shared" si="5"/>
        <v>0.336001456217707</v>
      </c>
      <c r="V32" s="37">
        <f t="shared" si="6"/>
        <v>4.0000000496378616E-3</v>
      </c>
      <c r="W32" s="146"/>
      <c r="X32" s="89">
        <f t="shared" si="13"/>
        <v>7725</v>
      </c>
      <c r="Y32" s="45">
        <f t="shared" si="7"/>
        <v>101298012.24237163</v>
      </c>
      <c r="Z32" s="45">
        <f t="shared" si="8"/>
        <v>307963.46636797767</v>
      </c>
      <c r="AA32" s="45">
        <f t="shared" si="9"/>
        <v>13033.877654598318</v>
      </c>
      <c r="AB32" s="46">
        <f t="shared" si="10"/>
        <v>43476.590570398177</v>
      </c>
      <c r="AD32" s="44">
        <f t="shared" si="11"/>
        <v>101670211.17696461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"/>
        <v>14861.560840426435</v>
      </c>
      <c r="P33" s="39">
        <f t="shared" si="2"/>
        <v>1546.0875322404534</v>
      </c>
      <c r="Q33" s="146"/>
      <c r="R33" s="32">
        <f t="shared" si="3"/>
        <v>1</v>
      </c>
      <c r="S33" s="37">
        <f t="shared" si="4"/>
        <v>1</v>
      </c>
      <c r="T33" s="146"/>
      <c r="U33" s="43">
        <f t="shared" si="5"/>
        <v>0.3360015056106731</v>
      </c>
      <c r="V33" s="37">
        <f t="shared" si="6"/>
        <v>4.0000000513168649E-3</v>
      </c>
      <c r="W33" s="146"/>
      <c r="X33" s="89">
        <f t="shared" si="13"/>
        <v>7725</v>
      </c>
      <c r="Y33" s="45">
        <f t="shared" si="7"/>
        <v>102146284.43603659</v>
      </c>
      <c r="Z33" s="45">
        <f t="shared" si="8"/>
        <v>310542.16696952947</v>
      </c>
      <c r="AA33" s="45">
        <f t="shared" si="9"/>
        <v>12711.363613922013</v>
      </c>
      <c r="AB33" s="46">
        <f t="shared" si="10"/>
        <v>43840.490925120801</v>
      </c>
      <c r="AD33" s="44">
        <f t="shared" si="11"/>
        <v>102521103.45754515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"/>
        <v>14984.976529140627</v>
      </c>
      <c r="P34" s="39">
        <f t="shared" si="2"/>
        <v>1558.8918340672083</v>
      </c>
      <c r="Q34" s="146"/>
      <c r="R34" s="32">
        <f t="shared" si="3"/>
        <v>1</v>
      </c>
      <c r="S34" s="37">
        <f t="shared" si="4"/>
        <v>1</v>
      </c>
      <c r="T34" s="146"/>
      <c r="U34" s="43">
        <f t="shared" si="5"/>
        <v>0.33600155624961853</v>
      </c>
      <c r="V34" s="37">
        <f t="shared" si="6"/>
        <v>4.0000000530380723E-3</v>
      </c>
      <c r="W34" s="146"/>
      <c r="X34" s="89">
        <f t="shared" si="13"/>
        <v>7725</v>
      </c>
      <c r="Y34" s="45">
        <f t="shared" si="7"/>
        <v>102994557.24791054</v>
      </c>
      <c r="Z34" s="45">
        <f t="shared" si="8"/>
        <v>313120.86648884875</v>
      </c>
      <c r="AA34" s="45">
        <f t="shared" si="9"/>
        <v>12381.680283861309</v>
      </c>
      <c r="AB34" s="46">
        <f t="shared" si="10"/>
        <v>44204.390093394511</v>
      </c>
      <c r="AD34" s="44">
        <f t="shared" si="11"/>
        <v>103371989.18477665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"/>
        <v>15108.392217854818</v>
      </c>
      <c r="P35" s="39">
        <f t="shared" si="2"/>
        <v>1571.6958923025848</v>
      </c>
      <c r="Q35" s="146"/>
      <c r="R35" s="32">
        <f t="shared" si="3"/>
        <v>1</v>
      </c>
      <c r="S35" s="37">
        <f t="shared" si="4"/>
        <v>1</v>
      </c>
      <c r="T35" s="146"/>
      <c r="U35" s="43">
        <f t="shared" si="5"/>
        <v>0.33600160815532304</v>
      </c>
      <c r="V35" s="37">
        <f t="shared" si="6"/>
        <v>4.0000000548021854E-3</v>
      </c>
      <c r="W35" s="146"/>
      <c r="X35" s="89">
        <f t="shared" si="13"/>
        <v>7725</v>
      </c>
      <c r="Y35" s="45">
        <f t="shared" si="7"/>
        <v>103842830.69401859</v>
      </c>
      <c r="Z35" s="45">
        <f t="shared" si="8"/>
        <v>315699.5649412378</v>
      </c>
      <c r="AA35" s="45">
        <f t="shared" si="9"/>
        <v>12044.827664416209</v>
      </c>
      <c r="AB35" s="46">
        <f t="shared" si="10"/>
        <v>44568.288091995215</v>
      </c>
      <c r="AD35" s="44">
        <f t="shared" si="11"/>
        <v>104222868.37471625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"/>
        <v>15231.807906569011</v>
      </c>
      <c r="P36" s="39">
        <f t="shared" si="2"/>
        <v>1584.499710374708</v>
      </c>
      <c r="Q36" s="146"/>
      <c r="R36" s="32">
        <f t="shared" si="3"/>
        <v>1</v>
      </c>
      <c r="S36" s="37">
        <f t="shared" si="4"/>
        <v>1</v>
      </c>
      <c r="T36" s="146"/>
      <c r="U36" s="43">
        <f t="shared" si="5"/>
        <v>0.33600166134873821</v>
      </c>
      <c r="V36" s="37">
        <f t="shared" si="6"/>
        <v>4.0000000566099096E-3</v>
      </c>
      <c r="W36" s="146"/>
      <c r="X36" s="89">
        <f t="shared" si="13"/>
        <v>7725</v>
      </c>
      <c r="Y36" s="45">
        <f t="shared" si="7"/>
        <v>104691104.7906456</v>
      </c>
      <c r="Z36" s="45">
        <f t="shared" si="8"/>
        <v>318278.26234171179</v>
      </c>
      <c r="AA36" s="45">
        <f t="shared" si="9"/>
        <v>11700.805755586716</v>
      </c>
      <c r="AB36" s="46">
        <f t="shared" si="10"/>
        <v>44932.184937384052</v>
      </c>
      <c r="AD36" s="44">
        <f t="shared" si="11"/>
        <v>105073741.04368028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"/>
        <v>15355.223595283205</v>
      </c>
      <c r="P37" s="39">
        <f t="shared" si="2"/>
        <v>1597.3032916476768</v>
      </c>
      <c r="Q37" s="146"/>
      <c r="R37" s="32">
        <f t="shared" si="3"/>
        <v>1</v>
      </c>
      <c r="S37" s="37">
        <f t="shared" si="4"/>
        <v>1</v>
      </c>
      <c r="T37" s="146"/>
      <c r="U37" s="43">
        <f t="shared" si="5"/>
        <v>0.33600171585098765</v>
      </c>
      <c r="V37" s="37">
        <f t="shared" si="6"/>
        <v>4.0000000584619567E-3</v>
      </c>
      <c r="W37" s="146"/>
      <c r="X37" s="89">
        <f t="shared" si="13"/>
        <v>7725</v>
      </c>
      <c r="Y37" s="45">
        <f t="shared" si="7"/>
        <v>105539379.55433863</v>
      </c>
      <c r="Z37" s="45">
        <f t="shared" si="8"/>
        <v>320856.95870500559</v>
      </c>
      <c r="AA37" s="45">
        <f t="shared" si="9"/>
        <v>11349.614557372826</v>
      </c>
      <c r="AB37" s="46">
        <f t="shared" si="10"/>
        <v>45296.080645714675</v>
      </c>
      <c r="AD37" s="44">
        <f t="shared" si="11"/>
        <v>105924607.20824672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"/>
        <v>15478.639283997396</v>
      </c>
      <c r="P38" s="39">
        <f t="shared" si="2"/>
        <v>1610.1066394230513</v>
      </c>
      <c r="Q38" s="146"/>
      <c r="R38" s="32">
        <f t="shared" si="3"/>
        <v>1</v>
      </c>
      <c r="S38" s="37">
        <f t="shared" si="4"/>
        <v>1</v>
      </c>
      <c r="T38" s="146"/>
      <c r="U38" s="43">
        <f t="shared" si="5"/>
        <v>0.33600177168336659</v>
      </c>
      <c r="V38" s="37">
        <f t="shared" si="6"/>
        <v>4.000000060359046E-3</v>
      </c>
      <c r="W38" s="146"/>
      <c r="X38" s="89">
        <f t="shared" si="13"/>
        <v>7725</v>
      </c>
      <c r="Y38" s="45">
        <f t="shared" si="7"/>
        <v>106387655.00190885</v>
      </c>
      <c r="Z38" s="45">
        <f t="shared" si="8"/>
        <v>323435.65404557978</v>
      </c>
      <c r="AA38" s="45">
        <f t="shared" si="9"/>
        <v>10991.254069774541</v>
      </c>
      <c r="AB38" s="46">
        <f t="shared" si="10"/>
        <v>45659.975232840457</v>
      </c>
      <c r="AD38" s="44">
        <f t="shared" si="11"/>
        <v>106775466.88525705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"/>
        <v>15602.054972711589</v>
      </c>
      <c r="P39" s="39">
        <f t="shared" si="2"/>
        <v>1622.9097569413002</v>
      </c>
      <c r="Q39" s="146"/>
      <c r="R39" s="32">
        <f t="shared" si="3"/>
        <v>1</v>
      </c>
      <c r="S39" s="37">
        <f t="shared" si="4"/>
        <v>1</v>
      </c>
      <c r="T39" s="146"/>
      <c r="U39" s="43">
        <f t="shared" si="5"/>
        <v>0.33600182886734231</v>
      </c>
      <c r="V39" s="37">
        <f t="shared" si="6"/>
        <v>4.0000000623018998E-3</v>
      </c>
      <c r="W39" s="146"/>
      <c r="X39" s="89">
        <f t="shared" si="13"/>
        <v>7725</v>
      </c>
      <c r="Y39" s="45">
        <f t="shared" si="7"/>
        <v>107235931.15043429</v>
      </c>
      <c r="Z39" s="45">
        <f t="shared" si="8"/>
        <v>326014.34837762773</v>
      </c>
      <c r="AA39" s="45">
        <f t="shared" si="9"/>
        <v>10625.724292791858</v>
      </c>
      <c r="AB39" s="46">
        <f t="shared" si="10"/>
        <v>46023.868714321441</v>
      </c>
      <c r="AD39" s="44">
        <f t="shared" si="11"/>
        <v>107626320.09181902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"/>
        <v>15725.470661425783</v>
      </c>
      <c r="P40" s="39">
        <f t="shared" si="2"/>
        <v>1635.7126473832072</v>
      </c>
      <c r="Q40" s="146"/>
      <c r="R40" s="32">
        <f t="shared" si="3"/>
        <v>1</v>
      </c>
      <c r="S40" s="37">
        <f t="shared" si="4"/>
        <v>1</v>
      </c>
      <c r="T40" s="146"/>
      <c r="U40" s="43">
        <f t="shared" si="5"/>
        <v>0.33600188742455384</v>
      </c>
      <c r="V40" s="37">
        <f t="shared" si="6"/>
        <v>4.0000000642912469E-3</v>
      </c>
      <c r="W40" s="146"/>
      <c r="X40" s="89">
        <f t="shared" si="13"/>
        <v>7725</v>
      </c>
      <c r="Y40" s="45">
        <f t="shared" si="7"/>
        <v>108084208.01726148</v>
      </c>
      <c r="Z40" s="45">
        <f t="shared" si="8"/>
        <v>328593.04171508143</v>
      </c>
      <c r="AA40" s="45">
        <f t="shared" si="9"/>
        <v>10253.025226424781</v>
      </c>
      <c r="AB40" s="46">
        <f t="shared" si="10"/>
        <v>46387.761105431047</v>
      </c>
      <c r="AD40" s="44">
        <f t="shared" si="11"/>
        <v>108477166.84530842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"/>
        <v>15848.886350139976</v>
      </c>
      <c r="P41" s="39">
        <f t="shared" si="2"/>
        <v>1648.5153138712376</v>
      </c>
      <c r="Q41" s="146"/>
      <c r="R41" s="32">
        <f t="shared" si="3"/>
        <v>1</v>
      </c>
      <c r="S41" s="37">
        <f t="shared" si="4"/>
        <v>1</v>
      </c>
      <c r="T41" s="146"/>
      <c r="U41" s="43">
        <f t="shared" si="5"/>
        <v>0.33600194737681205</v>
      </c>
      <c r="V41" s="37">
        <f t="shared" si="6"/>
        <v>4.0000000663278235E-3</v>
      </c>
      <c r="W41" s="146"/>
      <c r="X41" s="89">
        <f t="shared" si="13"/>
        <v>7725</v>
      </c>
      <c r="Y41" s="45">
        <f t="shared" si="7"/>
        <v>108932485.62000814</v>
      </c>
      <c r="Z41" s="45">
        <f t="shared" si="8"/>
        <v>331171.73407161707</v>
      </c>
      <c r="AA41" s="45">
        <f t="shared" si="9"/>
        <v>9873.1568706733087</v>
      </c>
      <c r="AB41" s="46">
        <f t="shared" si="10"/>
        <v>46751.652421162675</v>
      </c>
      <c r="AD41" s="44">
        <f t="shared" si="11"/>
        <v>109328007.16337159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"/>
        <v>15972.302038854168</v>
      </c>
      <c r="P42" s="39">
        <f t="shared" si="2"/>
        <v>1661.3177594708702</v>
      </c>
      <c r="Q42" s="146"/>
      <c r="R42" s="32">
        <f t="shared" si="3"/>
        <v>1</v>
      </c>
      <c r="S42" s="37">
        <f t="shared" si="4"/>
        <v>1</v>
      </c>
      <c r="T42" s="146"/>
      <c r="U42" s="43">
        <f t="shared" si="5"/>
        <v>0.33600200874609965</v>
      </c>
      <c r="V42" s="37">
        <f t="shared" si="6"/>
        <v>4.0000000684123705E-3</v>
      </c>
      <c r="W42" s="146"/>
      <c r="X42" s="89">
        <f t="shared" si="13"/>
        <v>7725</v>
      </c>
      <c r="Y42" s="45">
        <f t="shared" si="7"/>
        <v>109780763.9765653</v>
      </c>
      <c r="Z42" s="45">
        <f t="shared" si="8"/>
        <v>333750.42546066159</v>
      </c>
      <c r="AA42" s="45">
        <f t="shared" si="9"/>
        <v>9486.1192255374408</v>
      </c>
      <c r="AB42" s="46">
        <f t="shared" si="10"/>
        <v>47115.542676236102</v>
      </c>
      <c r="AD42" s="44">
        <f t="shared" si="11"/>
        <v>110178841.06392774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"/>
        <v>16095.717727568361</v>
      </c>
      <c r="P43" s="39">
        <f t="shared" si="2"/>
        <v>1674.1199871918911</v>
      </c>
      <c r="Q43" s="146"/>
      <c r="R43" s="32">
        <f t="shared" si="3"/>
        <v>1</v>
      </c>
      <c r="S43" s="37">
        <f t="shared" si="4"/>
        <v>1</v>
      </c>
      <c r="T43" s="146"/>
      <c r="U43" s="43">
        <f t="shared" si="5"/>
        <v>0.33600207155457129</v>
      </c>
      <c r="V43" s="37">
        <f t="shared" si="6"/>
        <v>4.0000000705456319E-3</v>
      </c>
      <c r="W43" s="146"/>
      <c r="X43" s="89">
        <f t="shared" si="13"/>
        <v>7725</v>
      </c>
      <c r="Y43" s="45">
        <f t="shared" si="7"/>
        <v>110629043.10509944</v>
      </c>
      <c r="Z43" s="45">
        <f t="shared" si="8"/>
        <v>336329.11589539773</v>
      </c>
      <c r="AA43" s="45">
        <f t="shared" si="9"/>
        <v>9091.9122910171754</v>
      </c>
      <c r="AB43" s="46">
        <f t="shared" si="10"/>
        <v>47479.431885103673</v>
      </c>
      <c r="AD43" s="44">
        <f t="shared" si="11"/>
        <v>111029668.56517096</v>
      </c>
      <c r="AE43" s="12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"/>
        <v>16219.133416282555</v>
      </c>
      <c r="P44" s="39">
        <f t="shared" si="2"/>
        <v>1686.921999989652</v>
      </c>
      <c r="Q44" s="146"/>
      <c r="R44" s="32">
        <f t="shared" si="3"/>
        <v>1</v>
      </c>
      <c r="S44" s="37">
        <f t="shared" si="4"/>
        <v>1</v>
      </c>
      <c r="T44" s="146"/>
      <c r="U44" s="43">
        <f t="shared" si="5"/>
        <v>0.33600213582455341</v>
      </c>
      <c r="V44" s="37">
        <f t="shared" si="6"/>
        <v>4.0000000727283633E-3</v>
      </c>
      <c r="W44" s="146"/>
      <c r="X44" s="89">
        <f t="shared" si="13"/>
        <v>7725</v>
      </c>
      <c r="Y44" s="45">
        <f t="shared" si="7"/>
        <v>111477323.02405478</v>
      </c>
      <c r="Z44" s="45">
        <f t="shared" si="8"/>
        <v>338907.80538877007</v>
      </c>
      <c r="AA44" s="45">
        <f t="shared" si="9"/>
        <v>8690.5360671125181</v>
      </c>
      <c r="AB44" s="46">
        <f t="shared" si="10"/>
        <v>47843.320061956329</v>
      </c>
      <c r="AD44" s="44">
        <f t="shared" si="11"/>
        <v>111880489.68557261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"/>
        <v>16342.54910499675</v>
      </c>
      <c r="P45" s="39">
        <f t="shared" si="2"/>
        <v>1699.7238007662966</v>
      </c>
      <c r="Q45" s="146"/>
      <c r="R45" s="32">
        <f t="shared" si="3"/>
        <v>1</v>
      </c>
      <c r="S45" s="37">
        <f t="shared" si="4"/>
        <v>1</v>
      </c>
      <c r="T45" s="146"/>
      <c r="U45" s="43">
        <f t="shared" si="5"/>
        <v>0.33600220157854427</v>
      </c>
      <c r="V45" s="37">
        <f t="shared" si="6"/>
        <v>4.0000000749613202E-3</v>
      </c>
      <c r="W45" s="146"/>
      <c r="X45" s="89">
        <f t="shared" si="13"/>
        <v>7725</v>
      </c>
      <c r="Y45" s="45">
        <f t="shared" si="7"/>
        <v>112325603.75215553</v>
      </c>
      <c r="Z45" s="45">
        <f t="shared" si="8"/>
        <v>341486.49395348987</v>
      </c>
      <c r="AA45" s="45">
        <f t="shared" si="9"/>
        <v>8281.9905538234616</v>
      </c>
      <c r="AB45" s="46">
        <f t="shared" si="10"/>
        <v>48207.20722072955</v>
      </c>
      <c r="AD45" s="44">
        <f t="shared" si="11"/>
        <v>112731304.44388358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"/>
        <v>16465.964793710944</v>
      </c>
      <c r="P46" s="39">
        <f t="shared" si="2"/>
        <v>1712.5253923719511</v>
      </c>
      <c r="Q46" s="146"/>
      <c r="R46" s="32">
        <f t="shared" si="3"/>
        <v>1</v>
      </c>
      <c r="S46" s="37">
        <f t="shared" si="4"/>
        <v>1</v>
      </c>
      <c r="T46" s="146"/>
      <c r="U46" s="43">
        <f t="shared" si="5"/>
        <v>0.33600226883921397</v>
      </c>
      <c r="V46" s="37">
        <f t="shared" si="6"/>
        <v>4.0000000772452676E-3</v>
      </c>
      <c r="W46" s="146"/>
      <c r="X46" s="89">
        <f t="shared" si="13"/>
        <v>7725</v>
      </c>
      <c r="Y46" s="45">
        <f t="shared" si="7"/>
        <v>113173885.30840801</v>
      </c>
      <c r="Z46" s="45">
        <f t="shared" si="8"/>
        <v>344065.18160204077</v>
      </c>
      <c r="AA46" s="45">
        <f t="shared" si="9"/>
        <v>7866.2757511500104</v>
      </c>
      <c r="AB46" s="46">
        <f t="shared" si="10"/>
        <v>48571.093375109005</v>
      </c>
      <c r="AD46" s="44">
        <f t="shared" si="11"/>
        <v>113582112.8591363</v>
      </c>
      <c r="AE46" s="125"/>
      <c r="AF46" s="53"/>
      <c r="AG46" s="54">
        <f>'[4]Risikoschätzung '!$T$22</f>
        <v>4.5820769878319424E-6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"/>
        <v>16589.380482425138</v>
      </c>
      <c r="P47" s="39">
        <f t="shared" si="2"/>
        <v>1725.3267776058856</v>
      </c>
      <c r="Q47" s="146"/>
      <c r="R47" s="32">
        <f t="shared" si="3"/>
        <v>1</v>
      </c>
      <c r="S47" s="37">
        <f t="shared" si="4"/>
        <v>1</v>
      </c>
      <c r="T47" s="146"/>
      <c r="U47" s="43">
        <f t="shared" si="5"/>
        <v>0.33600233762940462</v>
      </c>
      <c r="V47" s="37">
        <f t="shared" si="6"/>
        <v>4.0000000795809747E-3</v>
      </c>
      <c r="W47" s="146"/>
      <c r="X47" s="89">
        <f t="shared" si="13"/>
        <v>7725</v>
      </c>
      <c r="Y47" s="45">
        <f t="shared" si="7"/>
        <v>114022167.71210317</v>
      </c>
      <c r="Z47" s="45">
        <f t="shared" si="8"/>
        <v>346643.86834668362</v>
      </c>
      <c r="AA47" s="45">
        <f t="shared" si="9"/>
        <v>7443.3916590921635</v>
      </c>
      <c r="AB47" s="46">
        <f t="shared" si="10"/>
        <v>48934.978538536205</v>
      </c>
      <c r="AD47" s="44">
        <f t="shared" ref="AD47:AD54" si="14">SUM(X47:AB47)</f>
        <v>114432914.95064749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"/>
        <v>16712.796171139333</v>
      </c>
      <c r="P48" s="39">
        <f t="shared" si="2"/>
        <v>1738.1279592176429</v>
      </c>
      <c r="Q48" s="146"/>
      <c r="R48" s="32">
        <f t="shared" si="3"/>
        <v>1</v>
      </c>
      <c r="S48" s="37">
        <f t="shared" si="4"/>
        <v>1</v>
      </c>
      <c r="T48" s="146"/>
      <c r="U48" s="43">
        <f t="shared" si="5"/>
        <v>0.33600240797212994</v>
      </c>
      <c r="V48" s="37">
        <f t="shared" si="6"/>
        <v>4.0000000819692162E-3</v>
      </c>
      <c r="W48" s="146"/>
      <c r="X48" s="89">
        <f t="shared" si="13"/>
        <v>7725</v>
      </c>
      <c r="Y48" s="45">
        <f t="shared" si="7"/>
        <v>114870450.98281838</v>
      </c>
      <c r="Z48" s="45">
        <f t="shared" si="8"/>
        <v>349222.55419946124</v>
      </c>
      <c r="AA48" s="45">
        <f t="shared" si="9"/>
        <v>7271.4033581393014</v>
      </c>
      <c r="AB48" s="46">
        <f t="shared" si="10"/>
        <v>49298.862724213839</v>
      </c>
      <c r="AD48" s="44">
        <f t="shared" si="14"/>
        <v>115283968.8031002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"/>
        <v>16836.211859853523</v>
      </c>
      <c r="P49" s="39">
        <f t="shared" si="2"/>
        <v>1750.9289399081383</v>
      </c>
      <c r="Q49" s="146"/>
      <c r="R49" s="32">
        <f t="shared" si="3"/>
        <v>1</v>
      </c>
      <c r="S49" s="37">
        <f t="shared" si="4"/>
        <v>1</v>
      </c>
      <c r="T49" s="146"/>
      <c r="U49" s="43">
        <f t="shared" si="5"/>
        <v>0.33600247989057569</v>
      </c>
      <c r="V49" s="37">
        <f t="shared" si="6"/>
        <v>4.0000000844107745E-3</v>
      </c>
      <c r="W49" s="146"/>
      <c r="X49" s="89">
        <f t="shared" si="13"/>
        <v>7725</v>
      </c>
      <c r="Y49" s="45">
        <f t="shared" si="7"/>
        <v>115718735.14042003</v>
      </c>
      <c r="Z49" s="45">
        <f t="shared" si="8"/>
        <v>351801.23917220364</v>
      </c>
      <c r="AA49" s="45">
        <f t="shared" si="9"/>
        <v>7325.0990559850707</v>
      </c>
      <c r="AB49" s="46">
        <f t="shared" si="10"/>
        <v>49662.745945111114</v>
      </c>
      <c r="AD49" s="44">
        <f t="shared" si="14"/>
        <v>116135249.22459334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"/>
        <v>16959.627548567718</v>
      </c>
      <c r="P50" s="39">
        <f t="shared" si="2"/>
        <v>1763.7297223307291</v>
      </c>
      <c r="Q50" s="146"/>
      <c r="R50" s="32">
        <f t="shared" si="3"/>
        <v>1</v>
      </c>
      <c r="S50" s="37">
        <f t="shared" si="4"/>
        <v>1</v>
      </c>
      <c r="T50" s="146"/>
      <c r="U50" s="43">
        <f t="shared" si="5"/>
        <v>0.33600255340809937</v>
      </c>
      <c r="V50" s="37">
        <f t="shared" si="6"/>
        <v>4.0000000869064361E-3</v>
      </c>
      <c r="W50" s="146"/>
      <c r="X50" s="89">
        <f t="shared" si="13"/>
        <v>7725</v>
      </c>
      <c r="Y50" s="45">
        <f t="shared" si="7"/>
        <v>116567020.20506561</v>
      </c>
      <c r="Z50" s="45">
        <f t="shared" si="8"/>
        <v>354379.92327653273</v>
      </c>
      <c r="AA50" s="45">
        <f t="shared" si="9"/>
        <v>7378.7947538308426</v>
      </c>
      <c r="AB50" s="46">
        <f t="shared" si="10"/>
        <v>50026.628213968914</v>
      </c>
      <c r="AD50" s="44">
        <f t="shared" si="14"/>
        <v>116986530.55130994</v>
      </c>
      <c r="AE50" s="125"/>
      <c r="AF50" s="53"/>
      <c r="AG50" s="54">
        <f>'[4]Risikoschätzung '!$T$21</f>
        <v>3.1719598989821684E-7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"/>
        <v>17083.043237281912</v>
      </c>
      <c r="P51" s="39">
        <f t="shared" si="2"/>
        <v>1776.5303090922573</v>
      </c>
      <c r="Q51" s="146"/>
      <c r="R51" s="32">
        <f t="shared" si="3"/>
        <v>1</v>
      </c>
      <c r="S51" s="37">
        <f t="shared" si="4"/>
        <v>1</v>
      </c>
      <c r="T51" s="146"/>
      <c r="U51" s="43">
        <f t="shared" si="5"/>
        <v>0.33600262854823032</v>
      </c>
      <c r="V51" s="37">
        <f t="shared" si="6"/>
        <v>4.0000000894569914E-3</v>
      </c>
      <c r="W51" s="146"/>
      <c r="X51" s="89">
        <f t="shared" si="13"/>
        <v>7725</v>
      </c>
      <c r="Y51" s="45">
        <f t="shared" si="7"/>
        <v>117415306.19720581</v>
      </c>
      <c r="Z51" s="45">
        <f t="shared" si="8"/>
        <v>356958.60652386636</v>
      </c>
      <c r="AA51" s="45">
        <f t="shared" si="9"/>
        <v>7432.4904516766155</v>
      </c>
      <c r="AB51" s="46">
        <f t="shared" si="10"/>
        <v>50390.509543304688</v>
      </c>
      <c r="AD51" s="44">
        <f t="shared" si="14"/>
        <v>117837812.80372466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"/>
        <v>17206.458925996103</v>
      </c>
      <c r="P52" s="39">
        <f t="shared" si="2"/>
        <v>1789.3307027540648</v>
      </c>
      <c r="Q52" s="146"/>
      <c r="R52" s="32">
        <f t="shared" si="3"/>
        <v>1</v>
      </c>
      <c r="S52" s="37">
        <f t="shared" si="4"/>
        <v>1</v>
      </c>
      <c r="T52" s="146"/>
      <c r="U52" s="43">
        <f t="shared" si="5"/>
        <v>0.33600270533466992</v>
      </c>
      <c r="V52" s="37">
        <f t="shared" si="6"/>
        <v>4.0000000920632408E-3</v>
      </c>
      <c r="W52" s="146"/>
      <c r="X52" s="89">
        <f t="shared" si="13"/>
        <v>7725</v>
      </c>
      <c r="Y52" s="45">
        <f t="shared" si="7"/>
        <v>118263593.13758697</v>
      </c>
      <c r="Z52" s="45">
        <f t="shared" si="8"/>
        <v>359537.28892542311</v>
      </c>
      <c r="AA52" s="45">
        <f t="shared" si="9"/>
        <v>7486.1861495223848</v>
      </c>
      <c r="AB52" s="46">
        <f t="shared" si="10"/>
        <v>50754.389945417446</v>
      </c>
      <c r="AD52" s="44">
        <f t="shared" si="14"/>
        <v>118689096.00260733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"/>
        <v>17329.874614710297</v>
      </c>
      <c r="P53" s="39">
        <f t="shared" si="2"/>
        <v>1802.1309058329807</v>
      </c>
      <c r="Q53" s="146"/>
      <c r="R53" s="32">
        <f t="shared" si="3"/>
        <v>1</v>
      </c>
      <c r="S53" s="37">
        <f t="shared" si="4"/>
        <v>1</v>
      </c>
      <c r="T53" s="146"/>
      <c r="U53" s="43">
        <f t="shared" si="5"/>
        <v>0.33600278379129112</v>
      </c>
      <c r="V53" s="37">
        <f t="shared" si="6"/>
        <v>4.0000000947259884E-3</v>
      </c>
      <c r="W53" s="146"/>
      <c r="X53" s="89">
        <f t="shared" si="13"/>
        <v>7725</v>
      </c>
      <c r="Y53" s="45">
        <f t="shared" si="7"/>
        <v>119111881.04725319</v>
      </c>
      <c r="Z53" s="45">
        <f t="shared" si="8"/>
        <v>362115.97049222689</v>
      </c>
      <c r="AA53" s="45">
        <f t="shared" si="9"/>
        <v>7539.8818473681558</v>
      </c>
      <c r="AB53" s="46">
        <f t="shared" si="10"/>
        <v>51118.269432392495</v>
      </c>
      <c r="AD53" s="44">
        <f t="shared" si="14"/>
        <v>119540380.16902518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"/>
        <v>17453.290303424488</v>
      </c>
      <c r="P54" s="39">
        <f t="shared" si="2"/>
        <v>1814.9309208022851</v>
      </c>
      <c r="Q54" s="147"/>
      <c r="R54" s="32">
        <f t="shared" si="3"/>
        <v>1</v>
      </c>
      <c r="S54" s="37">
        <f t="shared" si="4"/>
        <v>1</v>
      </c>
      <c r="T54" s="147"/>
      <c r="U54" s="43">
        <f t="shared" si="5"/>
        <v>0.33600286394213891</v>
      </c>
      <c r="V54" s="37">
        <f t="shared" si="6"/>
        <v>4.0000000974460418E-3</v>
      </c>
      <c r="W54" s="147"/>
      <c r="X54" s="89">
        <f t="shared" si="13"/>
        <v>7725</v>
      </c>
      <c r="Y54" s="45">
        <f t="shared" si="7"/>
        <v>119960169.94754842</v>
      </c>
      <c r="Z54" s="45">
        <f t="shared" si="8"/>
        <v>364694.65123511053</v>
      </c>
      <c r="AA54" s="45">
        <f t="shared" si="9"/>
        <v>7593.5775452139269</v>
      </c>
      <c r="AB54" s="46">
        <f t="shared" si="10"/>
        <v>51482.148016105952</v>
      </c>
      <c r="AD54" s="44">
        <f t="shared" si="14"/>
        <v>120391665.32434484</v>
      </c>
      <c r="AE54" s="125"/>
      <c r="AF54" s="53"/>
      <c r="AG54" s="54">
        <f>'[4]Risikoschätzung '!$T$20</f>
        <v>1.6438356164383561E-8</v>
      </c>
      <c r="AH54" s="52" t="s">
        <v>52</v>
      </c>
    </row>
    <row r="55" spans="1:34" ht="15" thickBot="1" x14ac:dyDescent="0.35">
      <c r="AD55" s="44">
        <f>SUM(AD9:AD54)</f>
        <v>4658376731.693512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4640200750.8464384</v>
      </c>
      <c r="Z56" s="71">
        <f>SUM(Z9:Z54)</f>
        <v>14107004.80498809</v>
      </c>
      <c r="AA56" s="71">
        <f>SUM(AA9:AA54)</f>
        <v>586827.55473511782</v>
      </c>
      <c r="AB56" s="78">
        <f>SUM(AB9:AB54)</f>
        <v>1991548.4873535107</v>
      </c>
      <c r="AD56" s="72">
        <f>X56+Y56+Z56+AA56+AB56</f>
        <v>4658376731.6935148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Y27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81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80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D9</f>
        <v>11899.584311285807</v>
      </c>
      <c r="P9" s="39">
        <f>E9+(E9*J9)</f>
        <v>1247.5015977705511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0.3360006188453778</v>
      </c>
      <c r="V9" s="37">
        <f>($AI$7/$AG$12)*(1+0.15*(P9/$AG$10)^4)+$AH$32</f>
        <v>4.0000000217514514E-3</v>
      </c>
      <c r="W9" s="146"/>
      <c r="X9" s="80">
        <f t="shared" ref="X9:X12" si="0">($AG$7*$AG$8*S9*$AG$24+$AG$15*$AG$16*R9*$AG$24)</f>
        <v>3600</v>
      </c>
      <c r="Y9" s="45">
        <f>(O9*U9*$AG$30+P9*V9*$AG$29)*365</f>
        <v>81788338.968630016</v>
      </c>
      <c r="Z9" s="45">
        <f>(O9*$AI$15*$AG$37+P9*$AI$7*$AG$36)*365</f>
        <v>248691.56032091693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35148.769516594977</v>
      </c>
      <c r="AD9" s="44">
        <f>SUM(X9:AB9)</f>
        <v>82092923.95173119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1">D10</f>
        <v>12023</v>
      </c>
      <c r="P10" s="39">
        <f>E10+(E10*J10)</f>
        <v>1260.2474266019526</v>
      </c>
      <c r="Q10" s="146"/>
      <c r="R10" s="32">
        <f t="shared" ref="R10:R54" si="2">IF(O10&lt;$AG$18,1,2)</f>
        <v>1</v>
      </c>
      <c r="S10" s="37">
        <f t="shared" ref="S10:S54" si="3">IF(P10&lt;$AG$10,1,2)</f>
        <v>1</v>
      </c>
      <c r="T10" s="146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4.0000000226541139E-3</v>
      </c>
      <c r="W10" s="146"/>
      <c r="X10" s="80">
        <f t="shared" si="0"/>
        <v>3600</v>
      </c>
      <c r="Y10" s="45">
        <f t="shared" ref="Y10:Y54" si="6">(O10*U10*$AG$30+P10*V10*$AG$29)*365</f>
        <v>82636597.45322594</v>
      </c>
      <c r="Z10" s="45">
        <f t="shared" ref="Z10:Z54" si="7">(O10*$AI$15*$AG$37+P10*$AI$7*$AG$36)*365</f>
        <v>251270.00372851655</v>
      </c>
      <c r="AA10" s="45">
        <f t="shared" ref="AA10:AA54" si="8">O10*$AI$15*($AG$41+$AG$40*(1-M10))*365</f>
        <v>17314.231670626003</v>
      </c>
      <c r="AB10" s="46">
        <f t="shared" ref="AB10:AB54" si="9">365*((P10*$AI$7*($AG$53*$AG$54+$AG$49*$AG$50+$AG$45*$AG$46))+(O10*1.6*$AI$15*($AG$53*$AG$55+$AG$49*$AG$51+$AG$45*$AG$47)))</f>
        <v>35512.387910219601</v>
      </c>
      <c r="AD10" s="44">
        <f t="shared" ref="AD10:AD46" si="10">SUM(X10:AB10)</f>
        <v>82944294.076535314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1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>D11</f>
        <v>12146.415688714193</v>
      </c>
      <c r="P11" s="39">
        <f t="shared" ref="P11:P54" si="12">E11+(E11*J11)</f>
        <v>1272.9940522128832</v>
      </c>
      <c r="Q11" s="146"/>
      <c r="R11" s="32">
        <f t="shared" si="2"/>
        <v>1</v>
      </c>
      <c r="S11" s="37">
        <f t="shared" si="3"/>
        <v>1</v>
      </c>
      <c r="T11" s="146"/>
      <c r="U11" s="43">
        <f t="shared" si="4"/>
        <v>0.33600067181167925</v>
      </c>
      <c r="V11" s="37">
        <f t="shared" si="5"/>
        <v>4.000000023584643E-3</v>
      </c>
      <c r="W11" s="146"/>
      <c r="X11" s="80">
        <f t="shared" si="0"/>
        <v>3600</v>
      </c>
      <c r="Y11" s="45">
        <f t="shared" si="6"/>
        <v>83484856.312554643</v>
      </c>
      <c r="Z11" s="45">
        <f t="shared" si="7"/>
        <v>253848.45062601048</v>
      </c>
      <c r="AA11" s="45">
        <f t="shared" si="8"/>
        <v>17482.05027131235</v>
      </c>
      <c r="AB11" s="46">
        <f t="shared" si="9"/>
        <v>35876.010129806818</v>
      </c>
      <c r="AD11" s="44">
        <f t="shared" si="10"/>
        <v>83795662.823581785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1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"/>
        <v>12269.831377428385</v>
      </c>
      <c r="P12" s="39">
        <f t="shared" si="12"/>
        <v>1285.7414457723603</v>
      </c>
      <c r="Q12" s="146"/>
      <c r="R12" s="32">
        <f t="shared" si="2"/>
        <v>1</v>
      </c>
      <c r="S12" s="37">
        <f t="shared" si="3"/>
        <v>1</v>
      </c>
      <c r="T12" s="146"/>
      <c r="U12" s="43">
        <f t="shared" si="4"/>
        <v>0.33600069953486877</v>
      </c>
      <c r="V12" s="37">
        <f t="shared" si="5"/>
        <v>4.0000000245436059E-3</v>
      </c>
      <c r="W12" s="146"/>
      <c r="X12" s="80">
        <f t="shared" si="0"/>
        <v>3600</v>
      </c>
      <c r="Y12" s="45">
        <f t="shared" si="6"/>
        <v>84333115.555534452</v>
      </c>
      <c r="Z12" s="45">
        <f t="shared" si="7"/>
        <v>256426.90088711915</v>
      </c>
      <c r="AA12" s="45">
        <f t="shared" si="8"/>
        <v>17647.442546012378</v>
      </c>
      <c r="AB12" s="46">
        <f t="shared" si="9"/>
        <v>36239.636036916483</v>
      </c>
      <c r="AD12" s="44">
        <f t="shared" si="10"/>
        <v>84647029.535004497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1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"/>
        <v>12393.24706614258</v>
      </c>
      <c r="P13" s="39">
        <f t="shared" si="12"/>
        <v>1298.4895798237999</v>
      </c>
      <c r="Q13" s="146"/>
      <c r="R13" s="32">
        <f t="shared" si="2"/>
        <v>1</v>
      </c>
      <c r="S13" s="37">
        <f t="shared" si="3"/>
        <v>1</v>
      </c>
      <c r="T13" s="146"/>
      <c r="U13" s="43">
        <f t="shared" si="4"/>
        <v>0.33600072810735898</v>
      </c>
      <c r="V13" s="37">
        <f t="shared" si="5"/>
        <v>4.0000000255315795E-3</v>
      </c>
      <c r="W13" s="146"/>
      <c r="X13" s="80">
        <f>($AG$7*$AG$8*S13*$AG$24+$AG$15*$AG$16*R13*$AG$24)</f>
        <v>3600</v>
      </c>
      <c r="Y13" s="45">
        <f t="shared" si="6"/>
        <v>85181375.191367313</v>
      </c>
      <c r="Z13" s="45">
        <f t="shared" si="7"/>
        <v>259005.35439158254</v>
      </c>
      <c r="AA13" s="45">
        <f t="shared" si="8"/>
        <v>17799.479444412926</v>
      </c>
      <c r="AB13" s="46">
        <f t="shared" si="9"/>
        <v>36603.265499708054</v>
      </c>
      <c r="AD13" s="44">
        <f t="shared" si="10"/>
        <v>85498383.290703028</v>
      </c>
      <c r="AE13" s="125"/>
    </row>
    <row r="14" spans="1:36" ht="15" thickBot="1" x14ac:dyDescent="0.35">
      <c r="A14" s="19">
        <f t="shared" si="11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"/>
        <v>12516.662754856772</v>
      </c>
      <c r="P14" s="39">
        <f t="shared" si="12"/>
        <v>1311.2384282040812</v>
      </c>
      <c r="Q14" s="146"/>
      <c r="R14" s="32">
        <f t="shared" si="2"/>
        <v>1</v>
      </c>
      <c r="S14" s="37">
        <f t="shared" si="3"/>
        <v>1</v>
      </c>
      <c r="T14" s="146"/>
      <c r="U14" s="43">
        <f t="shared" si="4"/>
        <v>0.33600075754632092</v>
      </c>
      <c r="V14" s="37">
        <f t="shared" si="5"/>
        <v>4.0000000265491414E-3</v>
      </c>
      <c r="W14" s="146"/>
      <c r="X14" s="80">
        <f>($AG$7*$AG$8*S14*$AG$24+$AG$15*$AG$16*R14*$AG$24)+AG26</f>
        <v>1163600</v>
      </c>
      <c r="Y14" s="45">
        <f t="shared" si="6"/>
        <v>86029635.229536682</v>
      </c>
      <c r="Z14" s="45">
        <f t="shared" si="7"/>
        <v>261583.81102480629</v>
      </c>
      <c r="AA14" s="45">
        <f t="shared" si="8"/>
        <v>17613.181902040138</v>
      </c>
      <c r="AB14" s="46">
        <f t="shared" si="9"/>
        <v>36966.898392551877</v>
      </c>
      <c r="AD14" s="44">
        <f t="shared" si="10"/>
        <v>87509399.120856076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1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"/>
        <v>12640.078443570965</v>
      </c>
      <c r="P15" s="39">
        <f t="shared" si="12"/>
        <v>1323.987965968267</v>
      </c>
      <c r="Q15" s="146"/>
      <c r="R15" s="32">
        <f t="shared" si="2"/>
        <v>1</v>
      </c>
      <c r="S15" s="37">
        <f t="shared" si="3"/>
        <v>1</v>
      </c>
      <c r="T15" s="146"/>
      <c r="U15" s="43">
        <f t="shared" si="4"/>
        <v>0.33600078786909732</v>
      </c>
      <c r="V15" s="37">
        <f t="shared" si="5"/>
        <v>4.000000027596878E-3</v>
      </c>
      <c r="W15" s="146"/>
      <c r="X15" s="80">
        <f>($AJ$11*$AG$8*S15*$AG$25+$AJ$9*$AG$8*$AG$24*S15+$AG$15*$AG$16*R15*$AG$24)</f>
        <v>7725</v>
      </c>
      <c r="Y15" s="45">
        <f t="shared" si="6"/>
        <v>86877895.679805994</v>
      </c>
      <c r="Z15" s="45">
        <f t="shared" si="7"/>
        <v>264162.27067753155</v>
      </c>
      <c r="AA15" s="45">
        <f t="shared" si="8"/>
        <v>17419.715070282957</v>
      </c>
      <c r="AB15" s="46">
        <f t="shared" si="9"/>
        <v>37330.534595667785</v>
      </c>
      <c r="AD15" s="44">
        <f t="shared" si="10"/>
        <v>87204533.200149477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1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"/>
        <v>12763.494132285157</v>
      </c>
      <c r="P16" s="39">
        <f t="shared" si="12"/>
        <v>1336.7381693195193</v>
      </c>
      <c r="Q16" s="146"/>
      <c r="R16" s="32">
        <f t="shared" si="2"/>
        <v>1</v>
      </c>
      <c r="S16" s="37">
        <f t="shared" si="3"/>
        <v>1</v>
      </c>
      <c r="T16" s="146"/>
      <c r="U16" s="43">
        <f t="shared" si="4"/>
        <v>0.33600081909320284</v>
      </c>
      <c r="V16" s="37">
        <f t="shared" si="5"/>
        <v>4.0000000286753816E-3</v>
      </c>
      <c r="W16" s="146"/>
      <c r="X16" s="89">
        <f t="shared" ref="X16:X54" si="13">($AJ$11*$AG$8*S16*$AG$25+$AJ$9*$AG$8*$AG$24*S16+$AG$15*$AG$16*R16*$AG$24)</f>
        <v>7725</v>
      </c>
      <c r="Y16" s="45">
        <f t="shared" si="6"/>
        <v>87726156.552217126</v>
      </c>
      <c r="Z16" s="45">
        <f t="shared" si="7"/>
        <v>266740.73324552807</v>
      </c>
      <c r="AA16" s="45">
        <f t="shared" si="8"/>
        <v>17219.078949141382</v>
      </c>
      <c r="AB16" s="46">
        <f t="shared" si="9"/>
        <v>37694.173994788507</v>
      </c>
      <c r="AD16" s="44">
        <f t="shared" si="10"/>
        <v>88055535.538406581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1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"/>
        <v>12886.909820999348</v>
      </c>
      <c r="P17" s="39">
        <f t="shared" si="12"/>
        <v>1349.4890155437977</v>
      </c>
      <c r="Q17" s="146"/>
      <c r="R17" s="32">
        <f t="shared" si="2"/>
        <v>1</v>
      </c>
      <c r="S17" s="37">
        <f t="shared" si="3"/>
        <v>1</v>
      </c>
      <c r="T17" s="146"/>
      <c r="U17" s="43">
        <f t="shared" si="4"/>
        <v>0.33600085123632406</v>
      </c>
      <c r="V17" s="37">
        <f t="shared" si="5"/>
        <v>4.0000000297852481E-3</v>
      </c>
      <c r="W17" s="146"/>
      <c r="X17" s="89">
        <f t="shared" si="13"/>
        <v>7725</v>
      </c>
      <c r="Y17" s="45">
        <f t="shared" si="6"/>
        <v>88574417.857089341</v>
      </c>
      <c r="Z17" s="45">
        <f t="shared" si="7"/>
        <v>269319.19862930855</v>
      </c>
      <c r="AA17" s="45">
        <f t="shared" si="8"/>
        <v>17011.273538615409</v>
      </c>
      <c r="AB17" s="46">
        <f t="shared" si="9"/>
        <v>38057.816480846152</v>
      </c>
      <c r="AD17" s="44">
        <f t="shared" si="10"/>
        <v>88906531.14573811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1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"/>
        <v>13010.325509713541</v>
      </c>
      <c r="P18" s="39">
        <f t="shared" si="12"/>
        <v>1362.240482948966</v>
      </c>
      <c r="Q18" s="146"/>
      <c r="R18" s="32">
        <f t="shared" si="2"/>
        <v>1</v>
      </c>
      <c r="S18" s="37">
        <f t="shared" si="3"/>
        <v>1</v>
      </c>
      <c r="T18" s="146"/>
      <c r="U18" s="43">
        <f t="shared" si="4"/>
        <v>0.3360008843163193</v>
      </c>
      <c r="V18" s="37">
        <f t="shared" si="5"/>
        <v>4.0000000309270813E-3</v>
      </c>
      <c r="W18" s="146"/>
      <c r="X18" s="89">
        <f t="shared" si="13"/>
        <v>7725</v>
      </c>
      <c r="Y18" s="45">
        <f t="shared" si="6"/>
        <v>89422679.605018303</v>
      </c>
      <c r="Z18" s="45">
        <f t="shared" si="7"/>
        <v>271897.66673386126</v>
      </c>
      <c r="AA18" s="45">
        <f t="shared" si="8"/>
        <v>16796.298838705039</v>
      </c>
      <c r="AB18" s="46">
        <f t="shared" si="9"/>
        <v>38421.461949679775</v>
      </c>
      <c r="AD18" s="44">
        <f t="shared" si="10"/>
        <v>89757520.032540545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1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"/>
        <v>13133.741198427733</v>
      </c>
      <c r="P19" s="39">
        <f t="shared" si="12"/>
        <v>1374.9925508079632</v>
      </c>
      <c r="Q19" s="146"/>
      <c r="R19" s="32">
        <f t="shared" si="2"/>
        <v>1</v>
      </c>
      <c r="S19" s="37">
        <f t="shared" si="3"/>
        <v>1</v>
      </c>
      <c r="T19" s="146"/>
      <c r="U19" s="43">
        <f t="shared" si="4"/>
        <v>0.33600091835121876</v>
      </c>
      <c r="V19" s="37">
        <f t="shared" si="5"/>
        <v>4.00000003210149E-3</v>
      </c>
      <c r="W19" s="146"/>
      <c r="X19" s="89">
        <f t="shared" si="13"/>
        <v>7725</v>
      </c>
      <c r="Y19" s="45">
        <f t="shared" si="6"/>
        <v>90270941.806875199</v>
      </c>
      <c r="Z19" s="45">
        <f t="shared" si="7"/>
        <v>274476.13746840175</v>
      </c>
      <c r="AA19" s="45">
        <f t="shared" si="8"/>
        <v>16574.154849410275</v>
      </c>
      <c r="AB19" s="46">
        <f t="shared" si="9"/>
        <v>38785.110301762543</v>
      </c>
      <c r="AD19" s="44">
        <f t="shared" si="10"/>
        <v>90608502.20949477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1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"/>
        <v>13257.156887141928</v>
      </c>
      <c r="P20" s="39">
        <f t="shared" si="12"/>
        <v>1387.7451993057221</v>
      </c>
      <c r="Q20" s="146"/>
      <c r="R20" s="32">
        <f t="shared" si="2"/>
        <v>1</v>
      </c>
      <c r="S20" s="37">
        <f t="shared" si="3"/>
        <v>1</v>
      </c>
      <c r="T20" s="146"/>
      <c r="U20" s="43">
        <f t="shared" si="4"/>
        <v>0.33600095335922447</v>
      </c>
      <c r="V20" s="37">
        <f t="shared" si="5"/>
        <v>4.0000000333090882E-3</v>
      </c>
      <c r="W20" s="146"/>
      <c r="X20" s="89">
        <f t="shared" si="13"/>
        <v>7725</v>
      </c>
      <c r="Y20" s="45">
        <f t="shared" si="6"/>
        <v>91119204.473806471</v>
      </c>
      <c r="Z20" s="45">
        <f t="shared" si="7"/>
        <v>277054.61074614007</v>
      </c>
      <c r="AA20" s="45">
        <f t="shared" si="8"/>
        <v>16344.841570731116</v>
      </c>
      <c r="AB20" s="46">
        <f t="shared" si="9"/>
        <v>39148.761441946786</v>
      </c>
      <c r="AD20" s="44">
        <f t="shared" si="10"/>
        <v>91459477.687565297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1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"/>
        <v>13380.57257585612</v>
      </c>
      <c r="P21" s="39">
        <f t="shared" si="12"/>
        <v>1400.4984094895563</v>
      </c>
      <c r="Q21" s="146"/>
      <c r="R21" s="32">
        <f t="shared" si="2"/>
        <v>1</v>
      </c>
      <c r="S21" s="37">
        <f t="shared" si="3"/>
        <v>1</v>
      </c>
      <c r="T21" s="146"/>
      <c r="U21" s="43">
        <f t="shared" si="4"/>
        <v>0.33600098935871042</v>
      </c>
      <c r="V21" s="37">
        <f t="shared" si="5"/>
        <v>4.0000000345504962E-3</v>
      </c>
      <c r="W21" s="146"/>
      <c r="X21" s="89">
        <f t="shared" si="13"/>
        <v>7725</v>
      </c>
      <c r="Y21" s="45">
        <f t="shared" si="6"/>
        <v>91967467.617233187</v>
      </c>
      <c r="Z21" s="45">
        <f t="shared" si="7"/>
        <v>279633.08648406336</v>
      </c>
      <c r="AA21" s="45">
        <f t="shared" si="8"/>
        <v>16108.359002667561</v>
      </c>
      <c r="AB21" s="46">
        <f t="shared" si="9"/>
        <v>39512.415279225817</v>
      </c>
      <c r="AD21" s="44">
        <f t="shared" si="10"/>
        <v>92310446.477999136</v>
      </c>
      <c r="AE21" s="125"/>
    </row>
    <row r="22" spans="1:36" ht="15" thickBot="1" x14ac:dyDescent="0.35">
      <c r="A22" s="5">
        <f t="shared" si="11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"/>
        <v>13503.988264570315</v>
      </c>
      <c r="P22" s="39">
        <f t="shared" si="12"/>
        <v>1413.2521632227508</v>
      </c>
      <c r="Q22" s="146"/>
      <c r="R22" s="32">
        <f t="shared" si="2"/>
        <v>1</v>
      </c>
      <c r="S22" s="37">
        <f t="shared" si="3"/>
        <v>1</v>
      </c>
      <c r="T22" s="146"/>
      <c r="U22" s="43">
        <f t="shared" si="4"/>
        <v>0.33600102636822227</v>
      </c>
      <c r="V22" s="37">
        <f t="shared" si="5"/>
        <v>4.0000000358263394E-3</v>
      </c>
      <c r="W22" s="146"/>
      <c r="X22" s="89">
        <f t="shared" si="13"/>
        <v>7725</v>
      </c>
      <c r="Y22" s="45">
        <f t="shared" si="6"/>
        <v>92815731.248851016</v>
      </c>
      <c r="Z22" s="45">
        <f t="shared" si="7"/>
        <v>282211.56460273289</v>
      </c>
      <c r="AA22" s="45">
        <f t="shared" si="8"/>
        <v>15864.707145219611</v>
      </c>
      <c r="AB22" s="46">
        <f t="shared" si="9"/>
        <v>39876.071726511058</v>
      </c>
      <c r="AD22" s="44">
        <f t="shared" si="10"/>
        <v>93161408.592325479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1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"/>
        <v>13627.403953284507</v>
      </c>
      <c r="P23" s="39">
        <f t="shared" si="12"/>
        <v>1426.0064431411149</v>
      </c>
      <c r="Q23" s="146"/>
      <c r="R23" s="32">
        <f t="shared" si="2"/>
        <v>1</v>
      </c>
      <c r="S23" s="37">
        <f t="shared" si="3"/>
        <v>1</v>
      </c>
      <c r="T23" s="146"/>
      <c r="U23" s="43">
        <f t="shared" si="4"/>
        <v>0.3360010644064777</v>
      </c>
      <c r="V23" s="37">
        <f t="shared" si="5"/>
        <v>4.0000000371372517E-3</v>
      </c>
      <c r="W23" s="146"/>
      <c r="X23" s="89">
        <f t="shared" si="13"/>
        <v>7725</v>
      </c>
      <c r="Y23" s="45">
        <f t="shared" si="6"/>
        <v>93663995.380630061</v>
      </c>
      <c r="Z23" s="45">
        <f t="shared" si="7"/>
        <v>284790.04502609343</v>
      </c>
      <c r="AA23" s="45">
        <f t="shared" si="8"/>
        <v>15613.885998387261</v>
      </c>
      <c r="AB23" s="46">
        <f t="shared" si="9"/>
        <v>40239.73070042341</v>
      </c>
      <c r="AD23" s="44">
        <f t="shared" si="10"/>
        <v>94012364.042354956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1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"/>
        <v>13750.819641998702</v>
      </c>
      <c r="P24" s="39">
        <f t="shared" si="12"/>
        <v>1438.7612326122869</v>
      </c>
      <c r="Q24" s="146"/>
      <c r="R24" s="32">
        <f t="shared" si="2"/>
        <v>1</v>
      </c>
      <c r="S24" s="37">
        <f t="shared" si="3"/>
        <v>1</v>
      </c>
      <c r="T24" s="146"/>
      <c r="U24" s="43">
        <f t="shared" si="4"/>
        <v>0.33600110349236617</v>
      </c>
      <c r="V24" s="37">
        <f t="shared" si="5"/>
        <v>4.0000000384838681E-3</v>
      </c>
      <c r="W24" s="146"/>
      <c r="X24" s="89">
        <f t="shared" si="13"/>
        <v>7725</v>
      </c>
      <c r="Y24" s="45">
        <f t="shared" si="6"/>
        <v>94512260.024815038</v>
      </c>
      <c r="Z24" s="45">
        <f t="shared" si="7"/>
        <v>287368.52768129529</v>
      </c>
      <c r="AA24" s="45">
        <f t="shared" si="8"/>
        <v>15355.895562170523</v>
      </c>
      <c r="AB24" s="46">
        <f t="shared" si="9"/>
        <v>40603.39212109791</v>
      </c>
      <c r="AD24" s="44">
        <f t="shared" si="10"/>
        <v>94863312.840179592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1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"/>
        <v>13874.235330712894</v>
      </c>
      <c r="P25" s="39">
        <f t="shared" si="12"/>
        <v>1451.5165156975786</v>
      </c>
      <c r="Q25" s="146"/>
      <c r="R25" s="32">
        <f t="shared" si="2"/>
        <v>1</v>
      </c>
      <c r="S25" s="37">
        <f t="shared" si="3"/>
        <v>1</v>
      </c>
      <c r="T25" s="146"/>
      <c r="U25" s="43">
        <f t="shared" si="4"/>
        <v>0.33600114364494893</v>
      </c>
      <c r="V25" s="37">
        <f t="shared" si="5"/>
        <v>4.000000039866833E-3</v>
      </c>
      <c r="W25" s="146"/>
      <c r="X25" s="89">
        <f t="shared" si="13"/>
        <v>7725</v>
      </c>
      <c r="Y25" s="45">
        <f t="shared" si="6"/>
        <v>95360525.193925396</v>
      </c>
      <c r="Z25" s="45">
        <f t="shared" si="7"/>
        <v>289947.01249852695</v>
      </c>
      <c r="AA25" s="45">
        <f t="shared" si="8"/>
        <v>15090.73583656938</v>
      </c>
      <c r="AB25" s="46">
        <f t="shared" si="9"/>
        <v>40967.055912000404</v>
      </c>
      <c r="AD25" s="44">
        <f t="shared" si="10"/>
        <v>95714254.998172492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1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"/>
        <v>13997.651019427089</v>
      </c>
      <c r="P26" s="39">
        <f t="shared" si="12"/>
        <v>1464.2722771161875</v>
      </c>
      <c r="Q26" s="146"/>
      <c r="R26" s="32">
        <f t="shared" si="2"/>
        <v>1</v>
      </c>
      <c r="S26" s="37">
        <f t="shared" si="3"/>
        <v>1</v>
      </c>
      <c r="T26" s="146"/>
      <c r="U26" s="43">
        <f t="shared" si="4"/>
        <v>0.33600118488345915</v>
      </c>
      <c r="V26" s="37">
        <f t="shared" si="5"/>
        <v>4.0000000412867944E-3</v>
      </c>
      <c r="W26" s="146"/>
      <c r="X26" s="89">
        <f t="shared" si="13"/>
        <v>7725</v>
      </c>
      <c r="Y26" s="45">
        <f t="shared" si="6"/>
        <v>96208790.900755748</v>
      </c>
      <c r="Z26" s="45">
        <f t="shared" si="7"/>
        <v>292525.49941085861</v>
      </c>
      <c r="AA26" s="45">
        <f t="shared" si="8"/>
        <v>14818.406821583851</v>
      </c>
      <c r="AB26" s="46">
        <f t="shared" si="9"/>
        <v>41330.72199975582</v>
      </c>
      <c r="AD26" s="44">
        <f t="shared" si="10"/>
        <v>96565190.528987929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1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"/>
        <v>14121.066708141281</v>
      </c>
      <c r="P27" s="39">
        <f t="shared" si="12"/>
        <v>1477.0285022115986</v>
      </c>
      <c r="Q27" s="146"/>
      <c r="R27" s="32">
        <f t="shared" si="2"/>
        <v>1</v>
      </c>
      <c r="S27" s="37">
        <f t="shared" si="3"/>
        <v>1</v>
      </c>
      <c r="T27" s="146"/>
      <c r="U27" s="43">
        <f t="shared" si="4"/>
        <v>0.33600122722730186</v>
      </c>
      <c r="V27" s="37">
        <f t="shared" si="5"/>
        <v>4.0000000427444079E-3</v>
      </c>
      <c r="W27" s="146"/>
      <c r="X27" s="89">
        <f t="shared" si="13"/>
        <v>7725</v>
      </c>
      <c r="Y27" s="45">
        <f t="shared" si="6"/>
        <v>97057057.158376247</v>
      </c>
      <c r="Z27" s="45">
        <f t="shared" si="7"/>
        <v>295103.98835409456</v>
      </c>
      <c r="AA27" s="45">
        <f t="shared" si="8"/>
        <v>14538.908517213917</v>
      </c>
      <c r="AB27" s="46">
        <f t="shared" si="9"/>
        <v>41694.390313986718</v>
      </c>
      <c r="AD27" s="44">
        <f t="shared" si="10"/>
        <v>97416119.445561543</v>
      </c>
      <c r="AE27" s="125"/>
    </row>
    <row r="28" spans="1:36" ht="15" thickBot="1" x14ac:dyDescent="0.35">
      <c r="A28" s="5">
        <f t="shared" si="11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"/>
        <v>14244.482396855472</v>
      </c>
      <c r="P28" s="39">
        <f t="shared" si="12"/>
        <v>1489.7851769200265</v>
      </c>
      <c r="Q28" s="146"/>
      <c r="R28" s="32">
        <f t="shared" si="2"/>
        <v>1</v>
      </c>
      <c r="S28" s="37">
        <f t="shared" si="3"/>
        <v>1</v>
      </c>
      <c r="T28" s="146"/>
      <c r="U28" s="43">
        <f t="shared" si="4"/>
        <v>0.3360012706960539</v>
      </c>
      <c r="V28" s="37">
        <f t="shared" si="5"/>
        <v>4.0000000442403346E-3</v>
      </c>
      <c r="W28" s="146"/>
      <c r="X28" s="89">
        <f t="shared" si="13"/>
        <v>7725</v>
      </c>
      <c r="Y28" s="45">
        <f t="shared" si="6"/>
        <v>97905323.980133235</v>
      </c>
      <c r="Z28" s="45">
        <f t="shared" si="7"/>
        <v>297682.47926663555</v>
      </c>
      <c r="AA28" s="45">
        <f t="shared" si="8"/>
        <v>14252.240923459582</v>
      </c>
      <c r="AB28" s="46">
        <f t="shared" si="9"/>
        <v>42058.060787161863</v>
      </c>
      <c r="AD28" s="44">
        <f t="shared" si="10"/>
        <v>98267041.761110485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1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"/>
        <v>14367.898085569666</v>
      </c>
      <c r="P29" s="39">
        <f t="shared" si="12"/>
        <v>1502.5422877407514</v>
      </c>
      <c r="Q29" s="146"/>
      <c r="R29" s="32">
        <f t="shared" si="2"/>
        <v>1</v>
      </c>
      <c r="S29" s="37">
        <f t="shared" si="3"/>
        <v>1</v>
      </c>
      <c r="T29" s="146"/>
      <c r="U29" s="43">
        <f t="shared" si="4"/>
        <v>0.33600131530946392</v>
      </c>
      <c r="V29" s="37">
        <f t="shared" si="5"/>
        <v>4.0000000457752387E-3</v>
      </c>
      <c r="W29" s="146"/>
      <c r="X29" s="89">
        <f t="shared" si="13"/>
        <v>7725</v>
      </c>
      <c r="Y29" s="45">
        <f t="shared" si="6"/>
        <v>98753591.379649788</v>
      </c>
      <c r="Z29" s="45">
        <f t="shared" si="7"/>
        <v>300260.97208934842</v>
      </c>
      <c r="AA29" s="45">
        <f t="shared" si="8"/>
        <v>13958.404040320864</v>
      </c>
      <c r="AB29" s="46">
        <f t="shared" si="9"/>
        <v>42421.73335445374</v>
      </c>
      <c r="AD29" s="44">
        <f t="shared" si="10"/>
        <v>99117957.489133909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1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"/>
        <v>14491.313774283859</v>
      </c>
      <c r="P30" s="39">
        <f t="shared" si="12"/>
        <v>1515.2998217082188</v>
      </c>
      <c r="Q30" s="146"/>
      <c r="R30" s="32">
        <f t="shared" si="2"/>
        <v>1</v>
      </c>
      <c r="S30" s="37">
        <f t="shared" si="3"/>
        <v>1</v>
      </c>
      <c r="T30" s="146"/>
      <c r="U30" s="43">
        <f t="shared" si="4"/>
        <v>0.33600136108745254</v>
      </c>
      <c r="V30" s="37">
        <f t="shared" si="5"/>
        <v>4.0000000473497934E-3</v>
      </c>
      <c r="W30" s="146"/>
      <c r="X30" s="89">
        <f t="shared" si="13"/>
        <v>7725</v>
      </c>
      <c r="Y30" s="45">
        <f t="shared" si="6"/>
        <v>99601859.370826468</v>
      </c>
      <c r="Z30" s="45">
        <f t="shared" si="7"/>
        <v>302839.46676544403</v>
      </c>
      <c r="AA30" s="45">
        <f t="shared" si="8"/>
        <v>13657.397867797745</v>
      </c>
      <c r="AB30" s="46">
        <f t="shared" si="9"/>
        <v>42785.407953604539</v>
      </c>
      <c r="AD30" s="44">
        <f t="shared" si="10"/>
        <v>99968866.64341332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1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"/>
        <v>14614.729462998052</v>
      </c>
      <c r="P31" s="39">
        <f t="shared" si="12"/>
        <v>1528.0577663657839</v>
      </c>
      <c r="Q31" s="146"/>
      <c r="R31" s="32">
        <f t="shared" si="2"/>
        <v>1</v>
      </c>
      <c r="S31" s="37">
        <f t="shared" si="3"/>
        <v>1</v>
      </c>
      <c r="T31" s="146"/>
      <c r="U31" s="43">
        <f t="shared" si="4"/>
        <v>0.33600140805011214</v>
      </c>
      <c r="V31" s="37">
        <f t="shared" si="5"/>
        <v>4.000000048964677E-3</v>
      </c>
      <c r="W31" s="146"/>
      <c r="X31" s="89">
        <f t="shared" si="13"/>
        <v>7725</v>
      </c>
      <c r="Y31" s="45">
        <f t="shared" si="6"/>
        <v>100450127.9678423</v>
      </c>
      <c r="Z31" s="45">
        <f t="shared" si="7"/>
        <v>305417.9632403623</v>
      </c>
      <c r="AA31" s="45">
        <f t="shared" si="8"/>
        <v>13349.222405890227</v>
      </c>
      <c r="AB31" s="46">
        <f t="shared" si="9"/>
        <v>43149.084524800171</v>
      </c>
      <c r="AD31" s="44">
        <f t="shared" si="10"/>
        <v>100819769.23801334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1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"/>
        <v>14738.145151712242</v>
      </c>
      <c r="P32" s="39">
        <f t="shared" si="12"/>
        <v>1540.8161097409834</v>
      </c>
      <c r="Q32" s="146"/>
      <c r="R32" s="32">
        <f t="shared" si="2"/>
        <v>1</v>
      </c>
      <c r="S32" s="37">
        <f t="shared" si="3"/>
        <v>1</v>
      </c>
      <c r="T32" s="146"/>
      <c r="U32" s="43">
        <f t="shared" si="4"/>
        <v>0.336001456217707</v>
      </c>
      <c r="V32" s="37">
        <f t="shared" si="5"/>
        <v>4.0000000506205721E-3</v>
      </c>
      <c r="W32" s="146"/>
      <c r="X32" s="89">
        <f t="shared" si="13"/>
        <v>7725</v>
      </c>
      <c r="Y32" s="45">
        <f t="shared" si="6"/>
        <v>101298397.18515544</v>
      </c>
      <c r="Z32" s="45">
        <f t="shared" si="7"/>
        <v>307996.46146166371</v>
      </c>
      <c r="AA32" s="45">
        <f t="shared" si="8"/>
        <v>13033.877654598318</v>
      </c>
      <c r="AB32" s="46">
        <f t="shared" si="9"/>
        <v>43512.763010551462</v>
      </c>
      <c r="AD32" s="44">
        <f t="shared" si="10"/>
        <v>101670665.28728224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1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"/>
        <v>14861.560840426435</v>
      </c>
      <c r="P33" s="39">
        <f t="shared" si="12"/>
        <v>1553.5748403222392</v>
      </c>
      <c r="Q33" s="146"/>
      <c r="R33" s="32">
        <f t="shared" si="2"/>
        <v>1</v>
      </c>
      <c r="S33" s="37">
        <f t="shared" si="3"/>
        <v>1</v>
      </c>
      <c r="T33" s="146"/>
      <c r="U33" s="43">
        <f t="shared" si="4"/>
        <v>0.3360015056106731</v>
      </c>
      <c r="V33" s="37">
        <f t="shared" si="5"/>
        <v>4.0000000523181664E-3</v>
      </c>
      <c r="W33" s="146"/>
      <c r="X33" s="89">
        <f t="shared" si="13"/>
        <v>7725</v>
      </c>
      <c r="Y33" s="45">
        <f t="shared" si="6"/>
        <v>102146667.03750435</v>
      </c>
      <c r="Z33" s="45">
        <f t="shared" si="7"/>
        <v>310574.96137892775</v>
      </c>
      <c r="AA33" s="45">
        <f t="shared" si="8"/>
        <v>12711.363613922013</v>
      </c>
      <c r="AB33" s="46">
        <f t="shared" si="9"/>
        <v>43876.443355582305</v>
      </c>
      <c r="AD33" s="44">
        <f t="shared" si="10"/>
        <v>102521554.80585277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1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"/>
        <v>14984.976529140627</v>
      </c>
      <c r="P34" s="39">
        <f t="shared" si="12"/>
        <v>1566.3339470368901</v>
      </c>
      <c r="Q34" s="146"/>
      <c r="R34" s="32">
        <f t="shared" si="2"/>
        <v>1</v>
      </c>
      <c r="S34" s="37">
        <f t="shared" si="3"/>
        <v>1</v>
      </c>
      <c r="T34" s="146"/>
      <c r="U34" s="43">
        <f t="shared" si="4"/>
        <v>0.33600155624961853</v>
      </c>
      <c r="V34" s="37">
        <f t="shared" si="5"/>
        <v>4.0000000540581582E-3</v>
      </c>
      <c r="W34" s="146"/>
      <c r="X34" s="89">
        <f t="shared" si="13"/>
        <v>7725</v>
      </c>
      <c r="Y34" s="45">
        <f t="shared" si="6"/>
        <v>102994937.53990875</v>
      </c>
      <c r="Z34" s="45">
        <f t="shared" si="7"/>
        <v>313153.46294365596</v>
      </c>
      <c r="AA34" s="45">
        <f t="shared" si="8"/>
        <v>12381.680283861309</v>
      </c>
      <c r="AB34" s="46">
        <f t="shared" si="9"/>
        <v>44240.12550672418</v>
      </c>
      <c r="AD34" s="44">
        <f t="shared" si="10"/>
        <v>103372437.808643</v>
      </c>
      <c r="AE34" s="125"/>
    </row>
    <row r="35" spans="1:35" ht="15" thickBot="1" x14ac:dyDescent="0.35">
      <c r="A35" s="5">
        <f t="shared" si="11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"/>
        <v>15108.392217854818</v>
      </c>
      <c r="P35" s="39">
        <f t="shared" si="12"/>
        <v>1579.0934192304721</v>
      </c>
      <c r="Q35" s="146"/>
      <c r="R35" s="32">
        <f t="shared" si="2"/>
        <v>1</v>
      </c>
      <c r="S35" s="37">
        <f t="shared" si="3"/>
        <v>1</v>
      </c>
      <c r="T35" s="146"/>
      <c r="U35" s="43">
        <f t="shared" si="4"/>
        <v>0.33600160815532304</v>
      </c>
      <c r="V35" s="37">
        <f t="shared" si="5"/>
        <v>4.0000000558412458E-3</v>
      </c>
      <c r="W35" s="146"/>
      <c r="X35" s="89">
        <f t="shared" si="13"/>
        <v>7725</v>
      </c>
      <c r="Y35" s="45">
        <f t="shared" si="6"/>
        <v>103843208.70767076</v>
      </c>
      <c r="Z35" s="45">
        <f t="shared" si="7"/>
        <v>315731.96610918193</v>
      </c>
      <c r="AA35" s="45">
        <f t="shared" si="8"/>
        <v>12044.827664416209</v>
      </c>
      <c r="AB35" s="46">
        <f t="shared" si="9"/>
        <v>44603.809412816649</v>
      </c>
      <c r="AD35" s="44">
        <f t="shared" si="10"/>
        <v>104223314.31085719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1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"/>
        <v>15231.807906569011</v>
      </c>
      <c r="P36" s="39">
        <f t="shared" si="12"/>
        <v>1591.8532466471593</v>
      </c>
      <c r="Q36" s="146"/>
      <c r="R36" s="32">
        <f t="shared" si="2"/>
        <v>1</v>
      </c>
      <c r="S36" s="37">
        <f t="shared" si="3"/>
        <v>1</v>
      </c>
      <c r="T36" s="146"/>
      <c r="U36" s="43">
        <f t="shared" si="4"/>
        <v>0.33600166134873821</v>
      </c>
      <c r="V36" s="37">
        <f t="shared" si="5"/>
        <v>4.000000057668136E-3</v>
      </c>
      <c r="W36" s="146"/>
      <c r="X36" s="89">
        <f t="shared" si="13"/>
        <v>7725</v>
      </c>
      <c r="Y36" s="45">
        <f t="shared" si="6"/>
        <v>104691480.55637598</v>
      </c>
      <c r="Z36" s="45">
        <f t="shared" si="7"/>
        <v>318310.47083058517</v>
      </c>
      <c r="AA36" s="45">
        <f t="shared" si="8"/>
        <v>11700.805755586716</v>
      </c>
      <c r="AB36" s="46">
        <f t="shared" si="9"/>
        <v>44967.495024613483</v>
      </c>
      <c r="AD36" s="44">
        <f t="shared" si="10"/>
        <v>105074184.32798676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1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"/>
        <v>15355.223595283205</v>
      </c>
      <c r="P37" s="39">
        <f t="shared" si="12"/>
        <v>1604.6134194112926</v>
      </c>
      <c r="Q37" s="146"/>
      <c r="R37" s="32">
        <f t="shared" si="2"/>
        <v>1</v>
      </c>
      <c r="S37" s="37">
        <f t="shared" si="3"/>
        <v>1</v>
      </c>
      <c r="T37" s="146"/>
      <c r="U37" s="43">
        <f t="shared" si="4"/>
        <v>0.33600171585098765</v>
      </c>
      <c r="V37" s="37">
        <f t="shared" si="5"/>
        <v>4.0000000595395418E-3</v>
      </c>
      <c r="W37" s="146"/>
      <c r="X37" s="89">
        <f t="shared" si="13"/>
        <v>7725</v>
      </c>
      <c r="Y37" s="45">
        <f t="shared" si="6"/>
        <v>105539753.1018949</v>
      </c>
      <c r="Z37" s="45">
        <f t="shared" si="7"/>
        <v>320888.97706461023</v>
      </c>
      <c r="AA37" s="45">
        <f t="shared" si="8"/>
        <v>11349.614557372826</v>
      </c>
      <c r="AB37" s="46">
        <f t="shared" si="9"/>
        <v>45331.182294693899</v>
      </c>
      <c r="AD37" s="44">
        <f t="shared" si="10"/>
        <v>105925047.87581158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1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"/>
        <v>15478.639283997396</v>
      </c>
      <c r="P38" s="39">
        <f t="shared" si="12"/>
        <v>1617.3739280099251</v>
      </c>
      <c r="Q38" s="146"/>
      <c r="R38" s="32">
        <f t="shared" si="2"/>
        <v>1</v>
      </c>
      <c r="S38" s="37">
        <f t="shared" si="3"/>
        <v>1</v>
      </c>
      <c r="T38" s="146"/>
      <c r="U38" s="43">
        <f t="shared" si="4"/>
        <v>0.33600177168336659</v>
      </c>
      <c r="V38" s="37">
        <f t="shared" si="5"/>
        <v>4.0000000614561788E-3</v>
      </c>
      <c r="W38" s="146"/>
      <c r="X38" s="89">
        <f t="shared" si="13"/>
        <v>7725</v>
      </c>
      <c r="Y38" s="45">
        <f t="shared" si="6"/>
        <v>106388026.36038394</v>
      </c>
      <c r="Z38" s="45">
        <f t="shared" si="7"/>
        <v>323467.48476959026</v>
      </c>
      <c r="AA38" s="45">
        <f t="shared" si="8"/>
        <v>10991.254069774541</v>
      </c>
      <c r="AB38" s="46">
        <f t="shared" si="9"/>
        <v>45694.871177378773</v>
      </c>
      <c r="AD38" s="44">
        <f t="shared" si="10"/>
        <v>106775904.97040069</v>
      </c>
      <c r="AE38" s="125"/>
    </row>
    <row r="39" spans="1:35" ht="15" thickBot="1" x14ac:dyDescent="0.35">
      <c r="A39" s="5">
        <f t="shared" si="11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"/>
        <v>15602.054972711589</v>
      </c>
      <c r="P39" s="39">
        <f t="shared" si="12"/>
        <v>1630.1347632763245</v>
      </c>
      <c r="Q39" s="146"/>
      <c r="R39" s="32">
        <f t="shared" si="2"/>
        <v>1</v>
      </c>
      <c r="S39" s="37">
        <f t="shared" si="3"/>
        <v>1</v>
      </c>
      <c r="T39" s="146"/>
      <c r="U39" s="43">
        <f t="shared" si="4"/>
        <v>0.33600182886734231</v>
      </c>
      <c r="V39" s="37">
        <f t="shared" si="5"/>
        <v>4.0000000634187738E-3</v>
      </c>
      <c r="W39" s="146"/>
      <c r="X39" s="89">
        <f t="shared" si="13"/>
        <v>7725</v>
      </c>
      <c r="Y39" s="45">
        <f t="shared" si="6"/>
        <v>107236300.34828702</v>
      </c>
      <c r="Z39" s="45">
        <f t="shared" si="7"/>
        <v>326045.99390537513</v>
      </c>
      <c r="AA39" s="45">
        <f t="shared" si="8"/>
        <v>10625.724292791858</v>
      </c>
      <c r="AB39" s="46">
        <f t="shared" si="9"/>
        <v>46058.561628651463</v>
      </c>
      <c r="AD39" s="44">
        <f t="shared" si="10"/>
        <v>107626755.62811384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1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"/>
        <v>15725.470661425783</v>
      </c>
      <c r="P40" s="39">
        <f t="shared" si="12"/>
        <v>1642.8959163743627</v>
      </c>
      <c r="Q40" s="146"/>
      <c r="R40" s="32">
        <f t="shared" si="2"/>
        <v>1</v>
      </c>
      <c r="S40" s="37">
        <f t="shared" si="3"/>
        <v>1</v>
      </c>
      <c r="T40" s="146"/>
      <c r="U40" s="43">
        <f t="shared" si="4"/>
        <v>0.33600188742455384</v>
      </c>
      <c r="V40" s="37">
        <f t="shared" si="5"/>
        <v>4.0000000654280546E-3</v>
      </c>
      <c r="W40" s="146"/>
      <c r="X40" s="89">
        <f t="shared" si="13"/>
        <v>7725</v>
      </c>
      <c r="Y40" s="45">
        <f t="shared" si="6"/>
        <v>108084575.08233668</v>
      </c>
      <c r="Z40" s="45">
        <f t="shared" si="7"/>
        <v>328624.50443326274</v>
      </c>
      <c r="AA40" s="45">
        <f t="shared" si="8"/>
        <v>10253.025226424781</v>
      </c>
      <c r="AB40" s="46">
        <f t="shared" si="9"/>
        <v>46422.253606082792</v>
      </c>
      <c r="AD40" s="44">
        <f t="shared" si="10"/>
        <v>108477599.86560245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1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"/>
        <v>15848.886350139976</v>
      </c>
      <c r="P41" s="39">
        <f t="shared" si="12"/>
        <v>1655.657378783744</v>
      </c>
      <c r="Q41" s="146"/>
      <c r="R41" s="32">
        <f t="shared" si="2"/>
        <v>1</v>
      </c>
      <c r="S41" s="37">
        <f t="shared" si="3"/>
        <v>1</v>
      </c>
      <c r="T41" s="146"/>
      <c r="U41" s="43">
        <f t="shared" si="4"/>
        <v>0.33600194737681205</v>
      </c>
      <c r="V41" s="37">
        <f t="shared" si="5"/>
        <v>4.0000000674847557E-3</v>
      </c>
      <c r="W41" s="146"/>
      <c r="X41" s="89">
        <f t="shared" si="13"/>
        <v>7725</v>
      </c>
      <c r="Y41" s="45">
        <f t="shared" si="6"/>
        <v>108932850.57955571</v>
      </c>
      <c r="Z41" s="45">
        <f t="shared" si="7"/>
        <v>331203.0163159339</v>
      </c>
      <c r="AA41" s="45">
        <f t="shared" si="8"/>
        <v>9873.1568706733087</v>
      </c>
      <c r="AB41" s="46">
        <f t="shared" si="9"/>
        <v>46785.947068760142</v>
      </c>
      <c r="AD41" s="44">
        <f t="shared" si="10"/>
        <v>109328437.69981109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1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"/>
        <v>15972.302038854168</v>
      </c>
      <c r="P42" s="39">
        <f t="shared" si="12"/>
        <v>1668.4191422860213</v>
      </c>
      <c r="Q42" s="146"/>
      <c r="R42" s="32">
        <f t="shared" si="2"/>
        <v>1</v>
      </c>
      <c r="S42" s="37">
        <f t="shared" si="3"/>
        <v>1</v>
      </c>
      <c r="T42" s="146"/>
      <c r="U42" s="43">
        <f t="shared" si="4"/>
        <v>0.33600200874609965</v>
      </c>
      <c r="V42" s="37">
        <f t="shared" si="5"/>
        <v>4.0000000695896197E-3</v>
      </c>
      <c r="W42" s="146"/>
      <c r="X42" s="89">
        <f t="shared" si="13"/>
        <v>7725</v>
      </c>
      <c r="Y42" s="45">
        <f t="shared" si="6"/>
        <v>109781126.85725847</v>
      </c>
      <c r="Z42" s="45">
        <f t="shared" si="7"/>
        <v>333781.52951739199</v>
      </c>
      <c r="AA42" s="45">
        <f t="shared" si="8"/>
        <v>9486.1192255374408</v>
      </c>
      <c r="AB42" s="46">
        <f t="shared" si="9"/>
        <v>47149.641977220315</v>
      </c>
      <c r="AD42" s="44">
        <f t="shared" si="10"/>
        <v>110179269.14797862</v>
      </c>
      <c r="AE42" s="125"/>
    </row>
    <row r="43" spans="1:35" x14ac:dyDescent="0.3">
      <c r="A43" s="5">
        <f t="shared" si="11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"/>
        <v>16095.717727568361</v>
      </c>
      <c r="P43" s="39">
        <f t="shared" si="12"/>
        <v>1681.1811989513451</v>
      </c>
      <c r="Q43" s="146"/>
      <c r="R43" s="32">
        <f t="shared" si="2"/>
        <v>1</v>
      </c>
      <c r="S43" s="37">
        <f t="shared" si="3"/>
        <v>1</v>
      </c>
      <c r="T43" s="146"/>
      <c r="U43" s="43">
        <f t="shared" si="4"/>
        <v>0.33600207155457129</v>
      </c>
      <c r="V43" s="37">
        <f t="shared" si="5"/>
        <v>4.0000000717433908E-3</v>
      </c>
      <c r="W43" s="146"/>
      <c r="X43" s="89">
        <f t="shared" si="13"/>
        <v>7725</v>
      </c>
      <c r="Y43" s="45">
        <f t="shared" si="6"/>
        <v>110629403.93305242</v>
      </c>
      <c r="Z43" s="45">
        <f t="shared" si="7"/>
        <v>336360.04400290415</v>
      </c>
      <c r="AA43" s="45">
        <f t="shared" si="8"/>
        <v>9091.9122910171754</v>
      </c>
      <c r="AB43" s="46">
        <f t="shared" si="9"/>
        <v>47513.338293385888</v>
      </c>
      <c r="AD43" s="44">
        <f t="shared" si="10"/>
        <v>111030094.22763973</v>
      </c>
      <c r="AE43" s="125"/>
      <c r="AF43" s="48" t="s">
        <v>42</v>
      </c>
      <c r="AG43" s="49"/>
      <c r="AH43" s="50"/>
    </row>
    <row r="44" spans="1:35" x14ac:dyDescent="0.3">
      <c r="A44" s="5">
        <f t="shared" si="11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"/>
        <v>16219.133416282555</v>
      </c>
      <c r="P44" s="39">
        <f t="shared" si="12"/>
        <v>1693.9435411259049</v>
      </c>
      <c r="Q44" s="146"/>
      <c r="R44" s="32">
        <f t="shared" si="2"/>
        <v>1</v>
      </c>
      <c r="S44" s="37">
        <f t="shared" si="3"/>
        <v>1</v>
      </c>
      <c r="T44" s="146"/>
      <c r="U44" s="43">
        <f t="shared" si="4"/>
        <v>0.33600213582455341</v>
      </c>
      <c r="V44" s="37">
        <f t="shared" si="5"/>
        <v>4.0000000739468244E-3</v>
      </c>
      <c r="W44" s="146"/>
      <c r="X44" s="89">
        <f t="shared" si="13"/>
        <v>7725</v>
      </c>
      <c r="Y44" s="45">
        <f t="shared" si="6"/>
        <v>111477681.82483973</v>
      </c>
      <c r="Z44" s="45">
        <f t="shared" si="7"/>
        <v>338938.5597389469</v>
      </c>
      <c r="AA44" s="45">
        <f t="shared" si="8"/>
        <v>8690.5360671125181</v>
      </c>
      <c r="AB44" s="46">
        <f t="shared" si="9"/>
        <v>47877.03598050493</v>
      </c>
      <c r="AD44" s="44">
        <f t="shared" si="10"/>
        <v>111880912.9566263</v>
      </c>
      <c r="AE44" s="125"/>
      <c r="AF44" s="90" t="s">
        <v>44</v>
      </c>
      <c r="AG44" s="91"/>
      <c r="AH44" s="92"/>
    </row>
    <row r="45" spans="1:35" x14ac:dyDescent="0.3">
      <c r="A45" s="5">
        <f t="shared" si="11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"/>
        <v>16342.54910499675</v>
      </c>
      <c r="P45" s="39">
        <f t="shared" si="12"/>
        <v>1706.706161420024</v>
      </c>
      <c r="Q45" s="146"/>
      <c r="R45" s="32">
        <f t="shared" si="2"/>
        <v>1</v>
      </c>
      <c r="S45" s="37">
        <f t="shared" si="3"/>
        <v>1</v>
      </c>
      <c r="T45" s="146"/>
      <c r="U45" s="43">
        <f t="shared" si="4"/>
        <v>0.33600220157854427</v>
      </c>
      <c r="V45" s="37">
        <f t="shared" si="5"/>
        <v>4.0000000762006769E-3</v>
      </c>
      <c r="W45" s="146"/>
      <c r="X45" s="89">
        <f t="shared" si="13"/>
        <v>7725</v>
      </c>
      <c r="Y45" s="45">
        <f t="shared" si="6"/>
        <v>112325960.55081862</v>
      </c>
      <c r="Z45" s="45">
        <f t="shared" si="7"/>
        <v>341517.07669315324</v>
      </c>
      <c r="AA45" s="45">
        <f t="shared" si="8"/>
        <v>8281.9905538234616</v>
      </c>
      <c r="AB45" s="46">
        <f t="shared" si="9"/>
        <v>48240.735003093818</v>
      </c>
      <c r="AD45" s="44">
        <f t="shared" si="10"/>
        <v>112731725.35306869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1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"/>
        <v>16465.964793710944</v>
      </c>
      <c r="P46" s="39">
        <f t="shared" si="12"/>
        <v>1719.4690526968611</v>
      </c>
      <c r="Q46" s="146"/>
      <c r="R46" s="32">
        <f t="shared" si="2"/>
        <v>1</v>
      </c>
      <c r="S46" s="37">
        <f t="shared" si="3"/>
        <v>1</v>
      </c>
      <c r="T46" s="146"/>
      <c r="U46" s="43">
        <f t="shared" si="4"/>
        <v>0.33600226883921397</v>
      </c>
      <c r="V46" s="37">
        <f t="shared" si="5"/>
        <v>4.0000000785057124E-3</v>
      </c>
      <c r="W46" s="146"/>
      <c r="X46" s="89">
        <f t="shared" si="13"/>
        <v>7725</v>
      </c>
      <c r="Y46" s="45">
        <f t="shared" si="6"/>
        <v>113174240.12948515</v>
      </c>
      <c r="Z46" s="45">
        <f t="shared" si="7"/>
        <v>344095.5948342639</v>
      </c>
      <c r="AA46" s="45">
        <f t="shared" si="8"/>
        <v>7866.2757511500104</v>
      </c>
      <c r="AB46" s="46">
        <f t="shared" si="9"/>
        <v>48604.435326882958</v>
      </c>
      <c r="AD46" s="44">
        <f t="shared" si="10"/>
        <v>113582531.43539745</v>
      </c>
      <c r="AE46" s="125"/>
      <c r="AF46" s="53"/>
      <c r="AG46" s="54">
        <f>'[4]Risikoschätzung '!$T$22</f>
        <v>4.5820769878319424E-6</v>
      </c>
      <c r="AH46" s="52" t="s">
        <v>51</v>
      </c>
    </row>
    <row r="47" spans="1:35" x14ac:dyDescent="0.3">
      <c r="A47" s="5">
        <f t="shared" si="11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"/>
        <v>16589.380482425138</v>
      </c>
      <c r="P47" s="39">
        <f t="shared" si="12"/>
        <v>1732.2322080616887</v>
      </c>
      <c r="Q47" s="146"/>
      <c r="R47" s="32">
        <f t="shared" si="2"/>
        <v>1</v>
      </c>
      <c r="S47" s="37">
        <f t="shared" si="3"/>
        <v>1</v>
      </c>
      <c r="T47" s="146"/>
      <c r="U47" s="43">
        <f t="shared" si="4"/>
        <v>0.33600233762940462</v>
      </c>
      <c r="V47" s="37">
        <f t="shared" si="5"/>
        <v>4.0000000808627003E-3</v>
      </c>
      <c r="W47" s="146"/>
      <c r="X47" s="89">
        <f t="shared" si="13"/>
        <v>7725</v>
      </c>
      <c r="Y47" s="45">
        <f t="shared" si="6"/>
        <v>114022520.57963486</v>
      </c>
      <c r="Z47" s="45">
        <f t="shared" si="7"/>
        <v>346674.11413208005</v>
      </c>
      <c r="AA47" s="45">
        <f t="shared" si="8"/>
        <v>7443.3916590921635</v>
      </c>
      <c r="AB47" s="46">
        <f t="shared" si="9"/>
        <v>48968.136918765413</v>
      </c>
      <c r="AD47" s="44">
        <f t="shared" ref="AD47:AD54" si="14">SUM(X47:AB47)</f>
        <v>114433331.2223448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1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"/>
        <v>16712.796171139333</v>
      </c>
      <c r="P48" s="39">
        <f t="shared" si="12"/>
        <v>1744.9956208517133</v>
      </c>
      <c r="Q48" s="146"/>
      <c r="R48" s="32">
        <f t="shared" si="2"/>
        <v>1</v>
      </c>
      <c r="S48" s="37">
        <f t="shared" si="3"/>
        <v>1</v>
      </c>
      <c r="T48" s="146"/>
      <c r="U48" s="43">
        <f t="shared" si="4"/>
        <v>0.33600240797212994</v>
      </c>
      <c r="V48" s="37">
        <f t="shared" si="5"/>
        <v>4.0000000832724168E-3</v>
      </c>
      <c r="W48" s="146"/>
      <c r="X48" s="89">
        <f t="shared" si="13"/>
        <v>7725</v>
      </c>
      <c r="Y48" s="45">
        <f t="shared" si="6"/>
        <v>114870801.92036413</v>
      </c>
      <c r="Z48" s="45">
        <f t="shared" si="7"/>
        <v>349252.63455741847</v>
      </c>
      <c r="AA48" s="45">
        <f t="shared" si="8"/>
        <v>7271.4033581393014</v>
      </c>
      <c r="AB48" s="46">
        <f t="shared" si="9"/>
        <v>49331.83974674785</v>
      </c>
      <c r="AD48" s="44">
        <f t="shared" si="14"/>
        <v>115284382.79802643</v>
      </c>
      <c r="AE48" s="125"/>
      <c r="AF48" s="90" t="s">
        <v>45</v>
      </c>
      <c r="AG48" s="91"/>
      <c r="AH48" s="92"/>
    </row>
    <row r="49" spans="1:34" x14ac:dyDescent="0.3">
      <c r="A49" s="5">
        <f t="shared" si="11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"/>
        <v>16836.211859853523</v>
      </c>
      <c r="P49" s="39">
        <f t="shared" si="12"/>
        <v>1757.7592846264029</v>
      </c>
      <c r="Q49" s="146"/>
      <c r="R49" s="32">
        <f t="shared" si="2"/>
        <v>1</v>
      </c>
      <c r="S49" s="37">
        <f t="shared" si="3"/>
        <v>1</v>
      </c>
      <c r="T49" s="146"/>
      <c r="U49" s="43">
        <f t="shared" si="4"/>
        <v>0.33600247989057569</v>
      </c>
      <c r="V49" s="37">
        <f t="shared" si="5"/>
        <v>4.0000000857356426E-3</v>
      </c>
      <c r="W49" s="146"/>
      <c r="X49" s="89">
        <f t="shared" si="13"/>
        <v>7725</v>
      </c>
      <c r="Y49" s="45">
        <f t="shared" si="6"/>
        <v>115719084.17107226</v>
      </c>
      <c r="Z49" s="45">
        <f t="shared" si="7"/>
        <v>351831.15608206968</v>
      </c>
      <c r="AA49" s="45">
        <f t="shared" si="8"/>
        <v>7325.0990559850707</v>
      </c>
      <c r="AB49" s="46">
        <f t="shared" si="9"/>
        <v>49695.543779904234</v>
      </c>
      <c r="AD49" s="44">
        <f t="shared" si="14"/>
        <v>116135660.96999022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1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"/>
        <v>16959.627548567718</v>
      </c>
      <c r="P50" s="39">
        <f t="shared" si="12"/>
        <v>1770.523193158298</v>
      </c>
      <c r="Q50" s="146"/>
      <c r="R50" s="32">
        <f t="shared" si="2"/>
        <v>1</v>
      </c>
      <c r="S50" s="37">
        <f t="shared" si="3"/>
        <v>1</v>
      </c>
      <c r="T50" s="146"/>
      <c r="U50" s="43">
        <f t="shared" si="4"/>
        <v>0.33600255340809937</v>
      </c>
      <c r="V50" s="37">
        <f t="shared" si="5"/>
        <v>4.0000000882531635E-3</v>
      </c>
      <c r="W50" s="146"/>
      <c r="X50" s="89">
        <f t="shared" si="13"/>
        <v>7725</v>
      </c>
      <c r="Y50" s="45">
        <f t="shared" si="6"/>
        <v>116567367.3514629</v>
      </c>
      <c r="Z50" s="45">
        <f t="shared" si="7"/>
        <v>354409.67867875751</v>
      </c>
      <c r="AA50" s="45">
        <f t="shared" si="8"/>
        <v>7378.7947538308426</v>
      </c>
      <c r="AB50" s="46">
        <f t="shared" si="9"/>
        <v>50059.248988331681</v>
      </c>
      <c r="AD50" s="44">
        <f t="shared" si="14"/>
        <v>116986940.07388382</v>
      </c>
      <c r="AE50" s="125"/>
      <c r="AF50" s="53"/>
      <c r="AG50" s="54">
        <f>'[4]Risikoschätzung '!$T$21</f>
        <v>3.1719598989821684E-7</v>
      </c>
      <c r="AH50" s="52" t="s">
        <v>52</v>
      </c>
    </row>
    <row r="51" spans="1:34" x14ac:dyDescent="0.3">
      <c r="A51" s="5">
        <f t="shared" si="11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"/>
        <v>17083.043237281912</v>
      </c>
      <c r="P51" s="39">
        <f t="shared" si="12"/>
        <v>1783.2873404242694</v>
      </c>
      <c r="Q51" s="146"/>
      <c r="R51" s="32">
        <f t="shared" si="2"/>
        <v>1</v>
      </c>
      <c r="S51" s="37">
        <f t="shared" si="3"/>
        <v>1</v>
      </c>
      <c r="T51" s="146"/>
      <c r="U51" s="43">
        <f t="shared" si="4"/>
        <v>0.33600262854823032</v>
      </c>
      <c r="V51" s="37">
        <f t="shared" si="5"/>
        <v>4.0000000908257749E-3</v>
      </c>
      <c r="W51" s="146"/>
      <c r="X51" s="89">
        <f t="shared" si="13"/>
        <v>7725</v>
      </c>
      <c r="Y51" s="45">
        <f t="shared" si="6"/>
        <v>117415651.48154579</v>
      </c>
      <c r="Z51" s="45">
        <f t="shared" si="7"/>
        <v>356988.20232110057</v>
      </c>
      <c r="AA51" s="45">
        <f t="shared" si="8"/>
        <v>7432.4904516766155</v>
      </c>
      <c r="AB51" s="46">
        <f t="shared" si="9"/>
        <v>50422.955343108406</v>
      </c>
      <c r="AD51" s="44">
        <f t="shared" si="14"/>
        <v>117838220.12966168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1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"/>
        <v>17206.458925996103</v>
      </c>
      <c r="P52" s="39">
        <f t="shared" si="12"/>
        <v>1796.0517205972085</v>
      </c>
      <c r="Q52" s="146"/>
      <c r="R52" s="32">
        <f t="shared" si="2"/>
        <v>1</v>
      </c>
      <c r="S52" s="37">
        <f t="shared" si="3"/>
        <v>1</v>
      </c>
      <c r="T52" s="146"/>
      <c r="U52" s="43">
        <f t="shared" si="4"/>
        <v>0.33600270533466992</v>
      </c>
      <c r="V52" s="37">
        <f t="shared" si="5"/>
        <v>4.0000000934542722E-3</v>
      </c>
      <c r="W52" s="146"/>
      <c r="X52" s="89">
        <f t="shared" si="13"/>
        <v>7725</v>
      </c>
      <c r="Y52" s="45">
        <f t="shared" si="6"/>
        <v>118263936.58163859</v>
      </c>
      <c r="Z52" s="45">
        <f t="shared" si="7"/>
        <v>359566.72698357608</v>
      </c>
      <c r="AA52" s="45">
        <f t="shared" si="8"/>
        <v>7486.1861495223848</v>
      </c>
      <c r="AB52" s="46">
        <f t="shared" si="9"/>
        <v>50786.662816253905</v>
      </c>
      <c r="AD52" s="44">
        <f t="shared" si="14"/>
        <v>118689501.15758795</v>
      </c>
      <c r="AE52" s="125"/>
      <c r="AF52" s="90" t="s">
        <v>46</v>
      </c>
      <c r="AG52" s="91"/>
      <c r="AH52" s="92"/>
    </row>
    <row r="53" spans="1:34" x14ac:dyDescent="0.3">
      <c r="A53" s="5">
        <f t="shared" si="11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"/>
        <v>17329.874614710297</v>
      </c>
      <c r="P53" s="39">
        <f t="shared" si="12"/>
        <v>1808.8163280381166</v>
      </c>
      <c r="Q53" s="146"/>
      <c r="R53" s="32">
        <f t="shared" si="2"/>
        <v>1</v>
      </c>
      <c r="S53" s="37">
        <f t="shared" si="3"/>
        <v>1</v>
      </c>
      <c r="T53" s="146"/>
      <c r="U53" s="43">
        <f t="shared" si="4"/>
        <v>0.33600278379129112</v>
      </c>
      <c r="V53" s="37">
        <f t="shared" si="5"/>
        <v>4.0000000961394611E-3</v>
      </c>
      <c r="W53" s="146"/>
      <c r="X53" s="89">
        <f t="shared" si="13"/>
        <v>7725</v>
      </c>
      <c r="Y53" s="45">
        <f t="shared" si="6"/>
        <v>119112222.67236862</v>
      </c>
      <c r="Z53" s="45">
        <f t="shared" si="7"/>
        <v>362145.25264148542</v>
      </c>
      <c r="AA53" s="45">
        <f t="shared" si="8"/>
        <v>7539.8818473681558</v>
      </c>
      <c r="AB53" s="46">
        <f t="shared" si="9"/>
        <v>51150.371380690922</v>
      </c>
      <c r="AD53" s="44">
        <f t="shared" si="14"/>
        <v>119540783.17823815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1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"/>
        <v>17453.290303424488</v>
      </c>
      <c r="P54" s="39">
        <f t="shared" si="12"/>
        <v>1821.5811572885739</v>
      </c>
      <c r="Q54" s="147"/>
      <c r="R54" s="32">
        <f t="shared" si="2"/>
        <v>1</v>
      </c>
      <c r="S54" s="37">
        <f t="shared" si="3"/>
        <v>1</v>
      </c>
      <c r="T54" s="147"/>
      <c r="U54" s="43">
        <f t="shared" si="4"/>
        <v>0.33600286394213891</v>
      </c>
      <c r="V54" s="37">
        <f t="shared" si="5"/>
        <v>4.0000000988821508E-3</v>
      </c>
      <c r="W54" s="147"/>
      <c r="X54" s="89">
        <f t="shared" si="13"/>
        <v>7725</v>
      </c>
      <c r="Y54" s="45">
        <f t="shared" si="6"/>
        <v>119960509.77467456</v>
      </c>
      <c r="Z54" s="45">
        <f t="shared" si="7"/>
        <v>364723.7792709205</v>
      </c>
      <c r="AA54" s="45">
        <f t="shared" si="8"/>
        <v>7593.5775452139269</v>
      </c>
      <c r="AB54" s="46">
        <f t="shared" si="9"/>
        <v>51514.081010209331</v>
      </c>
      <c r="AD54" s="44">
        <f t="shared" si="14"/>
        <v>120392066.2125009</v>
      </c>
      <c r="AE54" s="125"/>
      <c r="AF54" s="53"/>
      <c r="AG54" s="54">
        <f>'[4]Risikoschätzung '!$T$20</f>
        <v>1.6438356164383561E-8</v>
      </c>
      <c r="AH54" s="52" t="s">
        <v>52</v>
      </c>
    </row>
    <row r="55" spans="1:34" ht="15" thickBot="1" x14ac:dyDescent="0.35">
      <c r="AD55" s="44">
        <f>SUM(AD9:AD54)</f>
        <v>4658397846.1128664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4640218649.2359896</v>
      </c>
      <c r="Z56" s="71">
        <f>SUM(Z9:Z54)</f>
        <v>14108538.952566033</v>
      </c>
      <c r="AA56" s="71">
        <f>SUM(AA9:AA54)</f>
        <v>586827.55473511782</v>
      </c>
      <c r="AB56" s="78">
        <f>SUM(AB9:AB54)</f>
        <v>1993230.369574466</v>
      </c>
      <c r="AD56" s="72">
        <f>X56+Y56+Z56+AA56+AB56</f>
        <v>4658397846.1128654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9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83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82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D9</f>
        <v>11899.584311285807</v>
      </c>
      <c r="P9" s="39">
        <f>E9+(E9*K9)</f>
        <v>1253.2043817549416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0.3360006188453778</v>
      </c>
      <c r="V9" s="37">
        <f>($AI$7/$AG$12)*(1+0.15*(P9/$AG$10)^4)+$AH$32</f>
        <v>4.0000000221519219E-3</v>
      </c>
      <c r="W9" s="146"/>
      <c r="X9" s="80">
        <f>($AG$7*$AG$8*S9*$AG$24+$AG$15*$AG$16*R9*$AG$24)</f>
        <v>3600</v>
      </c>
      <c r="Y9" s="45">
        <f>(O9*U9*$AG$30+P9*V9*$AG$29)*365</f>
        <v>81788630.380899608</v>
      </c>
      <c r="Z9" s="45">
        <f>(O9*$AI$15*$AG$37+P9*$AI$7*$AG$36)*365</f>
        <v>248716.53851476856</v>
      </c>
      <c r="AA9" s="45">
        <f>O9*$AI$15*($AG$41+$AG$40*(1-M9))*365</f>
        <v>17144.653263656084</v>
      </c>
      <c r="AB9" s="46">
        <f>365*((P9*$AI$7*($AG$53*$AG$54+$AG$49*$AG$50+$AG$45*$AG$46))+(O9*1.6*$AI$15*($AG$53*$AG$55+$AG$49*$AG$51+$AG$45*$AG$47)))</f>
        <v>35176.153049153836</v>
      </c>
      <c r="AD9" s="44">
        <f>SUM(X9:AB9)</f>
        <v>82093267.725727186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0">D10</f>
        <v>12023</v>
      </c>
      <c r="P10" s="39">
        <f t="shared" ref="P10:P54" si="1">E10+(E10*K10)</f>
        <v>1265.8422304494381</v>
      </c>
      <c r="Q10" s="146"/>
      <c r="R10" s="32">
        <f t="shared" ref="R10:R54" si="2">IF(O10&lt;$AG$18,1,2)</f>
        <v>1</v>
      </c>
      <c r="S10" s="37">
        <f t="shared" ref="S10:S54" si="3">IF(P10&lt;$AG$10,1,2)</f>
        <v>1</v>
      </c>
      <c r="T10" s="146"/>
      <c r="U10" s="43">
        <f t="shared" ref="U10:U54" si="4">($AI$15/$AG$20)*(1+0.15*(O10/$AG$18)^4)+$AH$33</f>
        <v>0.33600064492079135</v>
      </c>
      <c r="V10" s="37">
        <f t="shared" ref="V10:V54" si="5">($AI$7/$AG$12)*(1+0.15*(P10/$AG$10)^4)+$AH$32</f>
        <v>4.0000000230590877E-3</v>
      </c>
      <c r="W10" s="146"/>
      <c r="X10" s="80">
        <f t="shared" ref="X10:X12" si="6">($AG$7*$AG$8*S10*$AG$24+$AG$15*$AG$16*R10*$AG$24)</f>
        <v>3600</v>
      </c>
      <c r="Y10" s="45">
        <f t="shared" ref="Y10:Y54" si="7">(O10*U10*$AG$30+P10*V10*$AG$29)*365</f>
        <v>82636883.347710729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35539.252945566797</v>
      </c>
      <c r="AD10" s="44">
        <f t="shared" ref="AD10:AD46" si="11">SUM(X10:AB10)</f>
        <v>82944631.3412963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>D11</f>
        <v>12146.415688714193</v>
      </c>
      <c r="P11" s="39">
        <f t="shared" si="1"/>
        <v>1278.484740305757</v>
      </c>
      <c r="Q11" s="146"/>
      <c r="R11" s="32">
        <f t="shared" si="2"/>
        <v>1</v>
      </c>
      <c r="S11" s="37">
        <f t="shared" si="3"/>
        <v>1</v>
      </c>
      <c r="T11" s="146"/>
      <c r="U11" s="43">
        <f t="shared" si="4"/>
        <v>0.33600067181167925</v>
      </c>
      <c r="V11" s="37">
        <f t="shared" si="5"/>
        <v>4.0000000239941843E-3</v>
      </c>
      <c r="W11" s="146"/>
      <c r="X11" s="80">
        <f t="shared" si="6"/>
        <v>3600</v>
      </c>
      <c r="Y11" s="45">
        <f t="shared" si="7"/>
        <v>83485136.886724532</v>
      </c>
      <c r="Z11" s="45">
        <f t="shared" si="8"/>
        <v>253872.49983985731</v>
      </c>
      <c r="AA11" s="45">
        <f t="shared" si="9"/>
        <v>17482.05027131235</v>
      </c>
      <c r="AB11" s="46">
        <f t="shared" si="10"/>
        <v>35902.375223868476</v>
      </c>
      <c r="AD11" s="44">
        <f t="shared" si="11"/>
        <v>83795993.812059581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0"/>
        <v>12269.831377428385</v>
      </c>
      <c r="P12" s="39">
        <f t="shared" si="1"/>
        <v>1291.1316833322871</v>
      </c>
      <c r="Q12" s="146"/>
      <c r="R12" s="32">
        <f t="shared" si="2"/>
        <v>1</v>
      </c>
      <c r="S12" s="37">
        <f t="shared" si="3"/>
        <v>1</v>
      </c>
      <c r="T12" s="146"/>
      <c r="U12" s="43">
        <f t="shared" si="4"/>
        <v>0.33600069953486877</v>
      </c>
      <c r="V12" s="37">
        <f t="shared" si="5"/>
        <v>4.0000000249577798E-3</v>
      </c>
      <c r="W12" s="146"/>
      <c r="X12" s="80">
        <f t="shared" si="6"/>
        <v>3600</v>
      </c>
      <c r="Y12" s="45">
        <f t="shared" si="7"/>
        <v>84333390.996682286</v>
      </c>
      <c r="Z12" s="45">
        <f t="shared" si="8"/>
        <v>256450.51012763163</v>
      </c>
      <c r="AA12" s="45">
        <f t="shared" si="9"/>
        <v>17647.442546012378</v>
      </c>
      <c r="AB12" s="46">
        <f t="shared" si="10"/>
        <v>36265.518789292568</v>
      </c>
      <c r="AD12" s="44">
        <f t="shared" si="11"/>
        <v>84647354.468145221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0"/>
        <v>12393.24706614258</v>
      </c>
      <c r="P13" s="39">
        <f t="shared" si="1"/>
        <v>1303.7828461678957</v>
      </c>
      <c r="Q13" s="146"/>
      <c r="R13" s="32">
        <f t="shared" si="2"/>
        <v>1</v>
      </c>
      <c r="S13" s="37">
        <f t="shared" si="3"/>
        <v>1</v>
      </c>
      <c r="T13" s="146"/>
      <c r="U13" s="43">
        <f t="shared" si="4"/>
        <v>0.33600072810735898</v>
      </c>
      <c r="V13" s="37">
        <f t="shared" si="5"/>
        <v>4.0000000259504485E-3</v>
      </c>
      <c r="W13" s="146"/>
      <c r="X13" s="80">
        <f>($AG$7*$AG$8*S13*$AG$24+$AG$15*$AG$16*R13*$AG$24)</f>
        <v>3600</v>
      </c>
      <c r="Y13" s="45">
        <f t="shared" si="7"/>
        <v>85181645.677286193</v>
      </c>
      <c r="Z13" s="45">
        <f t="shared" si="8"/>
        <v>259028.53889816967</v>
      </c>
      <c r="AA13" s="45">
        <f t="shared" si="9"/>
        <v>17799.479444412926</v>
      </c>
      <c r="AB13" s="46">
        <f t="shared" si="10"/>
        <v>36628.682617325176</v>
      </c>
      <c r="AD13" s="44">
        <f t="shared" si="11"/>
        <v>85498702.378246099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0"/>
        <v>12516.662754856772</v>
      </c>
      <c r="P14" s="39">
        <f t="shared" si="1"/>
        <v>1316.438028926889</v>
      </c>
      <c r="Q14" s="146"/>
      <c r="R14" s="32">
        <f t="shared" si="2"/>
        <v>1</v>
      </c>
      <c r="S14" s="37">
        <f t="shared" si="3"/>
        <v>1</v>
      </c>
      <c r="T14" s="146"/>
      <c r="U14" s="43">
        <f t="shared" si="4"/>
        <v>0.33600075754632092</v>
      </c>
      <c r="V14" s="37">
        <f t="shared" si="5"/>
        <v>4.0000000269727653E-3</v>
      </c>
      <c r="W14" s="146"/>
      <c r="X14" s="80">
        <f>($AG$7*$AG$8*S14*$AG$24+$AG$15*$AG$16*R14*$AG$24)+AG26</f>
        <v>1163600</v>
      </c>
      <c r="Y14" s="45">
        <f t="shared" si="7"/>
        <v>86029900.929142505</v>
      </c>
      <c r="Z14" s="45">
        <f t="shared" si="8"/>
        <v>261606.5852759722</v>
      </c>
      <c r="AA14" s="45">
        <f t="shared" si="9"/>
        <v>17613.181902040138</v>
      </c>
      <c r="AB14" s="46">
        <f t="shared" si="10"/>
        <v>36991.865748158511</v>
      </c>
      <c r="AD14" s="44">
        <f t="shared" si="11"/>
        <v>87509712.562068671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0"/>
        <v>12640.078443570965</v>
      </c>
      <c r="P15" s="39">
        <f t="shared" si="1"/>
        <v>1329.0970441517004</v>
      </c>
      <c r="Q15" s="146"/>
      <c r="R15" s="32">
        <f t="shared" si="2"/>
        <v>1</v>
      </c>
      <c r="S15" s="37">
        <f t="shared" si="3"/>
        <v>1</v>
      </c>
      <c r="T15" s="146"/>
      <c r="U15" s="43">
        <f t="shared" si="4"/>
        <v>0.33600078786909732</v>
      </c>
      <c r="V15" s="37">
        <f t="shared" si="5"/>
        <v>4.00000002802532E-3</v>
      </c>
      <c r="W15" s="146"/>
      <c r="X15" s="80">
        <f>($AJ$11*$AG$8*S15*$AG$25+$AJ$9*$AG$8*$AG$24*S15+$AG$15*$AG$16*R15*$AG$24)</f>
        <v>7725</v>
      </c>
      <c r="Y15" s="45">
        <f t="shared" si="7"/>
        <v>86878156.75371024</v>
      </c>
      <c r="Z15" s="45">
        <f t="shared" si="8"/>
        <v>264184.64843997499</v>
      </c>
      <c r="AA15" s="45">
        <f t="shared" si="9"/>
        <v>17419.715070282957</v>
      </c>
      <c r="AB15" s="46">
        <f t="shared" si="10"/>
        <v>37355.067281661984</v>
      </c>
      <c r="AD15" s="44">
        <f t="shared" si="11"/>
        <v>87204841.184502155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0"/>
        <v>12763.494132285157</v>
      </c>
      <c r="P16" s="39">
        <f t="shared" si="1"/>
        <v>1341.7597158617561</v>
      </c>
      <c r="Q16" s="146"/>
      <c r="R16" s="32">
        <f t="shared" si="2"/>
        <v>1</v>
      </c>
      <c r="S16" s="37">
        <f t="shared" si="3"/>
        <v>1</v>
      </c>
      <c r="T16" s="146"/>
      <c r="U16" s="43">
        <f t="shared" si="4"/>
        <v>0.33600081909320284</v>
      </c>
      <c r="V16" s="37">
        <f t="shared" si="5"/>
        <v>4.0000000291086999E-3</v>
      </c>
      <c r="W16" s="146"/>
      <c r="X16" s="89">
        <f t="shared" ref="X16:X54" si="13">($AJ$11*$AG$8*S16*$AG$25+$AJ$9*$AG$8*$AG$24*S16+$AG$15*$AG$16*R16*$AG$24)</f>
        <v>7725</v>
      </c>
      <c r="Y16" s="45">
        <f t="shared" si="7"/>
        <v>87726413.153254703</v>
      </c>
      <c r="Z16" s="45">
        <f t="shared" si="8"/>
        <v>266762.72761938308</v>
      </c>
      <c r="AA16" s="45">
        <f t="shared" si="9"/>
        <v>17219.078949141382</v>
      </c>
      <c r="AB16" s="46">
        <f t="shared" si="10"/>
        <v>37718.286372815026</v>
      </c>
      <c r="AD16" s="44">
        <f t="shared" si="11"/>
        <v>88055838.246196032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0"/>
        <v>12886.909820999348</v>
      </c>
      <c r="P17" s="39">
        <f t="shared" si="1"/>
        <v>1354.425878688377</v>
      </c>
      <c r="Q17" s="146"/>
      <c r="R17" s="32">
        <f t="shared" si="2"/>
        <v>1</v>
      </c>
      <c r="S17" s="37">
        <f t="shared" si="3"/>
        <v>1</v>
      </c>
      <c r="T17" s="146"/>
      <c r="U17" s="43">
        <f t="shared" si="4"/>
        <v>0.33600085123632406</v>
      </c>
      <c r="V17" s="37">
        <f t="shared" si="5"/>
        <v>4.0000000302235009E-3</v>
      </c>
      <c r="W17" s="146"/>
      <c r="X17" s="89">
        <f t="shared" si="13"/>
        <v>7725</v>
      </c>
      <c r="Y17" s="45">
        <f t="shared" si="7"/>
        <v>88574670.130805507</v>
      </c>
      <c r="Z17" s="45">
        <f t="shared" si="8"/>
        <v>269340.82208988181</v>
      </c>
      <c r="AA17" s="45">
        <f t="shared" si="9"/>
        <v>17011.273538615409</v>
      </c>
      <c r="AB17" s="46">
        <f t="shared" si="10"/>
        <v>38081.522227553069</v>
      </c>
      <c r="AD17" s="44">
        <f t="shared" si="11"/>
        <v>88906828.748661563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0"/>
        <v>13010.325509713541</v>
      </c>
      <c r="P18" s="39">
        <f t="shared" si="1"/>
        <v>1367.0953770867659</v>
      </c>
      <c r="Q18" s="146"/>
      <c r="R18" s="32">
        <f t="shared" si="2"/>
        <v>1</v>
      </c>
      <c r="S18" s="37">
        <f t="shared" si="3"/>
        <v>1</v>
      </c>
      <c r="T18" s="146"/>
      <c r="U18" s="43">
        <f t="shared" si="4"/>
        <v>0.3360008843163193</v>
      </c>
      <c r="V18" s="37">
        <f t="shared" si="5"/>
        <v>4.0000000313703283E-3</v>
      </c>
      <c r="W18" s="146"/>
      <c r="X18" s="89">
        <f t="shared" si="13"/>
        <v>7725</v>
      </c>
      <c r="Y18" s="45">
        <f t="shared" si="7"/>
        <v>89422927.690118402</v>
      </c>
      <c r="Z18" s="45">
        <f t="shared" si="8"/>
        <v>271918.93117018481</v>
      </c>
      <c r="AA18" s="45">
        <f t="shared" si="9"/>
        <v>16796.298838705039</v>
      </c>
      <c r="AB18" s="46">
        <f t="shared" si="10"/>
        <v>38444.774098983726</v>
      </c>
      <c r="AD18" s="44">
        <f t="shared" si="11"/>
        <v>89757812.694226265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0"/>
        <v>13133.741198427733</v>
      </c>
      <c r="P19" s="39">
        <f t="shared" si="1"/>
        <v>1379.7680646171862</v>
      </c>
      <c r="Q19" s="146"/>
      <c r="R19" s="32">
        <f t="shared" si="2"/>
        <v>1</v>
      </c>
      <c r="S19" s="37">
        <f t="shared" si="3"/>
        <v>1</v>
      </c>
      <c r="T19" s="146"/>
      <c r="U19" s="43">
        <f t="shared" si="4"/>
        <v>0.33600091835121876</v>
      </c>
      <c r="V19" s="37">
        <f t="shared" si="5"/>
        <v>4.0000000325497876E-3</v>
      </c>
      <c r="W19" s="146"/>
      <c r="X19" s="89">
        <f t="shared" si="13"/>
        <v>7725</v>
      </c>
      <c r="Y19" s="45">
        <f t="shared" si="7"/>
        <v>90271185.835640699</v>
      </c>
      <c r="Z19" s="45">
        <f t="shared" si="8"/>
        <v>274497.05421888613</v>
      </c>
      <c r="AA19" s="45">
        <f t="shared" si="9"/>
        <v>16574.154849410275</v>
      </c>
      <c r="AB19" s="46">
        <f t="shared" si="10"/>
        <v>38808.041283935127</v>
      </c>
      <c r="AD19" s="44">
        <f t="shared" si="11"/>
        <v>90608790.085992932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0"/>
        <v>13257.156887141928</v>
      </c>
      <c r="P20" s="39">
        <f t="shared" si="1"/>
        <v>1392.4438032883484</v>
      </c>
      <c r="Q20" s="146"/>
      <c r="R20" s="32">
        <f t="shared" si="2"/>
        <v>1</v>
      </c>
      <c r="S20" s="37">
        <f t="shared" si="3"/>
        <v>1</v>
      </c>
      <c r="T20" s="146"/>
      <c r="U20" s="43">
        <f t="shared" si="4"/>
        <v>0.33600095335922447</v>
      </c>
      <c r="V20" s="37">
        <f t="shared" si="5"/>
        <v>4.0000000337624938E-3</v>
      </c>
      <c r="W20" s="146"/>
      <c r="X20" s="89">
        <f t="shared" si="13"/>
        <v>7725</v>
      </c>
      <c r="Y20" s="45">
        <f t="shared" si="7"/>
        <v>91119444.572480053</v>
      </c>
      <c r="Z20" s="45">
        <f t="shared" si="8"/>
        <v>277075.19063158397</v>
      </c>
      <c r="AA20" s="45">
        <f t="shared" si="9"/>
        <v>16344.841570731116</v>
      </c>
      <c r="AB20" s="46">
        <f t="shared" si="10"/>
        <v>39171.323119803012</v>
      </c>
      <c r="AD20" s="44">
        <f t="shared" si="11"/>
        <v>91459760.927802175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0"/>
        <v>13380.57257585612</v>
      </c>
      <c r="P21" s="39">
        <f t="shared" si="1"/>
        <v>1405.122462956808</v>
      </c>
      <c r="Q21" s="146"/>
      <c r="R21" s="32">
        <f t="shared" si="2"/>
        <v>1</v>
      </c>
      <c r="S21" s="37">
        <f t="shared" si="3"/>
        <v>1</v>
      </c>
      <c r="T21" s="146"/>
      <c r="U21" s="43">
        <f t="shared" si="4"/>
        <v>0.33600098935871042</v>
      </c>
      <c r="V21" s="37">
        <f t="shared" si="5"/>
        <v>4.0000000350090652E-3</v>
      </c>
      <c r="W21" s="146"/>
      <c r="X21" s="89">
        <f t="shared" si="13"/>
        <v>7725</v>
      </c>
      <c r="Y21" s="45">
        <f t="shared" si="7"/>
        <v>91967703.906375632</v>
      </c>
      <c r="Z21" s="45">
        <f t="shared" si="8"/>
        <v>279653.3398382499</v>
      </c>
      <c r="AA21" s="45">
        <f t="shared" si="9"/>
        <v>16108.359002667561</v>
      </c>
      <c r="AB21" s="46">
        <f t="shared" si="10"/>
        <v>39534.618981666768</v>
      </c>
      <c r="AD21" s="44">
        <f t="shared" si="11"/>
        <v>92310725.224198207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0"/>
        <v>13503.988264570315</v>
      </c>
      <c r="P22" s="39">
        <f t="shared" si="1"/>
        <v>1417.8039207768852</v>
      </c>
      <c r="Q22" s="146"/>
      <c r="R22" s="32">
        <f t="shared" si="2"/>
        <v>1</v>
      </c>
      <c r="S22" s="37">
        <f t="shared" si="3"/>
        <v>1</v>
      </c>
      <c r="T22" s="146"/>
      <c r="U22" s="43">
        <f t="shared" si="4"/>
        <v>0.33600102636822227</v>
      </c>
      <c r="V22" s="37">
        <f t="shared" si="5"/>
        <v>4.0000000362901272E-3</v>
      </c>
      <c r="W22" s="146"/>
      <c r="X22" s="89">
        <f t="shared" si="13"/>
        <v>7725</v>
      </c>
      <c r="Y22" s="45">
        <f t="shared" si="7"/>
        <v>92815963.843672514</v>
      </c>
      <c r="Z22" s="45">
        <f t="shared" si="8"/>
        <v>282231.50130081997</v>
      </c>
      <c r="AA22" s="45">
        <f t="shared" si="9"/>
        <v>15864.707145219611</v>
      </c>
      <c r="AB22" s="46">
        <f t="shared" si="10"/>
        <v>39897.928279648055</v>
      </c>
      <c r="AD22" s="44">
        <f t="shared" si="11"/>
        <v>93161682.980398208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0"/>
        <v>13627.403953284507</v>
      </c>
      <c r="P23" s="39">
        <f t="shared" si="1"/>
        <v>1430.4880606962079</v>
      </c>
      <c r="Q23" s="146"/>
      <c r="R23" s="32">
        <f t="shared" si="2"/>
        <v>1</v>
      </c>
      <c r="S23" s="37">
        <f t="shared" si="3"/>
        <v>1</v>
      </c>
      <c r="T23" s="146"/>
      <c r="U23" s="43">
        <f t="shared" si="4"/>
        <v>0.3360010644064777</v>
      </c>
      <c r="V23" s="37">
        <f t="shared" si="5"/>
        <v>4.0000000376063131E-3</v>
      </c>
      <c r="W23" s="146"/>
      <c r="X23" s="89">
        <f t="shared" si="13"/>
        <v>7725</v>
      </c>
      <c r="Y23" s="45">
        <f t="shared" si="7"/>
        <v>93664224.391297832</v>
      </c>
      <c r="Z23" s="45">
        <f t="shared" si="8"/>
        <v>284809.67451098474</v>
      </c>
      <c r="AA23" s="45">
        <f t="shared" si="9"/>
        <v>15613.885998387261</v>
      </c>
      <c r="AB23" s="46">
        <f t="shared" si="10"/>
        <v>40261.250456488546</v>
      </c>
      <c r="AD23" s="44">
        <f t="shared" si="11"/>
        <v>94012634.202263683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0"/>
        <v>13750.819641998702</v>
      </c>
      <c r="P24" s="39">
        <f t="shared" si="1"/>
        <v>1443.1747729925346</v>
      </c>
      <c r="Q24" s="146"/>
      <c r="R24" s="32">
        <f t="shared" si="2"/>
        <v>1</v>
      </c>
      <c r="S24" s="37">
        <f t="shared" si="3"/>
        <v>1</v>
      </c>
      <c r="T24" s="146"/>
      <c r="U24" s="43">
        <f t="shared" si="4"/>
        <v>0.33600110349236617</v>
      </c>
      <c r="V24" s="37">
        <f t="shared" si="5"/>
        <v>4.0000000389582568E-3</v>
      </c>
      <c r="W24" s="146"/>
      <c r="X24" s="89">
        <f t="shared" si="13"/>
        <v>7725</v>
      </c>
      <c r="Y24" s="45">
        <f t="shared" si="7"/>
        <v>94512485.55673939</v>
      </c>
      <c r="Z24" s="45">
        <f t="shared" si="8"/>
        <v>287387.85898816079</v>
      </c>
      <c r="AA24" s="45">
        <f t="shared" si="9"/>
        <v>15355.895562170523</v>
      </c>
      <c r="AB24" s="46">
        <f t="shared" si="10"/>
        <v>40624.584985325826</v>
      </c>
      <c r="AD24" s="44">
        <f t="shared" si="11"/>
        <v>94863578.896275058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0"/>
        <v>13874.235330712894</v>
      </c>
      <c r="P25" s="39">
        <f t="shared" si="1"/>
        <v>1455.8639538479592</v>
      </c>
      <c r="Q25" s="146"/>
      <c r="R25" s="32">
        <f t="shared" si="2"/>
        <v>1</v>
      </c>
      <c r="S25" s="37">
        <f t="shared" si="3"/>
        <v>1</v>
      </c>
      <c r="T25" s="146"/>
      <c r="U25" s="43">
        <f t="shared" si="4"/>
        <v>0.33600114364494893</v>
      </c>
      <c r="V25" s="37">
        <f t="shared" si="5"/>
        <v>4.0000000403466037E-3</v>
      </c>
      <c r="W25" s="146"/>
      <c r="X25" s="89">
        <f t="shared" si="13"/>
        <v>7725</v>
      </c>
      <c r="Y25" s="45">
        <f t="shared" si="7"/>
        <v>95360747.348026022</v>
      </c>
      <c r="Z25" s="45">
        <f t="shared" si="8"/>
        <v>289966.05427762563</v>
      </c>
      <c r="AA25" s="45">
        <f t="shared" si="9"/>
        <v>15090.73583656938</v>
      </c>
      <c r="AB25" s="46">
        <f t="shared" si="10"/>
        <v>40987.931367648809</v>
      </c>
      <c r="AD25" s="44">
        <f t="shared" si="11"/>
        <v>95714517.069507867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0"/>
        <v>13997.651019427089</v>
      </c>
      <c r="P26" s="39">
        <f t="shared" si="1"/>
        <v>1468.5555049570312</v>
      </c>
      <c r="Q26" s="146"/>
      <c r="R26" s="32">
        <f t="shared" si="2"/>
        <v>1</v>
      </c>
      <c r="S26" s="37">
        <f t="shared" si="3"/>
        <v>1</v>
      </c>
      <c r="T26" s="146"/>
      <c r="U26" s="43">
        <f t="shared" si="4"/>
        <v>0.33600118488345915</v>
      </c>
      <c r="V26" s="37">
        <f t="shared" si="5"/>
        <v>4.0000000417719991E-3</v>
      </c>
      <c r="W26" s="146"/>
      <c r="X26" s="89">
        <f t="shared" si="13"/>
        <v>7725</v>
      </c>
      <c r="Y26" s="45">
        <f t="shared" si="7"/>
        <v>96209009.773709789</v>
      </c>
      <c r="Z26" s="45">
        <f t="shared" si="8"/>
        <v>292544.25994880148</v>
      </c>
      <c r="AA26" s="45">
        <f t="shared" si="9"/>
        <v>14818.406821583851</v>
      </c>
      <c r="AB26" s="46">
        <f t="shared" si="10"/>
        <v>41351.289131416037</v>
      </c>
      <c r="AD26" s="44">
        <f t="shared" si="11"/>
        <v>96565448.729611591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0"/>
        <v>14121.066708141281</v>
      </c>
      <c r="P27" s="39">
        <f t="shared" si="1"/>
        <v>1481.2493331656767</v>
      </c>
      <c r="Q27" s="146"/>
      <c r="R27" s="32">
        <f t="shared" si="2"/>
        <v>1</v>
      </c>
      <c r="S27" s="37">
        <f t="shared" si="3"/>
        <v>1</v>
      </c>
      <c r="T27" s="146"/>
      <c r="U27" s="43">
        <f t="shared" si="4"/>
        <v>0.33600122722730186</v>
      </c>
      <c r="V27" s="37">
        <f t="shared" si="5"/>
        <v>4.0000000432351013E-3</v>
      </c>
      <c r="W27" s="146"/>
      <c r="X27" s="89">
        <f t="shared" si="13"/>
        <v>7725</v>
      </c>
      <c r="Y27" s="45">
        <f t="shared" si="7"/>
        <v>97057272.842849597</v>
      </c>
      <c r="Z27" s="45">
        <f t="shared" si="8"/>
        <v>295122.47559367341</v>
      </c>
      <c r="AA27" s="45">
        <f t="shared" si="9"/>
        <v>14538.908517213917</v>
      </c>
      <c r="AB27" s="46">
        <f t="shared" si="10"/>
        <v>41714.657829321819</v>
      </c>
      <c r="AD27" s="44">
        <f t="shared" si="11"/>
        <v>97416373.884789795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0"/>
        <v>14244.482396855472</v>
      </c>
      <c r="P28" s="39">
        <f t="shared" si="1"/>
        <v>1493.9453501381365</v>
      </c>
      <c r="Q28" s="146"/>
      <c r="R28" s="32">
        <f t="shared" si="2"/>
        <v>1</v>
      </c>
      <c r="S28" s="37">
        <f t="shared" si="3"/>
        <v>1</v>
      </c>
      <c r="T28" s="146"/>
      <c r="U28" s="43">
        <f t="shared" si="4"/>
        <v>0.3360012706960539</v>
      </c>
      <c r="V28" s="37">
        <f t="shared" si="5"/>
        <v>4.000000044736567E-3</v>
      </c>
      <c r="W28" s="146"/>
      <c r="X28" s="89">
        <f t="shared" si="13"/>
        <v>7725</v>
      </c>
      <c r="Y28" s="45">
        <f t="shared" si="7"/>
        <v>97905536.564996526</v>
      </c>
      <c r="Z28" s="45">
        <f t="shared" si="8"/>
        <v>297700.70082533086</v>
      </c>
      <c r="AA28" s="45">
        <f t="shared" si="9"/>
        <v>14252.240923459582</v>
      </c>
      <c r="AB28" s="46">
        <f t="shared" si="10"/>
        <v>42078.037037197013</v>
      </c>
      <c r="AD28" s="44">
        <f t="shared" si="11"/>
        <v>98267292.543782517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0"/>
        <v>14367.898085569666</v>
      </c>
      <c r="P29" s="39">
        <f t="shared" si="1"/>
        <v>1506.6434720494137</v>
      </c>
      <c r="Q29" s="146"/>
      <c r="R29" s="32">
        <f t="shared" si="2"/>
        <v>1</v>
      </c>
      <c r="S29" s="37">
        <f t="shared" si="3"/>
        <v>1</v>
      </c>
      <c r="T29" s="146"/>
      <c r="U29" s="43">
        <f t="shared" si="4"/>
        <v>0.33600131530946392</v>
      </c>
      <c r="V29" s="37">
        <f t="shared" si="5"/>
        <v>4.0000000462770621E-3</v>
      </c>
      <c r="W29" s="146"/>
      <c r="X29" s="89">
        <f t="shared" si="13"/>
        <v>7725</v>
      </c>
      <c r="Y29" s="45">
        <f t="shared" si="7"/>
        <v>98753800.950180009</v>
      </c>
      <c r="Z29" s="45">
        <f t="shared" si="8"/>
        <v>300278.93527662038</v>
      </c>
      <c r="AA29" s="45">
        <f t="shared" si="9"/>
        <v>13958.404040320864</v>
      </c>
      <c r="AB29" s="46">
        <f t="shared" si="10"/>
        <v>42441.426352532144</v>
      </c>
      <c r="AD29" s="44">
        <f t="shared" si="11"/>
        <v>99118204.715849489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0"/>
        <v>14491.313774283859</v>
      </c>
      <c r="P30" s="39">
        <f t="shared" si="1"/>
        <v>1519.3436193009811</v>
      </c>
      <c r="Q30" s="146"/>
      <c r="R30" s="32">
        <f t="shared" si="2"/>
        <v>1</v>
      </c>
      <c r="S30" s="37">
        <f t="shared" si="3"/>
        <v>1</v>
      </c>
      <c r="T30" s="146"/>
      <c r="U30" s="43">
        <f t="shared" si="4"/>
        <v>0.33600136108745254</v>
      </c>
      <c r="V30" s="37">
        <f t="shared" si="5"/>
        <v>4.0000000478572599E-3</v>
      </c>
      <c r="W30" s="146"/>
      <c r="X30" s="89">
        <f t="shared" si="13"/>
        <v>7725</v>
      </c>
      <c r="Y30" s="45">
        <f t="shared" si="7"/>
        <v>99602066.008895755</v>
      </c>
      <c r="Z30" s="45">
        <f t="shared" si="8"/>
        <v>302857.17859890033</v>
      </c>
      <c r="AA30" s="45">
        <f t="shared" si="9"/>
        <v>13657.397867797745</v>
      </c>
      <c r="AB30" s="46">
        <f t="shared" si="10"/>
        <v>42804.825393112325</v>
      </c>
      <c r="AD30" s="44">
        <f t="shared" si="11"/>
        <v>99969110.41075556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0"/>
        <v>14614.729462998052</v>
      </c>
      <c r="P31" s="39">
        <f t="shared" si="1"/>
        <v>1532.0457162577247</v>
      </c>
      <c r="Q31" s="146"/>
      <c r="R31" s="32">
        <f t="shared" si="2"/>
        <v>1</v>
      </c>
      <c r="S31" s="37">
        <f t="shared" si="3"/>
        <v>1</v>
      </c>
      <c r="T31" s="146"/>
      <c r="U31" s="43">
        <f t="shared" si="4"/>
        <v>0.33600140805011214</v>
      </c>
      <c r="V31" s="37">
        <f t="shared" si="5"/>
        <v>4.0000000494778368E-3</v>
      </c>
      <c r="W31" s="146"/>
      <c r="X31" s="89">
        <f t="shared" si="13"/>
        <v>7725</v>
      </c>
      <c r="Y31" s="45">
        <f t="shared" si="7"/>
        <v>100450331.75209431</v>
      </c>
      <c r="Z31" s="45">
        <f t="shared" si="8"/>
        <v>305435.43046088901</v>
      </c>
      <c r="AA31" s="45">
        <f t="shared" si="9"/>
        <v>13349.222405890227</v>
      </c>
      <c r="AB31" s="46">
        <f t="shared" si="10"/>
        <v>43168.233795754146</v>
      </c>
      <c r="AD31" s="44">
        <f t="shared" si="11"/>
        <v>100820009.63875684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0"/>
        <v>14738.145151712242</v>
      </c>
      <c r="P32" s="39">
        <f t="shared" si="1"/>
        <v>1544.7496910042889</v>
      </c>
      <c r="Q32" s="146"/>
      <c r="R32" s="32">
        <f t="shared" si="2"/>
        <v>1</v>
      </c>
      <c r="S32" s="37">
        <f t="shared" si="3"/>
        <v>1</v>
      </c>
      <c r="T32" s="146"/>
      <c r="U32" s="43">
        <f t="shared" si="4"/>
        <v>0.336001456217707</v>
      </c>
      <c r="V32" s="37">
        <f t="shared" si="5"/>
        <v>4.0000000511394756E-3</v>
      </c>
      <c r="W32" s="146"/>
      <c r="X32" s="89">
        <f t="shared" si="13"/>
        <v>7725</v>
      </c>
      <c r="Y32" s="45">
        <f t="shared" si="7"/>
        <v>101298598.19117078</v>
      </c>
      <c r="Z32" s="45">
        <f t="shared" si="8"/>
        <v>308013.69054759701</v>
      </c>
      <c r="AA32" s="45">
        <f t="shared" si="9"/>
        <v>13033.877654598318</v>
      </c>
      <c r="AB32" s="46">
        <f t="shared" si="10"/>
        <v>43531.651215135658</v>
      </c>
      <c r="AD32" s="44">
        <f t="shared" si="11"/>
        <v>101670902.41058812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0"/>
        <v>14861.560840426435</v>
      </c>
      <c r="P33" s="39">
        <f t="shared" si="1"/>
        <v>1557.4554751191831</v>
      </c>
      <c r="Q33" s="146"/>
      <c r="R33" s="32">
        <f t="shared" si="2"/>
        <v>1</v>
      </c>
      <c r="S33" s="37">
        <f t="shared" si="3"/>
        <v>1</v>
      </c>
      <c r="T33" s="146"/>
      <c r="U33" s="43">
        <f t="shared" si="4"/>
        <v>0.3360015056106731</v>
      </c>
      <c r="V33" s="37">
        <f t="shared" si="5"/>
        <v>4.0000000528428665E-3</v>
      </c>
      <c r="W33" s="146"/>
      <c r="X33" s="89">
        <f t="shared" si="13"/>
        <v>7725</v>
      </c>
      <c r="Y33" s="45">
        <f t="shared" si="7"/>
        <v>102146865.33795549</v>
      </c>
      <c r="Z33" s="45">
        <f t="shared" si="8"/>
        <v>310591.95855933835</v>
      </c>
      <c r="AA33" s="45">
        <f t="shared" si="9"/>
        <v>12711.363613922013</v>
      </c>
      <c r="AB33" s="46">
        <f t="shared" si="10"/>
        <v>43895.077322711702</v>
      </c>
      <c r="AD33" s="44">
        <f t="shared" si="11"/>
        <v>102521788.73745145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0"/>
        <v>14984.976529140627</v>
      </c>
      <c r="P34" s="39">
        <f t="shared" si="1"/>
        <v>1570.1630034651471</v>
      </c>
      <c r="Q34" s="146"/>
      <c r="R34" s="32">
        <f t="shared" si="2"/>
        <v>1</v>
      </c>
      <c r="S34" s="37">
        <f t="shared" si="3"/>
        <v>1</v>
      </c>
      <c r="T34" s="146"/>
      <c r="U34" s="43">
        <f t="shared" si="4"/>
        <v>0.33600155624961853</v>
      </c>
      <c r="V34" s="37">
        <f t="shared" si="5"/>
        <v>4.0000000545887017E-3</v>
      </c>
      <c r="W34" s="146"/>
      <c r="X34" s="89">
        <f t="shared" si="13"/>
        <v>7725</v>
      </c>
      <c r="Y34" s="45">
        <f t="shared" si="7"/>
        <v>102995133.20470551</v>
      </c>
      <c r="Z34" s="45">
        <f t="shared" si="8"/>
        <v>313170.23421081173</v>
      </c>
      <c r="AA34" s="45">
        <f t="shared" si="9"/>
        <v>12381.680283861309</v>
      </c>
      <c r="AB34" s="46">
        <f t="shared" si="10"/>
        <v>44258.511805707261</v>
      </c>
      <c r="AD34" s="44">
        <f t="shared" si="11"/>
        <v>103372668.6310059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0"/>
        <v>15108.392217854818</v>
      </c>
      <c r="P35" s="39">
        <f t="shared" si="1"/>
        <v>1582.8722139944352</v>
      </c>
      <c r="Q35" s="146"/>
      <c r="R35" s="32">
        <f t="shared" si="2"/>
        <v>1</v>
      </c>
      <c r="S35" s="37">
        <f t="shared" si="3"/>
        <v>1</v>
      </c>
      <c r="T35" s="146"/>
      <c r="U35" s="43">
        <f t="shared" si="4"/>
        <v>0.33600160815532304</v>
      </c>
      <c r="V35" s="37">
        <f t="shared" si="5"/>
        <v>4.000000056377683E-3</v>
      </c>
      <c r="W35" s="146"/>
      <c r="X35" s="89">
        <f t="shared" si="13"/>
        <v>7725</v>
      </c>
      <c r="Y35" s="45">
        <f t="shared" si="7"/>
        <v>103843401.80409674</v>
      </c>
      <c r="Z35" s="45">
        <f t="shared" si="8"/>
        <v>315748.51723024814</v>
      </c>
      <c r="AA35" s="45">
        <f t="shared" si="9"/>
        <v>12044.827664416209</v>
      </c>
      <c r="AB35" s="46">
        <f t="shared" si="10"/>
        <v>44621.954366182494</v>
      </c>
      <c r="AD35" s="44">
        <f t="shared" si="11"/>
        <v>104223542.10335758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0"/>
        <v>15231.807906569011</v>
      </c>
      <c r="P36" s="39">
        <f t="shared" si="1"/>
        <v>1595.5830475677899</v>
      </c>
      <c r="Q36" s="146"/>
      <c r="R36" s="32">
        <f t="shared" si="2"/>
        <v>1</v>
      </c>
      <c r="S36" s="37">
        <f t="shared" si="3"/>
        <v>1</v>
      </c>
      <c r="T36" s="146"/>
      <c r="U36" s="43">
        <f t="shared" si="4"/>
        <v>0.33600166134873821</v>
      </c>
      <c r="V36" s="37">
        <f t="shared" si="5"/>
        <v>4.0000000582105172E-3</v>
      </c>
      <c r="W36" s="146"/>
      <c r="X36" s="89">
        <f t="shared" si="13"/>
        <v>7725</v>
      </c>
      <c r="Y36" s="45">
        <f t="shared" si="7"/>
        <v>104691671.14921682</v>
      </c>
      <c r="Z36" s="45">
        <f t="shared" si="8"/>
        <v>318326.80735861749</v>
      </c>
      <c r="AA36" s="45">
        <f t="shared" si="9"/>
        <v>11700.805755586716</v>
      </c>
      <c r="AB36" s="46">
        <f t="shared" si="10"/>
        <v>44985.40472016354</v>
      </c>
      <c r="AD36" s="44">
        <f t="shared" si="11"/>
        <v>105074409.16705118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0"/>
        <v>15355.223595283205</v>
      </c>
      <c r="P37" s="39">
        <f t="shared" si="1"/>
        <v>1608.2954477859971</v>
      </c>
      <c r="Q37" s="146"/>
      <c r="R37" s="32">
        <f t="shared" si="2"/>
        <v>1</v>
      </c>
      <c r="S37" s="37">
        <f t="shared" si="3"/>
        <v>1</v>
      </c>
      <c r="T37" s="146"/>
      <c r="U37" s="43">
        <f t="shared" si="4"/>
        <v>0.33600171585098765</v>
      </c>
      <c r="V37" s="37">
        <f t="shared" si="5"/>
        <v>4.0000000600879148E-3</v>
      </c>
      <c r="W37" s="146"/>
      <c r="X37" s="89">
        <f t="shared" si="13"/>
        <v>7725</v>
      </c>
      <c r="Y37" s="45">
        <f t="shared" si="7"/>
        <v>105539941.25355892</v>
      </c>
      <c r="Z37" s="45">
        <f t="shared" si="8"/>
        <v>320905.10434889141</v>
      </c>
      <c r="AA37" s="45">
        <f t="shared" si="9"/>
        <v>11349.614557372826</v>
      </c>
      <c r="AB37" s="46">
        <f t="shared" si="10"/>
        <v>45348.862596833584</v>
      </c>
      <c r="AD37" s="44">
        <f t="shared" si="11"/>
        <v>105925269.83506203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0"/>
        <v>15478.639283997396</v>
      </c>
      <c r="P38" s="39">
        <f t="shared" si="1"/>
        <v>1621.0093608330112</v>
      </c>
      <c r="Q38" s="146"/>
      <c r="R38" s="32">
        <f t="shared" si="2"/>
        <v>1</v>
      </c>
      <c r="S38" s="37">
        <f t="shared" si="3"/>
        <v>1</v>
      </c>
      <c r="T38" s="146"/>
      <c r="U38" s="43">
        <f t="shared" si="4"/>
        <v>0.33600177168336659</v>
      </c>
      <c r="V38" s="37">
        <f t="shared" si="5"/>
        <v>4.0000000620105938E-3</v>
      </c>
      <c r="W38" s="146"/>
      <c r="X38" s="89">
        <f t="shared" si="13"/>
        <v>7725</v>
      </c>
      <c r="Y38" s="45">
        <f t="shared" si="7"/>
        <v>106388212.13101552</v>
      </c>
      <c r="Z38" s="45">
        <f t="shared" si="8"/>
        <v>323483.40796535532</v>
      </c>
      <c r="AA38" s="45">
        <f t="shared" si="9"/>
        <v>10991.254069774541</v>
      </c>
      <c r="AB38" s="46">
        <f t="shared" si="10"/>
        <v>45712.327737779626</v>
      </c>
      <c r="AD38" s="44">
        <f t="shared" si="11"/>
        <v>106776124.12078844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0"/>
        <v>15602.054972711589</v>
      </c>
      <c r="P39" s="39">
        <f t="shared" si="1"/>
        <v>1633.7247353297414</v>
      </c>
      <c r="Q39" s="146"/>
      <c r="R39" s="32">
        <f t="shared" si="2"/>
        <v>1</v>
      </c>
      <c r="S39" s="37">
        <f t="shared" si="3"/>
        <v>1</v>
      </c>
      <c r="T39" s="146"/>
      <c r="U39" s="43">
        <f t="shared" si="4"/>
        <v>0.33600182886734231</v>
      </c>
      <c r="V39" s="37">
        <f t="shared" si="5"/>
        <v>4.0000000639792786E-3</v>
      </c>
      <c r="W39" s="146"/>
      <c r="X39" s="89">
        <f t="shared" si="13"/>
        <v>7725</v>
      </c>
      <c r="Y39" s="45">
        <f t="shared" si="7"/>
        <v>107236483.79587354</v>
      </c>
      <c r="Z39" s="45">
        <f t="shared" si="8"/>
        <v>326061.71798296913</v>
      </c>
      <c r="AA39" s="45">
        <f t="shared" si="9"/>
        <v>10625.724292791858</v>
      </c>
      <c r="AB39" s="46">
        <f t="shared" si="10"/>
        <v>46075.799896290431</v>
      </c>
      <c r="AD39" s="44">
        <f t="shared" si="11"/>
        <v>107626972.03804557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0"/>
        <v>15725.470661425783</v>
      </c>
      <c r="P40" s="39">
        <f t="shared" si="1"/>
        <v>1646.4415221976526</v>
      </c>
      <c r="Q40" s="146"/>
      <c r="R40" s="32">
        <f t="shared" si="2"/>
        <v>1</v>
      </c>
      <c r="S40" s="37">
        <f t="shared" si="3"/>
        <v>1</v>
      </c>
      <c r="T40" s="146"/>
      <c r="U40" s="43">
        <f t="shared" si="4"/>
        <v>0.33600188742455384</v>
      </c>
      <c r="V40" s="37">
        <f t="shared" si="5"/>
        <v>4.0000000659946976E-3</v>
      </c>
      <c r="W40" s="146"/>
      <c r="X40" s="89">
        <f t="shared" si="13"/>
        <v>7725</v>
      </c>
      <c r="Y40" s="45">
        <f t="shared" si="7"/>
        <v>108084756.26280913</v>
      </c>
      <c r="Z40" s="45">
        <f t="shared" si="8"/>
        <v>328640.03418676869</v>
      </c>
      <c r="AA40" s="45">
        <f t="shared" si="9"/>
        <v>10253.025226424781</v>
      </c>
      <c r="AB40" s="46">
        <f t="shared" si="10"/>
        <v>46439.278836701509</v>
      </c>
      <c r="AD40" s="44">
        <f t="shared" si="11"/>
        <v>108477813.60105902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0"/>
        <v>15848.886350139976</v>
      </c>
      <c r="P41" s="39">
        <f t="shared" si="1"/>
        <v>1659.1596745314282</v>
      </c>
      <c r="Q41" s="146"/>
      <c r="R41" s="32">
        <f t="shared" si="2"/>
        <v>1</v>
      </c>
      <c r="S41" s="37">
        <f t="shared" si="3"/>
        <v>1</v>
      </c>
      <c r="T41" s="146"/>
      <c r="U41" s="43">
        <f t="shared" si="4"/>
        <v>0.33600194737681205</v>
      </c>
      <c r="V41" s="37">
        <f t="shared" si="5"/>
        <v>4.0000000680575857E-3</v>
      </c>
      <c r="W41" s="146"/>
      <c r="X41" s="89">
        <f t="shared" si="13"/>
        <v>7725</v>
      </c>
      <c r="Y41" s="45">
        <f t="shared" si="7"/>
        <v>108933029.54688357</v>
      </c>
      <c r="Z41" s="45">
        <f t="shared" si="8"/>
        <v>331218.35637130874</v>
      </c>
      <c r="AA41" s="45">
        <f t="shared" si="9"/>
        <v>9873.1568706733087</v>
      </c>
      <c r="AB41" s="46">
        <f t="shared" si="10"/>
        <v>46802.764333783671</v>
      </c>
      <c r="AD41" s="44">
        <f t="shared" si="11"/>
        <v>109328648.82445934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0"/>
        <v>15972.302038854168</v>
      </c>
      <c r="P42" s="39">
        <f t="shared" si="1"/>
        <v>1671.87914748</v>
      </c>
      <c r="Q42" s="146"/>
      <c r="R42" s="32">
        <f t="shared" si="2"/>
        <v>1</v>
      </c>
      <c r="S42" s="37">
        <f t="shared" si="3"/>
        <v>1</v>
      </c>
      <c r="T42" s="146"/>
      <c r="U42" s="43">
        <f t="shared" si="4"/>
        <v>0.33600200874609965</v>
      </c>
      <c r="V42" s="37">
        <f t="shared" si="5"/>
        <v>4.0000000701686834E-3</v>
      </c>
      <c r="W42" s="146"/>
      <c r="X42" s="89">
        <f t="shared" si="13"/>
        <v>7725</v>
      </c>
      <c r="Y42" s="45">
        <f t="shared" si="7"/>
        <v>109781303.66353932</v>
      </c>
      <c r="Z42" s="45">
        <f t="shared" si="8"/>
        <v>333796.68434014166</v>
      </c>
      <c r="AA42" s="45">
        <f t="shared" si="9"/>
        <v>9486.1192255374408</v>
      </c>
      <c r="AB42" s="46">
        <f t="shared" si="10"/>
        <v>47166.256172171845</v>
      </c>
      <c r="AD42" s="44">
        <f t="shared" si="11"/>
        <v>110179477.72327715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0"/>
        <v>16095.717727568361</v>
      </c>
      <c r="P43" s="39">
        <f t="shared" si="1"/>
        <v>1684.5998981353064</v>
      </c>
      <c r="Q43" s="146"/>
      <c r="R43" s="32">
        <f t="shared" si="2"/>
        <v>1</v>
      </c>
      <c r="S43" s="37">
        <f t="shared" si="3"/>
        <v>1</v>
      </c>
      <c r="T43" s="146"/>
      <c r="U43" s="43">
        <f t="shared" si="4"/>
        <v>0.33600207155457129</v>
      </c>
      <c r="V43" s="37">
        <f t="shared" si="5"/>
        <v>4.0000000723287377E-3</v>
      </c>
      <c r="W43" s="146"/>
      <c r="X43" s="89">
        <f t="shared" si="13"/>
        <v>7725</v>
      </c>
      <c r="Y43" s="45">
        <f t="shared" si="7"/>
        <v>110629578.62859645</v>
      </c>
      <c r="Z43" s="45">
        <f t="shared" si="8"/>
        <v>336375.01790532994</v>
      </c>
      <c r="AA43" s="45">
        <f t="shared" si="9"/>
        <v>9091.9122910171754</v>
      </c>
      <c r="AB43" s="46">
        <f t="shared" si="10"/>
        <v>47529.754145830797</v>
      </c>
      <c r="AD43" s="44">
        <f t="shared" si="11"/>
        <v>111030300.31293863</v>
      </c>
      <c r="AE43" s="12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0"/>
        <v>16219.133416282555</v>
      </c>
      <c r="P44" s="39">
        <f t="shared" si="1"/>
        <v>1697.3218854282015</v>
      </c>
      <c r="Q44" s="146"/>
      <c r="R44" s="32">
        <f t="shared" si="2"/>
        <v>1</v>
      </c>
      <c r="S44" s="37">
        <f t="shared" si="3"/>
        <v>1</v>
      </c>
      <c r="T44" s="146"/>
      <c r="U44" s="43">
        <f t="shared" si="4"/>
        <v>0.33600213582455341</v>
      </c>
      <c r="V44" s="37">
        <f t="shared" si="5"/>
        <v>4.0000000745384996E-3</v>
      </c>
      <c r="W44" s="146"/>
      <c r="X44" s="89">
        <f t="shared" si="13"/>
        <v>7725</v>
      </c>
      <c r="Y44" s="45">
        <f t="shared" si="7"/>
        <v>111477854.4582496</v>
      </c>
      <c r="Z44" s="45">
        <f t="shared" si="8"/>
        <v>338953.35688699089</v>
      </c>
      <c r="AA44" s="45">
        <f t="shared" si="9"/>
        <v>8690.5360671125181</v>
      </c>
      <c r="AB44" s="46">
        <f t="shared" si="10"/>
        <v>47893.258057555409</v>
      </c>
      <c r="AD44" s="44">
        <f t="shared" si="11"/>
        <v>111881116.60926126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0"/>
        <v>16342.54910499675</v>
      </c>
      <c r="P45" s="39">
        <f t="shared" si="1"/>
        <v>1710.0450700309891</v>
      </c>
      <c r="Q45" s="146"/>
      <c r="R45" s="32">
        <f t="shared" si="2"/>
        <v>1</v>
      </c>
      <c r="S45" s="37">
        <f t="shared" si="3"/>
        <v>1</v>
      </c>
      <c r="T45" s="146"/>
      <c r="U45" s="43">
        <f t="shared" si="4"/>
        <v>0.33600220157854427</v>
      </c>
      <c r="V45" s="37">
        <f t="shared" si="5"/>
        <v>4.0000000767987281E-3</v>
      </c>
      <c r="W45" s="146"/>
      <c r="X45" s="89">
        <f t="shared" si="13"/>
        <v>7725</v>
      </c>
      <c r="Y45" s="45">
        <f t="shared" si="7"/>
        <v>112326131.16906495</v>
      </c>
      <c r="Z45" s="45">
        <f t="shared" si="8"/>
        <v>341531.70111286925</v>
      </c>
      <c r="AA45" s="45">
        <f t="shared" si="9"/>
        <v>8281.9905538234616</v>
      </c>
      <c r="AB45" s="46">
        <f t="shared" si="10"/>
        <v>48256.76771850259</v>
      </c>
      <c r="AD45" s="44">
        <f t="shared" si="11"/>
        <v>112731926.62845016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0"/>
        <v>16465.964793710944</v>
      </c>
      <c r="P46" s="39">
        <f t="shared" si="1"/>
        <v>1722.7694142660844</v>
      </c>
      <c r="Q46" s="146"/>
      <c r="R46" s="32">
        <f t="shared" si="2"/>
        <v>1</v>
      </c>
      <c r="S46" s="37">
        <f t="shared" si="3"/>
        <v>1</v>
      </c>
      <c r="T46" s="146"/>
      <c r="U46" s="43">
        <f t="shared" si="4"/>
        <v>0.33600226883921397</v>
      </c>
      <c r="V46" s="37">
        <f t="shared" si="5"/>
        <v>4.0000000791101881E-3</v>
      </c>
      <c r="W46" s="146"/>
      <c r="X46" s="89">
        <f t="shared" si="13"/>
        <v>7725</v>
      </c>
      <c r="Y46" s="45">
        <f t="shared" si="7"/>
        <v>113174408.77797796</v>
      </c>
      <c r="Z46" s="45">
        <f t="shared" si="8"/>
        <v>344110.05041793711</v>
      </c>
      <c r="AA46" s="45">
        <f t="shared" si="9"/>
        <v>7866.2757511500104</v>
      </c>
      <c r="AB46" s="46">
        <f t="shared" si="10"/>
        <v>48620.282947752741</v>
      </c>
      <c r="AD46" s="44">
        <f t="shared" si="11"/>
        <v>113582730.38709478</v>
      </c>
      <c r="AE46" s="125"/>
      <c r="AF46" s="53"/>
      <c r="AG46" s="54">
        <f>'[4]Risikoschätzung '!$T$22</f>
        <v>4.5820769878319424E-6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0"/>
        <v>16589.380482425138</v>
      </c>
      <c r="P47" s="39">
        <f t="shared" si="1"/>
        <v>1735.4948820203711</v>
      </c>
      <c r="Q47" s="146"/>
      <c r="R47" s="32">
        <f t="shared" si="2"/>
        <v>1</v>
      </c>
      <c r="S47" s="37">
        <f t="shared" si="3"/>
        <v>1</v>
      </c>
      <c r="T47" s="146"/>
      <c r="U47" s="43">
        <f t="shared" si="4"/>
        <v>0.33600233762940462</v>
      </c>
      <c r="V47" s="37">
        <f t="shared" si="5"/>
        <v>4.0000000814736456E-3</v>
      </c>
      <c r="W47" s="146"/>
      <c r="X47" s="89">
        <f t="shared" si="13"/>
        <v>7725</v>
      </c>
      <c r="Y47" s="45">
        <f t="shared" si="7"/>
        <v>114022687.30229105</v>
      </c>
      <c r="Z47" s="45">
        <f t="shared" si="8"/>
        <v>346688.40464401903</v>
      </c>
      <c r="AA47" s="45">
        <f t="shared" si="9"/>
        <v>7443.3916590921635</v>
      </c>
      <c r="AB47" s="46">
        <f t="shared" si="10"/>
        <v>48983.803571898527</v>
      </c>
      <c r="AD47" s="44">
        <f t="shared" ref="AD47:AD54" si="14">SUM(X47:AB47)</f>
        <v>114433527.90216605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0"/>
        <v>16712.796171139333</v>
      </c>
      <c r="P48" s="39">
        <f t="shared" si="1"/>
        <v>1748.2214386648325</v>
      </c>
      <c r="Q48" s="146"/>
      <c r="R48" s="32">
        <f t="shared" si="2"/>
        <v>1</v>
      </c>
      <c r="S48" s="37">
        <f t="shared" si="3"/>
        <v>1</v>
      </c>
      <c r="T48" s="146"/>
      <c r="U48" s="43">
        <f t="shared" si="4"/>
        <v>0.33600240797212994</v>
      </c>
      <c r="V48" s="37">
        <f t="shared" si="5"/>
        <v>4.0000000838898795E-3</v>
      </c>
      <c r="W48" s="146"/>
      <c r="X48" s="89">
        <f t="shared" si="13"/>
        <v>7725</v>
      </c>
      <c r="Y48" s="45">
        <f t="shared" si="7"/>
        <v>114870966.75967158</v>
      </c>
      <c r="Z48" s="45">
        <f t="shared" si="8"/>
        <v>349266.76363943995</v>
      </c>
      <c r="AA48" s="45">
        <f t="shared" si="9"/>
        <v>7271.4033581393014</v>
      </c>
      <c r="AB48" s="46">
        <f t="shared" si="10"/>
        <v>49347.329424658899</v>
      </c>
      <c r="AD48" s="44">
        <f t="shared" si="14"/>
        <v>115284577.25609383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0"/>
        <v>16836.211859853523</v>
      </c>
      <c r="P49" s="39">
        <f t="shared" si="1"/>
        <v>1760.9490509790903</v>
      </c>
      <c r="Q49" s="146"/>
      <c r="R49" s="32">
        <f t="shared" si="2"/>
        <v>1</v>
      </c>
      <c r="S49" s="37">
        <f t="shared" si="3"/>
        <v>1</v>
      </c>
      <c r="T49" s="146"/>
      <c r="U49" s="43">
        <f t="shared" si="4"/>
        <v>0.33600247989057569</v>
      </c>
      <c r="V49" s="37">
        <f t="shared" si="5"/>
        <v>4.0000000863596686E-3</v>
      </c>
      <c r="W49" s="146"/>
      <c r="X49" s="89">
        <f t="shared" si="13"/>
        <v>7725</v>
      </c>
      <c r="Y49" s="45">
        <f t="shared" si="7"/>
        <v>115719247.16815041</v>
      </c>
      <c r="Z49" s="45">
        <f t="shared" si="8"/>
        <v>351845.12725869444</v>
      </c>
      <c r="AA49" s="45">
        <f t="shared" si="9"/>
        <v>7325.0990559850707</v>
      </c>
      <c r="AB49" s="46">
        <f t="shared" si="10"/>
        <v>49710.860346516791</v>
      </c>
      <c r="AD49" s="44">
        <f t="shared" si="14"/>
        <v>116135853.2548116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0"/>
        <v>16959.627548567718</v>
      </c>
      <c r="P50" s="39">
        <f t="shared" si="1"/>
        <v>1773.6776870805006</v>
      </c>
      <c r="Q50" s="146"/>
      <c r="R50" s="32">
        <f t="shared" si="2"/>
        <v>1</v>
      </c>
      <c r="S50" s="37">
        <f t="shared" si="3"/>
        <v>1</v>
      </c>
      <c r="T50" s="146"/>
      <c r="U50" s="43">
        <f t="shared" si="4"/>
        <v>0.33600255340809937</v>
      </c>
      <c r="V50" s="37">
        <f t="shared" si="5"/>
        <v>4.0000000888837997E-3</v>
      </c>
      <c r="W50" s="146"/>
      <c r="X50" s="89">
        <f t="shared" si="13"/>
        <v>7725</v>
      </c>
      <c r="Y50" s="45">
        <f t="shared" si="7"/>
        <v>116567528.54612015</v>
      </c>
      <c r="Z50" s="45">
        <f t="shared" si="8"/>
        <v>354423.49536213675</v>
      </c>
      <c r="AA50" s="45">
        <f t="shared" si="9"/>
        <v>7378.7947538308426</v>
      </c>
      <c r="AB50" s="46">
        <f t="shared" si="10"/>
        <v>50074.396184378696</v>
      </c>
      <c r="AD50" s="44">
        <f t="shared" si="14"/>
        <v>116987130.2324205</v>
      </c>
      <c r="AE50" s="125"/>
      <c r="AF50" s="53"/>
      <c r="AG50" s="54">
        <f>'[4]Risikoschätzung '!$T$21</f>
        <v>3.1719598989821684E-7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0"/>
        <v>17083.043237281912</v>
      </c>
      <c r="P51" s="39">
        <f t="shared" si="1"/>
        <v>1786.4073163574863</v>
      </c>
      <c r="Q51" s="146"/>
      <c r="R51" s="32">
        <f t="shared" si="2"/>
        <v>1</v>
      </c>
      <c r="S51" s="37">
        <f t="shared" si="3"/>
        <v>1</v>
      </c>
      <c r="T51" s="146"/>
      <c r="U51" s="43">
        <f t="shared" si="4"/>
        <v>0.33600262854823032</v>
      </c>
      <c r="V51" s="37">
        <f t="shared" si="5"/>
        <v>4.0000000914630664E-3</v>
      </c>
      <c r="W51" s="146"/>
      <c r="X51" s="89">
        <f t="shared" si="13"/>
        <v>7725</v>
      </c>
      <c r="Y51" s="45">
        <f t="shared" si="7"/>
        <v>117415810.91233414</v>
      </c>
      <c r="Z51" s="45">
        <f t="shared" si="8"/>
        <v>357001.86781568808</v>
      </c>
      <c r="AA51" s="45">
        <f t="shared" si="9"/>
        <v>7432.4904516766155</v>
      </c>
      <c r="AB51" s="46">
        <f t="shared" si="10"/>
        <v>50437.936791254426</v>
      </c>
      <c r="AD51" s="44">
        <f t="shared" si="14"/>
        <v>117838408.20739277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0"/>
        <v>17206.458925996103</v>
      </c>
      <c r="P52" s="39">
        <f t="shared" si="1"/>
        <v>1799.1379094068236</v>
      </c>
      <c r="Q52" s="146"/>
      <c r="R52" s="32">
        <f t="shared" si="2"/>
        <v>1</v>
      </c>
      <c r="S52" s="37">
        <f t="shared" si="3"/>
        <v>1</v>
      </c>
      <c r="T52" s="146"/>
      <c r="U52" s="43">
        <f t="shared" si="4"/>
        <v>0.33600270533466992</v>
      </c>
      <c r="V52" s="37">
        <f t="shared" si="5"/>
        <v>4.0000000940982657E-3</v>
      </c>
      <c r="W52" s="146"/>
      <c r="X52" s="89">
        <f t="shared" si="13"/>
        <v>7725</v>
      </c>
      <c r="Y52" s="45">
        <f t="shared" si="7"/>
        <v>118264094.28590524</v>
      </c>
      <c r="Z52" s="45">
        <f t="shared" si="8"/>
        <v>359580.24449056218</v>
      </c>
      <c r="AA52" s="45">
        <f t="shared" si="9"/>
        <v>7486.1861495223848</v>
      </c>
      <c r="AB52" s="46">
        <f t="shared" si="10"/>
        <v>50801.48202595608</v>
      </c>
      <c r="AD52" s="44">
        <f t="shared" si="14"/>
        <v>118689687.19857128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0"/>
        <v>17329.874614710297</v>
      </c>
      <c r="P53" s="39">
        <f t="shared" si="1"/>
        <v>1811.8694379746003</v>
      </c>
      <c r="Q53" s="146"/>
      <c r="R53" s="32">
        <f t="shared" si="2"/>
        <v>1</v>
      </c>
      <c r="S53" s="37">
        <f t="shared" si="3"/>
        <v>1</v>
      </c>
      <c r="T53" s="146"/>
      <c r="U53" s="43">
        <f t="shared" si="4"/>
        <v>0.33600278379129112</v>
      </c>
      <c r="V53" s="37">
        <f t="shared" si="5"/>
        <v>4.0000000967902035E-3</v>
      </c>
      <c r="W53" s="146"/>
      <c r="X53" s="89">
        <f t="shared" si="13"/>
        <v>7725</v>
      </c>
      <c r="Y53" s="45">
        <f t="shared" si="7"/>
        <v>119112378.6863052</v>
      </c>
      <c r="Z53" s="45">
        <f t="shared" si="8"/>
        <v>362158.62526300718</v>
      </c>
      <c r="AA53" s="45">
        <f t="shared" si="9"/>
        <v>7539.8818473681558</v>
      </c>
      <c r="AB53" s="46">
        <f t="shared" si="10"/>
        <v>51165.031752814495</v>
      </c>
      <c r="AD53" s="44">
        <f t="shared" si="14"/>
        <v>119540967.22516838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0"/>
        <v>17453.290303424488</v>
      </c>
      <c r="P54" s="39">
        <f t="shared" si="1"/>
        <v>1824.6018749006028</v>
      </c>
      <c r="Q54" s="147"/>
      <c r="R54" s="32">
        <f t="shared" si="2"/>
        <v>1</v>
      </c>
      <c r="S54" s="37">
        <f t="shared" si="3"/>
        <v>1</v>
      </c>
      <c r="T54" s="147"/>
      <c r="U54" s="43">
        <f t="shared" si="4"/>
        <v>0.33600286394213891</v>
      </c>
      <c r="V54" s="37">
        <f t="shared" si="5"/>
        <v>4.0000000995396865E-3</v>
      </c>
      <c r="W54" s="147"/>
      <c r="X54" s="89">
        <f t="shared" si="13"/>
        <v>7725</v>
      </c>
      <c r="Y54" s="45">
        <f t="shared" si="7"/>
        <v>119960664.13336369</v>
      </c>
      <c r="Z54" s="45">
        <f t="shared" si="8"/>
        <v>364737.01001406118</v>
      </c>
      <c r="AA54" s="45">
        <f t="shared" si="9"/>
        <v>7593.5775452139269</v>
      </c>
      <c r="AB54" s="46">
        <f t="shared" si="10"/>
        <v>51528.585841412219</v>
      </c>
      <c r="AD54" s="44">
        <f t="shared" si="14"/>
        <v>120392248.30676438</v>
      </c>
      <c r="AE54" s="125"/>
      <c r="AF54" s="53"/>
      <c r="AG54" s="54">
        <f>'[4]Risikoschätzung '!$T$20</f>
        <v>1.6438356164383561E-8</v>
      </c>
      <c r="AH54" s="52" t="s">
        <v>52</v>
      </c>
    </row>
    <row r="55" spans="1:34" ht="15" thickBot="1" x14ac:dyDescent="0.35">
      <c r="AD55" s="44">
        <f>SUM(AD9:AD54)</f>
        <v>4658409203.184392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4640228276.4621477</v>
      </c>
      <c r="Z56" s="71">
        <f>SUM(Z9:Z54)</f>
        <v>14109364.143328503</v>
      </c>
      <c r="AA56" s="71">
        <f>SUM(AA9:AA54)</f>
        <v>586827.55473511782</v>
      </c>
      <c r="AB56" s="78">
        <f>SUM(AB9:AB54)</f>
        <v>1994135.0241802216</v>
      </c>
      <c r="AD56" s="72">
        <f>X56+Y56+Z56+AA56+AB56</f>
        <v>4658409203.184392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W40" workbookViewId="0">
      <selection activeCell="AB47" sqref="AB47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85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84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F9</f>
        <v>11843.319917818244</v>
      </c>
      <c r="P9" s="39">
        <f>G9+(G9*I9)</f>
        <v>1232.8440980259491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0.33600060722386682</v>
      </c>
      <c r="V9" s="37">
        <f>($AI$7/$AG$12)*(1+0.15*(P9/$AG$10)^4)+$AH$32</f>
        <v>4.0000000207470552E-3</v>
      </c>
      <c r="W9" s="146"/>
      <c r="X9" s="80">
        <f t="shared" ref="X9:X12" si="0">($AG$7*$AG$8*S9*$AG$24+$AG$15*$AG$16*R9*$AG$24)</f>
        <v>3600</v>
      </c>
      <c r="Y9" s="45">
        <f>(O9*U9*$AG$30+P9*V9*$AG$29)*365</f>
        <v>81401171.593335524</v>
      </c>
      <c r="Z9" s="45">
        <f>(O9*$AI$15*$AG$37+P9*$AI$7*$AG$36)*365</f>
        <v>247477.31626955856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34940.518075472384</v>
      </c>
      <c r="AD9" s="44">
        <f>SUM(X9:AB9)</f>
        <v>81704253.016472384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1">F10</f>
        <v>12023</v>
      </c>
      <c r="P10" s="39">
        <f t="shared" ref="P10:P54" si="2">G10+(G10*I10)</f>
        <v>1251.5123790474024</v>
      </c>
      <c r="Q10" s="146"/>
      <c r="R10" s="32">
        <f t="shared" ref="R10:R54" si="3">IF(O10&lt;$AG$18,1,2)</f>
        <v>1</v>
      </c>
      <c r="S10" s="37">
        <f t="shared" ref="S10:S54" si="4">IF(P10&lt;$AG$10,1,2)</f>
        <v>1</v>
      </c>
      <c r="T10" s="146"/>
      <c r="U10" s="43">
        <f t="shared" ref="U10:U54" si="5">($AI$15/$AG$20)*(1+0.15*(O10/$AG$18)^4)+$AH$33</f>
        <v>0.33600064492079135</v>
      </c>
      <c r="V10" s="37">
        <f t="shared" ref="V10:V54" si="6">($AI$7/$AG$12)*(1+0.15*(P10/$AG$10)^4)+$AH$32</f>
        <v>4.0000000220325313E-3</v>
      </c>
      <c r="W10" s="146"/>
      <c r="X10" s="80">
        <f t="shared" si="0"/>
        <v>3600</v>
      </c>
      <c r="Y10" s="45">
        <f t="shared" ref="Y10:Y54" si="7">(O10*U10*$AG$30+P10*V10*$AG$29)*365</f>
        <v>82636151.092283443</v>
      </c>
      <c r="Z10" s="45">
        <f t="shared" ref="Z10:Z54" si="8">(O10*$AI$15*$AG$37+P10*$AI$7*$AG$36)*365</f>
        <v>251231.74422022761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35470.444105269606</v>
      </c>
      <c r="AD10" s="44">
        <f t="shared" ref="AD10:AD46" si="11">SUM(X10:AB10)</f>
        <v>82943767.51227957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si="1"/>
        <v>12202.680082181758</v>
      </c>
      <c r="P11" s="39">
        <f t="shared" si="2"/>
        <v>1270.1799776514699</v>
      </c>
      <c r="Q11" s="146"/>
      <c r="R11" s="32">
        <f t="shared" si="3"/>
        <v>1</v>
      </c>
      <c r="S11" s="37">
        <f t="shared" si="4"/>
        <v>1</v>
      </c>
      <c r="T11" s="146"/>
      <c r="U11" s="43">
        <f t="shared" si="5"/>
        <v>0.33600068434625008</v>
      </c>
      <c r="V11" s="37">
        <f t="shared" si="6"/>
        <v>4.0000000233767884E-3</v>
      </c>
      <c r="W11" s="146"/>
      <c r="X11" s="80">
        <f t="shared" si="0"/>
        <v>3600</v>
      </c>
      <c r="Y11" s="45">
        <f t="shared" si="7"/>
        <v>83871131.26439327</v>
      </c>
      <c r="Z11" s="45">
        <f t="shared" si="8"/>
        <v>254986.16918190857</v>
      </c>
      <c r="AA11" s="45">
        <f t="shared" si="9"/>
        <v>17563.03028881651</v>
      </c>
      <c r="AB11" s="46">
        <f t="shared" si="10"/>
        <v>36000.366858246474</v>
      </c>
      <c r="AD11" s="44">
        <f t="shared" si="11"/>
        <v>84183280.830722243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"/>
        <v>12382.360164363514</v>
      </c>
      <c r="P12" s="39">
        <f t="shared" si="2"/>
        <v>1288.8469046604268</v>
      </c>
      <c r="Q12" s="146"/>
      <c r="R12" s="32">
        <f t="shared" si="3"/>
        <v>1</v>
      </c>
      <c r="S12" s="37">
        <f t="shared" si="4"/>
        <v>1</v>
      </c>
      <c r="T12" s="146"/>
      <c r="U12" s="43">
        <f t="shared" si="5"/>
        <v>0.33600072555229193</v>
      </c>
      <c r="V12" s="37">
        <f t="shared" si="6"/>
        <v>4.0000000247815883E-3</v>
      </c>
      <c r="W12" s="146"/>
      <c r="X12" s="80">
        <f t="shared" si="0"/>
        <v>3600</v>
      </c>
      <c r="Y12" s="45">
        <f t="shared" si="7"/>
        <v>85106112.14243634</v>
      </c>
      <c r="Z12" s="45">
        <f t="shared" si="8"/>
        <v>258740.59120200292</v>
      </c>
      <c r="AA12" s="45">
        <f t="shared" si="9"/>
        <v>17809.290353135737</v>
      </c>
      <c r="AB12" s="46">
        <f t="shared" si="10"/>
        <v>36530.286386369189</v>
      </c>
      <c r="AD12" s="44">
        <f t="shared" si="11"/>
        <v>85422792.310377851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"/>
        <v>12562.04024654527</v>
      </c>
      <c r="P13" s="39">
        <f t="shared" si="2"/>
        <v>1307.5131706689151</v>
      </c>
      <c r="Q13" s="146"/>
      <c r="R13" s="32">
        <f t="shared" si="3"/>
        <v>1</v>
      </c>
      <c r="S13" s="37">
        <f t="shared" si="4"/>
        <v>1</v>
      </c>
      <c r="T13" s="146"/>
      <c r="U13" s="43">
        <f t="shared" si="5"/>
        <v>0.33600076859173794</v>
      </c>
      <c r="V13" s="37">
        <f t="shared" si="6"/>
        <v>4.0000000262487177E-3</v>
      </c>
      <c r="W13" s="146"/>
      <c r="X13" s="80">
        <f>($AG$7*$AG$8*S13*$AG$24+$AG$15*$AG$16*R13*$AG$24)</f>
        <v>3600</v>
      </c>
      <c r="Y13" s="45">
        <f t="shared" si="7"/>
        <v>86341093.760135353</v>
      </c>
      <c r="Z13" s="45">
        <f t="shared" si="8"/>
        <v>262495.01032691519</v>
      </c>
      <c r="AA13" s="45">
        <f t="shared" si="9"/>
        <v>18041.904268908085</v>
      </c>
      <c r="AB13" s="46">
        <f t="shared" si="10"/>
        <v>37060.20274051094</v>
      </c>
      <c r="AD13" s="44">
        <f t="shared" si="11"/>
        <v>86662290.877471685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"/>
        <v>12741.720328727028</v>
      </c>
      <c r="P14" s="39">
        <f t="shared" si="2"/>
        <v>1326.1787860498978</v>
      </c>
      <c r="Q14" s="146"/>
      <c r="R14" s="32">
        <f t="shared" si="3"/>
        <v>1</v>
      </c>
      <c r="S14" s="37">
        <f t="shared" si="4"/>
        <v>1</v>
      </c>
      <c r="T14" s="146"/>
      <c r="U14" s="43">
        <f t="shared" si="5"/>
        <v>0.33600081351818128</v>
      </c>
      <c r="V14" s="37">
        <f t="shared" si="6"/>
        <v>4.0000000277799919E-3</v>
      </c>
      <c r="W14" s="146"/>
      <c r="X14" s="80">
        <f>($AG$7*$AG$8*S14*$AG$24+$AG$15*$AG$16*R14*$AG$24)+AG26</f>
        <v>1163600</v>
      </c>
      <c r="Y14" s="45">
        <f t="shared" si="7"/>
        <v>87576076.15217869</v>
      </c>
      <c r="Z14" s="45">
        <f t="shared" si="8"/>
        <v>266249.42660207895</v>
      </c>
      <c r="AA14" s="45">
        <f t="shared" si="9"/>
        <v>17929.87813846071</v>
      </c>
      <c r="AB14" s="46">
        <f t="shared" si="10"/>
        <v>37590.115970480438</v>
      </c>
      <c r="AD14" s="44">
        <f t="shared" si="11"/>
        <v>89061445.572889715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"/>
        <v>12921.400410908785</v>
      </c>
      <c r="P15" s="39">
        <f t="shared" si="2"/>
        <v>1344.8437609604243</v>
      </c>
      <c r="Q15" s="146"/>
      <c r="R15" s="32">
        <f t="shared" si="3"/>
        <v>1</v>
      </c>
      <c r="S15" s="37">
        <f t="shared" si="4"/>
        <v>1</v>
      </c>
      <c r="T15" s="146"/>
      <c r="U15" s="43">
        <f t="shared" si="5"/>
        <v>0.3360008603859872</v>
      </c>
      <c r="V15" s="37">
        <f t="shared" si="6"/>
        <v>4.0000000293772498E-3</v>
      </c>
      <c r="W15" s="146"/>
      <c r="X15" s="80">
        <f>($AJ$11*$AG$8*S15*$AG$25+$AJ$9*$AG$8*$AG$24*S15+$AG$15*$AG$16*R15*$AG$24)</f>
        <v>7725</v>
      </c>
      <c r="Y15" s="45">
        <f t="shared" si="7"/>
        <v>88811059.354234964</v>
      </c>
      <c r="Z15" s="45">
        <f t="shared" si="8"/>
        <v>270003.84007198218</v>
      </c>
      <c r="AA15" s="45">
        <f t="shared" si="9"/>
        <v>17807.414287175776</v>
      </c>
      <c r="AB15" s="46">
        <f t="shared" si="10"/>
        <v>38120.026125049619</v>
      </c>
      <c r="AD15" s="44">
        <f t="shared" si="11"/>
        <v>89144715.634719163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"/>
        <v>13101.080493090543</v>
      </c>
      <c r="P16" s="39">
        <f t="shared" si="2"/>
        <v>1363.5081053472225</v>
      </c>
      <c r="Q16" s="146"/>
      <c r="R16" s="32">
        <f t="shared" si="3"/>
        <v>1</v>
      </c>
      <c r="S16" s="37">
        <f t="shared" si="4"/>
        <v>1</v>
      </c>
      <c r="T16" s="146"/>
      <c r="U16" s="43">
        <f t="shared" si="5"/>
        <v>0.33600090925029286</v>
      </c>
      <c r="V16" s="37">
        <f t="shared" si="6"/>
        <v>4.000000031042358E-3</v>
      </c>
      <c r="W16" s="146"/>
      <c r="X16" s="89">
        <f t="shared" ref="X16:X54" si="13">($AJ$11*$AG$8*S16*$AG$25+$AJ$9*$AG$8*$AG$24*S16+$AG$15*$AG$16*R16*$AG$24)</f>
        <v>7725</v>
      </c>
      <c r="Y16" s="45">
        <f t="shared" si="7"/>
        <v>90046043.402967378</v>
      </c>
      <c r="Z16" s="45">
        <f t="shared" si="8"/>
        <v>273758.25078019156</v>
      </c>
      <c r="AA16" s="45">
        <f t="shared" si="9"/>
        <v>17674.512715053297</v>
      </c>
      <c r="AB16" s="46">
        <f t="shared" si="10"/>
        <v>38649.933251980547</v>
      </c>
      <c r="AD16" s="44">
        <f t="shared" si="11"/>
        <v>90383851.099714607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"/>
        <v>13280.760575272299</v>
      </c>
      <c r="P17" s="39">
        <f t="shared" si="2"/>
        <v>1382.1718289521107</v>
      </c>
      <c r="Q17" s="146"/>
      <c r="R17" s="32">
        <f t="shared" si="3"/>
        <v>1</v>
      </c>
      <c r="S17" s="37">
        <f t="shared" si="4"/>
        <v>1</v>
      </c>
      <c r="T17" s="146"/>
      <c r="U17" s="43">
        <f t="shared" si="5"/>
        <v>0.33600096016700776</v>
      </c>
      <c r="V17" s="37">
        <f t="shared" si="6"/>
        <v>4.0000000327772081E-3</v>
      </c>
      <c r="W17" s="146"/>
      <c r="X17" s="89">
        <f t="shared" si="13"/>
        <v>7725</v>
      </c>
      <c r="Y17" s="45">
        <f t="shared" si="7"/>
        <v>91281028.33604835</v>
      </c>
      <c r="Z17" s="45">
        <f t="shared" si="8"/>
        <v>277512.65876937605</v>
      </c>
      <c r="AA17" s="45">
        <f t="shared" si="9"/>
        <v>17531.173422093263</v>
      </c>
      <c r="AB17" s="46">
        <f t="shared" si="10"/>
        <v>39179.837398051284</v>
      </c>
      <c r="AD17" s="44">
        <f t="shared" si="11"/>
        <v>91622977.005637869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"/>
        <v>13460.440657454055</v>
      </c>
      <c r="P18" s="39">
        <f t="shared" si="2"/>
        <v>1400.8349413172516</v>
      </c>
      <c r="Q18" s="146"/>
      <c r="R18" s="32">
        <f t="shared" si="3"/>
        <v>1</v>
      </c>
      <c r="S18" s="37">
        <f t="shared" si="4"/>
        <v>1</v>
      </c>
      <c r="T18" s="146"/>
      <c r="U18" s="43">
        <f t="shared" si="5"/>
        <v>0.33600101319281334</v>
      </c>
      <c r="V18" s="37">
        <f t="shared" si="6"/>
        <v>4.000000034583717E-3</v>
      </c>
      <c r="W18" s="146"/>
      <c r="X18" s="89">
        <f t="shared" si="13"/>
        <v>7725</v>
      </c>
      <c r="Y18" s="45">
        <f t="shared" si="7"/>
        <v>92516014.192173794</v>
      </c>
      <c r="Z18" s="45">
        <f t="shared" si="8"/>
        <v>281267.06408133043</v>
      </c>
      <c r="AA18" s="45">
        <f t="shared" si="9"/>
        <v>17377.39640829567</v>
      </c>
      <c r="AB18" s="46">
        <f t="shared" si="10"/>
        <v>39709.738609081258</v>
      </c>
      <c r="AD18" s="44">
        <f t="shared" si="11"/>
        <v>92862093.391272485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"/>
        <v>13640.120739635813</v>
      </c>
      <c r="P19" s="39">
        <f t="shared" si="2"/>
        <v>1419.4974517902378</v>
      </c>
      <c r="Q19" s="146"/>
      <c r="R19" s="32">
        <f t="shared" si="3"/>
        <v>1</v>
      </c>
      <c r="S19" s="37">
        <f t="shared" si="4"/>
        <v>1</v>
      </c>
      <c r="T19" s="146"/>
      <c r="U19" s="43">
        <f t="shared" si="5"/>
        <v>0.33600106838516319</v>
      </c>
      <c r="V19" s="37">
        <f t="shared" si="6"/>
        <v>4.0000000364638294E-3</v>
      </c>
      <c r="W19" s="146"/>
      <c r="X19" s="89">
        <f t="shared" si="13"/>
        <v>7725</v>
      </c>
      <c r="Y19" s="45">
        <f t="shared" si="7"/>
        <v>93751001.011077732</v>
      </c>
      <c r="Z19" s="45">
        <f t="shared" si="8"/>
        <v>285021.46675699728</v>
      </c>
      <c r="AA19" s="45">
        <f t="shared" si="9"/>
        <v>17213.181673660532</v>
      </c>
      <c r="AB19" s="46">
        <f t="shared" si="10"/>
        <v>40239.636929955574</v>
      </c>
      <c r="AD19" s="44">
        <f t="shared" si="11"/>
        <v>94101200.296438351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"/>
        <v>13819.800821817569</v>
      </c>
      <c r="P20" s="39">
        <f t="shared" si="2"/>
        <v>1438.1593695290267</v>
      </c>
      <c r="Q20" s="146"/>
      <c r="R20" s="32">
        <f t="shared" si="3"/>
        <v>1</v>
      </c>
      <c r="S20" s="37">
        <f t="shared" si="4"/>
        <v>1</v>
      </c>
      <c r="T20" s="146"/>
      <c r="U20" s="43">
        <f t="shared" si="5"/>
        <v>0.33600112580228292</v>
      </c>
      <c r="V20" s="37">
        <f t="shared" si="6"/>
        <v>4.0000000384195142E-3</v>
      </c>
      <c r="W20" s="146"/>
      <c r="X20" s="89">
        <f t="shared" si="13"/>
        <v>7725</v>
      </c>
      <c r="Y20" s="45">
        <f t="shared" si="7"/>
        <v>94985988.833546519</v>
      </c>
      <c r="Z20" s="45">
        <f t="shared" si="8"/>
        <v>288775.86683648825</v>
      </c>
      <c r="AA20" s="45">
        <f t="shared" si="9"/>
        <v>17038.529218187836</v>
      </c>
      <c r="AB20" s="46">
        <f t="shared" si="10"/>
        <v>40769.532404648751</v>
      </c>
      <c r="AD20" s="44">
        <f t="shared" si="11"/>
        <v>95340297.762005836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"/>
        <v>13999.480903999325</v>
      </c>
      <c r="P21" s="39">
        <f t="shared" si="2"/>
        <v>1456.8207035067257</v>
      </c>
      <c r="Q21" s="146"/>
      <c r="R21" s="32">
        <f t="shared" si="3"/>
        <v>1</v>
      </c>
      <c r="S21" s="37">
        <f t="shared" si="4"/>
        <v>1</v>
      </c>
      <c r="T21" s="146"/>
      <c r="U21" s="43">
        <f t="shared" si="5"/>
        <v>0.33600118550317032</v>
      </c>
      <c r="V21" s="37">
        <f t="shared" si="6"/>
        <v>4.0000000404527654E-3</v>
      </c>
      <c r="W21" s="146"/>
      <c r="X21" s="89">
        <f t="shared" si="13"/>
        <v>7725</v>
      </c>
      <c r="Y21" s="45">
        <f t="shared" si="7"/>
        <v>96220977.701433435</v>
      </c>
      <c r="Z21" s="45">
        <f t="shared" si="8"/>
        <v>292530.26435910561</v>
      </c>
      <c r="AA21" s="45">
        <f t="shared" si="9"/>
        <v>16853.439041877587</v>
      </c>
      <c r="AB21" s="46">
        <f t="shared" si="10"/>
        <v>41299.42507624771</v>
      </c>
      <c r="AD21" s="44">
        <f t="shared" si="11"/>
        <v>96579385.829910666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"/>
        <v>14179.160986181081</v>
      </c>
      <c r="P22" s="39">
        <f t="shared" si="2"/>
        <v>1475.4814625162323</v>
      </c>
      <c r="Q22" s="146"/>
      <c r="R22" s="32">
        <f t="shared" si="3"/>
        <v>1</v>
      </c>
      <c r="S22" s="37">
        <f t="shared" si="4"/>
        <v>1</v>
      </c>
      <c r="T22" s="146"/>
      <c r="U22" s="43">
        <f t="shared" si="5"/>
        <v>0.33600124754759514</v>
      </c>
      <c r="V22" s="37">
        <f t="shared" si="6"/>
        <v>4.0000000425656074E-3</v>
      </c>
      <c r="W22" s="146"/>
      <c r="X22" s="89">
        <f t="shared" si="13"/>
        <v>7725</v>
      </c>
      <c r="Y22" s="45">
        <f t="shared" si="7"/>
        <v>97455967.657672986</v>
      </c>
      <c r="Z22" s="45">
        <f t="shared" si="8"/>
        <v>296284.65936336241</v>
      </c>
      <c r="AA22" s="45">
        <f t="shared" si="9"/>
        <v>16657.911144729791</v>
      </c>
      <c r="AB22" s="46">
        <f t="shared" si="10"/>
        <v>41829.314986974037</v>
      </c>
      <c r="AD22" s="44">
        <f t="shared" si="11"/>
        <v>97818464.543168053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"/>
        <v>14358.841068362839</v>
      </c>
      <c r="P23" s="39">
        <f t="shared" si="2"/>
        <v>1494.1416551747359</v>
      </c>
      <c r="Q23" s="146"/>
      <c r="R23" s="32">
        <f t="shared" si="3"/>
        <v>1</v>
      </c>
      <c r="S23" s="37">
        <f t="shared" si="4"/>
        <v>1</v>
      </c>
      <c r="T23" s="146"/>
      <c r="U23" s="43">
        <f t="shared" si="5"/>
        <v>0.33600131199609939</v>
      </c>
      <c r="V23" s="37">
        <f t="shared" si="6"/>
        <v>4.0000000447600846E-3</v>
      </c>
      <c r="W23" s="146"/>
      <c r="X23" s="89">
        <f t="shared" si="13"/>
        <v>7725</v>
      </c>
      <c r="Y23" s="45">
        <f t="shared" si="7"/>
        <v>98690958.746295437</v>
      </c>
      <c r="Z23" s="45">
        <f t="shared" si="8"/>
        <v>300039.05188700173</v>
      </c>
      <c r="AA23" s="45">
        <f t="shared" si="9"/>
        <v>16451.945526744435</v>
      </c>
      <c r="AB23" s="46">
        <f t="shared" si="10"/>
        <v>42359.202178205618</v>
      </c>
      <c r="AD23" s="44">
        <f t="shared" si="11"/>
        <v>99057533.945887402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"/>
        <v>14538.521150544595</v>
      </c>
      <c r="P24" s="39">
        <f t="shared" si="2"/>
        <v>1512.8012899280839</v>
      </c>
      <c r="Q24" s="146"/>
      <c r="R24" s="32">
        <f t="shared" si="3"/>
        <v>1</v>
      </c>
      <c r="S24" s="37">
        <f t="shared" si="4"/>
        <v>1</v>
      </c>
      <c r="T24" s="146"/>
      <c r="U24" s="43">
        <f t="shared" si="5"/>
        <v>0.33600137890999693</v>
      </c>
      <c r="V24" s="37">
        <f t="shared" si="6"/>
        <v>4.0000000470382709E-3</v>
      </c>
      <c r="W24" s="146"/>
      <c r="X24" s="89">
        <f t="shared" si="13"/>
        <v>7725</v>
      </c>
      <c r="Y24" s="45">
        <f t="shared" si="7"/>
        <v>99925951.012441039</v>
      </c>
      <c r="Z24" s="45">
        <f t="shared" si="8"/>
        <v>303793.44196701655</v>
      </c>
      <c r="AA24" s="45">
        <f t="shared" si="9"/>
        <v>16235.542187921536</v>
      </c>
      <c r="AB24" s="46">
        <f t="shared" si="10"/>
        <v>42889.08669049757</v>
      </c>
      <c r="AD24" s="44">
        <f t="shared" si="11"/>
        <v>100296594.08328646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"/>
        <v>14718.201232726351</v>
      </c>
      <c r="P25" s="39">
        <f t="shared" si="2"/>
        <v>1531.4603750550209</v>
      </c>
      <c r="Q25" s="146"/>
      <c r="R25" s="32">
        <f t="shared" si="3"/>
        <v>1</v>
      </c>
      <c r="S25" s="37">
        <f t="shared" si="4"/>
        <v>1</v>
      </c>
      <c r="T25" s="146"/>
      <c r="U25" s="43">
        <f t="shared" si="5"/>
        <v>0.33600144835137397</v>
      </c>
      <c r="V25" s="37">
        <f t="shared" si="6"/>
        <v>4.0000000494022645E-3</v>
      </c>
      <c r="W25" s="146"/>
      <c r="X25" s="89">
        <f t="shared" si="13"/>
        <v>7725</v>
      </c>
      <c r="Y25" s="45">
        <f t="shared" si="7"/>
        <v>101160944.5023746</v>
      </c>
      <c r="Z25" s="45">
        <f t="shared" si="8"/>
        <v>307547.82963966759</v>
      </c>
      <c r="AA25" s="45">
        <f t="shared" si="9"/>
        <v>16008.701128261077</v>
      </c>
      <c r="AB25" s="46">
        <f t="shared" si="10"/>
        <v>43418.968563602619</v>
      </c>
      <c r="AD25" s="44">
        <f t="shared" si="11"/>
        <v>101535645.00170614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"/>
        <v>14897.881314908107</v>
      </c>
      <c r="P26" s="39">
        <f t="shared" si="2"/>
        <v>1550.1189186712991</v>
      </c>
      <c r="Q26" s="146"/>
      <c r="R26" s="32">
        <f t="shared" si="3"/>
        <v>1</v>
      </c>
      <c r="S26" s="37">
        <f t="shared" si="4"/>
        <v>1</v>
      </c>
      <c r="T26" s="146"/>
      <c r="U26" s="43">
        <f t="shared" si="5"/>
        <v>0.33600152038308856</v>
      </c>
      <c r="V26" s="37">
        <f t="shared" si="6"/>
        <v>4.000000051854192E-3</v>
      </c>
      <c r="W26" s="146"/>
      <c r="X26" s="89">
        <f t="shared" si="13"/>
        <v>7725</v>
      </c>
      <c r="Y26" s="45">
        <f t="shared" si="7"/>
        <v>102395939.26349978</v>
      </c>
      <c r="Z26" s="45">
        <f t="shared" si="8"/>
        <v>311302.21494050202</v>
      </c>
      <c r="AA26" s="45">
        <f t="shared" si="9"/>
        <v>15771.422347763066</v>
      </c>
      <c r="AB26" s="46">
        <f t="shared" si="10"/>
        <v>43948.847836490881</v>
      </c>
      <c r="AD26" s="44">
        <f t="shared" si="11"/>
        <v>102774686.74862455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"/>
        <v>15077.561397089865</v>
      </c>
      <c r="P27" s="39">
        <f t="shared" si="2"/>
        <v>1568.7769287336728</v>
      </c>
      <c r="Q27" s="146"/>
      <c r="R27" s="32">
        <f t="shared" si="3"/>
        <v>1</v>
      </c>
      <c r="S27" s="37">
        <f t="shared" si="4"/>
        <v>1</v>
      </c>
      <c r="T27" s="146"/>
      <c r="U27" s="43">
        <f t="shared" si="5"/>
        <v>0.33600159506877103</v>
      </c>
      <c r="V27" s="37">
        <f t="shared" si="6"/>
        <v>4.000000054396202E-3</v>
      </c>
      <c r="W27" s="146"/>
      <c r="X27" s="89">
        <f t="shared" si="13"/>
        <v>7725</v>
      </c>
      <c r="Y27" s="45">
        <f t="shared" si="7"/>
        <v>103630935.34437348</v>
      </c>
      <c r="Z27" s="45">
        <f t="shared" si="8"/>
        <v>315056.59790437034</v>
      </c>
      <c r="AA27" s="45">
        <f t="shared" si="9"/>
        <v>15523.705846427505</v>
      </c>
      <c r="AB27" s="46">
        <f t="shared" si="10"/>
        <v>44478.72454736894</v>
      </c>
      <c r="AD27" s="44">
        <f t="shared" si="11"/>
        <v>104013719.37267165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"/>
        <v>15257.241479271621</v>
      </c>
      <c r="P28" s="39">
        <f t="shared" si="2"/>
        <v>1587.4344130437687</v>
      </c>
      <c r="Q28" s="146"/>
      <c r="R28" s="32">
        <f t="shared" si="3"/>
        <v>1</v>
      </c>
      <c r="S28" s="37">
        <f t="shared" si="4"/>
        <v>1</v>
      </c>
      <c r="T28" s="146"/>
      <c r="U28" s="43">
        <f t="shared" si="5"/>
        <v>0.33600167247282375</v>
      </c>
      <c r="V28" s="37">
        <f t="shared" si="6"/>
        <v>4.0000000570304716E-3</v>
      </c>
      <c r="W28" s="146"/>
      <c r="X28" s="89">
        <f t="shared" si="13"/>
        <v>7725</v>
      </c>
      <c r="Y28" s="45">
        <f t="shared" si="7"/>
        <v>104865932.79472025</v>
      </c>
      <c r="Z28" s="45">
        <f t="shared" si="8"/>
        <v>318810.97856544366</v>
      </c>
      <c r="AA28" s="45">
        <f t="shared" si="9"/>
        <v>15265.551624254385</v>
      </c>
      <c r="AB28" s="46">
        <f t="shared" si="10"/>
        <v>45008.59873369852</v>
      </c>
      <c r="AD28" s="44">
        <f t="shared" si="11"/>
        <v>105252742.92364363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"/>
        <v>15436.921561453377</v>
      </c>
      <c r="P29" s="39">
        <f t="shared" si="2"/>
        <v>1606.0913792518531</v>
      </c>
      <c r="Q29" s="146"/>
      <c r="R29" s="32">
        <f t="shared" si="3"/>
        <v>1</v>
      </c>
      <c r="S29" s="37">
        <f t="shared" si="4"/>
        <v>1</v>
      </c>
      <c r="T29" s="146"/>
      <c r="U29" s="43">
        <f t="shared" si="5"/>
        <v>0.33600175266042104</v>
      </c>
      <c r="V29" s="37">
        <f t="shared" si="6"/>
        <v>4.0000000597592046E-3</v>
      </c>
      <c r="W29" s="146"/>
      <c r="X29" s="89">
        <f t="shared" si="13"/>
        <v>7725</v>
      </c>
      <c r="Y29" s="45">
        <f t="shared" si="7"/>
        <v>106100931.66544656</v>
      </c>
      <c r="Z29" s="45">
        <f t="shared" si="8"/>
        <v>322565.35695723013</v>
      </c>
      <c r="AA29" s="45">
        <f t="shared" si="9"/>
        <v>14996.959681243719</v>
      </c>
      <c r="AB29" s="46">
        <f t="shared" si="10"/>
        <v>45538.470432214548</v>
      </c>
      <c r="AD29" s="44">
        <f t="shared" si="11"/>
        <v>106491757.45251726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"/>
        <v>15616.601643635135</v>
      </c>
      <c r="P30" s="39">
        <f t="shared" si="2"/>
        <v>1624.7478348604816</v>
      </c>
      <c r="Q30" s="146"/>
      <c r="R30" s="32">
        <f t="shared" si="3"/>
        <v>1</v>
      </c>
      <c r="S30" s="37">
        <f t="shared" si="4"/>
        <v>1</v>
      </c>
      <c r="T30" s="146"/>
      <c r="U30" s="43">
        <f t="shared" si="5"/>
        <v>0.33600183569750952</v>
      </c>
      <c r="V30" s="37">
        <f t="shared" si="6"/>
        <v>4.0000000625846277E-3</v>
      </c>
      <c r="W30" s="146"/>
      <c r="X30" s="89">
        <f t="shared" si="13"/>
        <v>7725</v>
      </c>
      <c r="Y30" s="45">
        <f t="shared" si="7"/>
        <v>107335932.00865537</v>
      </c>
      <c r="Z30" s="45">
        <f t="shared" si="8"/>
        <v>326319.73311259109</v>
      </c>
      <c r="AA30" s="45">
        <f t="shared" si="9"/>
        <v>14717.930017395498</v>
      </c>
      <c r="AB30" s="46">
        <f t="shared" si="10"/>
        <v>46068.33967894267</v>
      </c>
      <c r="AD30" s="44">
        <f t="shared" si="11"/>
        <v>107730763.0114643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"/>
        <v>15796.281725816891</v>
      </c>
      <c r="P31" s="39">
        <f t="shared" si="2"/>
        <v>1643.4037872280473</v>
      </c>
      <c r="Q31" s="146"/>
      <c r="R31" s="32">
        <f t="shared" si="3"/>
        <v>1</v>
      </c>
      <c r="S31" s="37">
        <f t="shared" si="4"/>
        <v>1</v>
      </c>
      <c r="T31" s="146"/>
      <c r="U31" s="43">
        <f t="shared" si="5"/>
        <v>0.33600192165080772</v>
      </c>
      <c r="V31" s="37">
        <f t="shared" si="6"/>
        <v>4.000000065508995E-3</v>
      </c>
      <c r="W31" s="146"/>
      <c r="X31" s="89">
        <f t="shared" si="13"/>
        <v>7725</v>
      </c>
      <c r="Y31" s="45">
        <f t="shared" si="7"/>
        <v>108570933.87766021</v>
      </c>
      <c r="Z31" s="45">
        <f t="shared" si="8"/>
        <v>330074.10706375609</v>
      </c>
      <c r="AA31" s="45">
        <f t="shared" si="9"/>
        <v>14428.462632709723</v>
      </c>
      <c r="AB31" s="46">
        <f t="shared" si="10"/>
        <v>46598.206509216281</v>
      </c>
      <c r="AD31" s="44">
        <f t="shared" si="11"/>
        <v>108969759.6538659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"/>
        <v>15975.961807998649</v>
      </c>
      <c r="P32" s="39">
        <f t="shared" si="2"/>
        <v>1662.0592435722285</v>
      </c>
      <c r="Q32" s="146"/>
      <c r="R32" s="32">
        <f t="shared" si="3"/>
        <v>1</v>
      </c>
      <c r="S32" s="37">
        <f t="shared" si="4"/>
        <v>1</v>
      </c>
      <c r="T32" s="146"/>
      <c r="U32" s="43">
        <f t="shared" si="5"/>
        <v>0.33600201058780638</v>
      </c>
      <c r="V32" s="37">
        <f t="shared" si="6"/>
        <v>4.0000000685345878E-3</v>
      </c>
      <c r="W32" s="146"/>
      <c r="X32" s="89">
        <f t="shared" si="13"/>
        <v>7725</v>
      </c>
      <c r="Y32" s="45">
        <f t="shared" si="7"/>
        <v>109805937.32699984</v>
      </c>
      <c r="Z32" s="45">
        <f t="shared" si="8"/>
        <v>333828.47884233872</v>
      </c>
      <c r="AA32" s="45">
        <f t="shared" si="9"/>
        <v>14128.5575271864</v>
      </c>
      <c r="AB32" s="46">
        <f t="shared" si="10"/>
        <v>47128.070957693126</v>
      </c>
      <c r="AD32" s="44">
        <f t="shared" si="11"/>
        <v>110208747.43432705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"/>
        <v>16155.641890180405</v>
      </c>
      <c r="P33" s="39">
        <f t="shared" si="2"/>
        <v>1680.714210973334</v>
      </c>
      <c r="Q33" s="146"/>
      <c r="R33" s="32">
        <f t="shared" si="3"/>
        <v>1</v>
      </c>
      <c r="S33" s="37">
        <f t="shared" si="4"/>
        <v>1</v>
      </c>
      <c r="T33" s="146"/>
      <c r="U33" s="43">
        <f t="shared" si="5"/>
        <v>0.33600210257676827</v>
      </c>
      <c r="V33" s="37">
        <f t="shared" si="6"/>
        <v>4.0000000716637106E-3</v>
      </c>
      <c r="W33" s="146"/>
      <c r="X33" s="89">
        <f t="shared" si="13"/>
        <v>7725</v>
      </c>
      <c r="Y33" s="45">
        <f t="shared" si="7"/>
        <v>111040942.41245231</v>
      </c>
      <c r="Z33" s="45">
        <f t="shared" si="8"/>
        <v>337582.84847935062</v>
      </c>
      <c r="AA33" s="45">
        <f t="shared" si="9"/>
        <v>13818.214700825522</v>
      </c>
      <c r="AB33" s="46">
        <f t="shared" si="10"/>
        <v>47657.933058371302</v>
      </c>
      <c r="AD33" s="44">
        <f t="shared" si="11"/>
        <v>111447726.40869085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"/>
        <v>16335.321972362161</v>
      </c>
      <c r="P34" s="39">
        <f t="shared" si="2"/>
        <v>1699.3686963775583</v>
      </c>
      <c r="Q34" s="146"/>
      <c r="R34" s="32">
        <f t="shared" si="3"/>
        <v>1</v>
      </c>
      <c r="S34" s="37">
        <f t="shared" si="4"/>
        <v>1</v>
      </c>
      <c r="T34" s="146"/>
      <c r="U34" s="43">
        <f t="shared" si="5"/>
        <v>0.33600219768672818</v>
      </c>
      <c r="V34" s="37">
        <f t="shared" si="6"/>
        <v>4.0000000748986958E-3</v>
      </c>
      <c r="W34" s="146"/>
      <c r="X34" s="89">
        <f t="shared" si="13"/>
        <v>7725</v>
      </c>
      <c r="Y34" s="45">
        <f t="shared" si="7"/>
        <v>112275949.19104955</v>
      </c>
      <c r="Z34" s="45">
        <f t="shared" si="8"/>
        <v>341337.21600521624</v>
      </c>
      <c r="AA34" s="45">
        <f t="shared" si="9"/>
        <v>13497.434153627088</v>
      </c>
      <c r="AB34" s="46">
        <f t="shared" si="10"/>
        <v>48187.792844604934</v>
      </c>
      <c r="AD34" s="44">
        <f t="shared" si="11"/>
        <v>112686696.63405301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"/>
        <v>16515.002054543915</v>
      </c>
      <c r="P35" s="39">
        <f t="shared" si="2"/>
        <v>1718.0227066001394</v>
      </c>
      <c r="Q35" s="146"/>
      <c r="R35" s="32">
        <f t="shared" si="3"/>
        <v>1</v>
      </c>
      <c r="S35" s="37">
        <f t="shared" si="4"/>
        <v>1</v>
      </c>
      <c r="T35" s="146"/>
      <c r="U35" s="43">
        <f t="shared" si="5"/>
        <v>0.33600229598749315</v>
      </c>
      <c r="V35" s="37">
        <f t="shared" si="6"/>
        <v>4.0000000782419018E-3</v>
      </c>
      <c r="W35" s="146"/>
      <c r="X35" s="89">
        <f t="shared" si="13"/>
        <v>7725</v>
      </c>
      <c r="Y35" s="45">
        <f t="shared" si="7"/>
        <v>113510957.72109148</v>
      </c>
      <c r="Z35" s="45">
        <f t="shared" si="8"/>
        <v>345091.58144978626</v>
      </c>
      <c r="AA35" s="45">
        <f t="shared" si="9"/>
        <v>13166.2158855911</v>
      </c>
      <c r="AB35" s="46">
        <f t="shared" si="10"/>
        <v>48717.6503491193</v>
      </c>
      <c r="AD35" s="44">
        <f t="shared" si="11"/>
        <v>113925658.16877599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"/>
        <v>16694.682136725674</v>
      </c>
      <c r="P36" s="39">
        <f t="shared" si="2"/>
        <v>1736.6762483284338</v>
      </c>
      <c r="Q36" s="146"/>
      <c r="R36" s="32">
        <f t="shared" si="3"/>
        <v>1</v>
      </c>
      <c r="S36" s="37">
        <f t="shared" si="4"/>
        <v>1</v>
      </c>
      <c r="T36" s="146"/>
      <c r="U36" s="43">
        <f t="shared" si="5"/>
        <v>0.33600239754964212</v>
      </c>
      <c r="V36" s="37">
        <f t="shared" si="6"/>
        <v>4.0000000816957119E-3</v>
      </c>
      <c r="W36" s="146"/>
      <c r="X36" s="89">
        <f t="shared" si="13"/>
        <v>7725</v>
      </c>
      <c r="Y36" s="45">
        <f t="shared" si="7"/>
        <v>114745968.06216061</v>
      </c>
      <c r="Z36" s="45">
        <f t="shared" si="8"/>
        <v>348845.94484235125</v>
      </c>
      <c r="AA36" s="45">
        <f t="shared" si="9"/>
        <v>12824.559896717568</v>
      </c>
      <c r="AB36" s="46">
        <f t="shared" si="10"/>
        <v>49247.505604025668</v>
      </c>
      <c r="AD36" s="44">
        <f t="shared" si="11"/>
        <v>115164611.07250372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"/>
        <v>16874.36221890743</v>
      </c>
      <c r="P37" s="39">
        <f t="shared" si="2"/>
        <v>1755.3293281248968</v>
      </c>
      <c r="Q37" s="146"/>
      <c r="R37" s="32">
        <f t="shared" si="3"/>
        <v>1</v>
      </c>
      <c r="S37" s="37">
        <f t="shared" si="4"/>
        <v>1</v>
      </c>
      <c r="T37" s="146"/>
      <c r="U37" s="43">
        <f t="shared" si="5"/>
        <v>0.33600250244452629</v>
      </c>
      <c r="V37" s="37">
        <f t="shared" si="6"/>
        <v>4.000000085262535E-3</v>
      </c>
      <c r="W37" s="146"/>
      <c r="X37" s="89">
        <f t="shared" si="13"/>
        <v>7725</v>
      </c>
      <c r="Y37" s="45">
        <f t="shared" si="7"/>
        <v>115980980.2751361</v>
      </c>
      <c r="Z37" s="45">
        <f t="shared" si="8"/>
        <v>352600.30621165491</v>
      </c>
      <c r="AA37" s="45">
        <f t="shared" si="9"/>
        <v>12472.466187006477</v>
      </c>
      <c r="AB37" s="46">
        <f t="shared" si="10"/>
        <v>49777.358640835519</v>
      </c>
      <c r="AD37" s="44">
        <f t="shared" si="11"/>
        <v>116403555.40617558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"/>
        <v>17054.042301089186</v>
      </c>
      <c r="P38" s="39">
        <f t="shared" si="2"/>
        <v>1773.9819524299917</v>
      </c>
      <c r="Q38" s="146"/>
      <c r="R38" s="32">
        <f t="shared" si="3"/>
        <v>1</v>
      </c>
      <c r="S38" s="37">
        <f t="shared" si="4"/>
        <v>1</v>
      </c>
      <c r="T38" s="146"/>
      <c r="U38" s="43">
        <f t="shared" si="5"/>
        <v>0.33600261074426885</v>
      </c>
      <c r="V38" s="37">
        <f t="shared" si="6"/>
        <v>4.0000000889448065E-3</v>
      </c>
      <c r="W38" s="146"/>
      <c r="X38" s="89">
        <f t="shared" si="13"/>
        <v>7725</v>
      </c>
      <c r="Y38" s="45">
        <f t="shared" si="7"/>
        <v>117215994.42220822</v>
      </c>
      <c r="Z38" s="45">
        <f t="shared" si="8"/>
        <v>356354.6655859063</v>
      </c>
      <c r="AA38" s="45">
        <f t="shared" si="9"/>
        <v>12109.934756457837</v>
      </c>
      <c r="AB38" s="46">
        <f t="shared" si="10"/>
        <v>50307.209490474539</v>
      </c>
      <c r="AD38" s="44">
        <f t="shared" si="11"/>
        <v>117642491.23204106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"/>
        <v>17233.722383270942</v>
      </c>
      <c r="P39" s="39">
        <f t="shared" si="2"/>
        <v>1792.6341275650054</v>
      </c>
      <c r="Q39" s="146"/>
      <c r="R39" s="32">
        <f t="shared" si="3"/>
        <v>1</v>
      </c>
      <c r="S39" s="37">
        <f t="shared" si="4"/>
        <v>1</v>
      </c>
      <c r="T39" s="146"/>
      <c r="U39" s="43">
        <f t="shared" si="5"/>
        <v>0.33600272252176505</v>
      </c>
      <c r="V39" s="37">
        <f t="shared" si="6"/>
        <v>4.0000000927449871E-3</v>
      </c>
      <c r="W39" s="146"/>
      <c r="X39" s="89">
        <f t="shared" si="13"/>
        <v>7725</v>
      </c>
      <c r="Y39" s="45">
        <f t="shared" si="7"/>
        <v>118451010.56689274</v>
      </c>
      <c r="Z39" s="45">
        <f t="shared" si="8"/>
        <v>360109.02299279277</v>
      </c>
      <c r="AA39" s="45">
        <f t="shared" si="9"/>
        <v>11736.96560507164</v>
      </c>
      <c r="AB39" s="46">
        <f t="shared" si="10"/>
        <v>50837.058183296183</v>
      </c>
      <c r="AD39" s="44">
        <f t="shared" si="11"/>
        <v>118881418.6136739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"/>
        <v>17413.402465452702</v>
      </c>
      <c r="P40" s="39">
        <f t="shared" si="2"/>
        <v>1811.2858597347958</v>
      </c>
      <c r="Q40" s="146"/>
      <c r="R40" s="32">
        <f t="shared" si="3"/>
        <v>1</v>
      </c>
      <c r="S40" s="37">
        <f t="shared" si="4"/>
        <v>1</v>
      </c>
      <c r="T40" s="146"/>
      <c r="U40" s="43">
        <f t="shared" si="5"/>
        <v>0.3360028378506823</v>
      </c>
      <c r="V40" s="37">
        <f t="shared" si="6"/>
        <v>4.0000000966655645E-3</v>
      </c>
      <c r="W40" s="146"/>
      <c r="X40" s="89">
        <f t="shared" si="13"/>
        <v>7725</v>
      </c>
      <c r="Y40" s="45">
        <f t="shared" si="7"/>
        <v>119686028.77404511</v>
      </c>
      <c r="Z40" s="45">
        <f t="shared" si="8"/>
        <v>363863.37845949159</v>
      </c>
      <c r="AA40" s="45">
        <f t="shared" si="9"/>
        <v>11353.558732847894</v>
      </c>
      <c r="AB40" s="46">
        <f t="shared" si="10"/>
        <v>51366.904749094858</v>
      </c>
      <c r="AD40" s="44">
        <f t="shared" si="11"/>
        <v>120120337.61598656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"/>
        <v>17593.082547634458</v>
      </c>
      <c r="P41" s="39">
        <f t="shared" si="2"/>
        <v>1829.9371550304584</v>
      </c>
      <c r="Q41" s="146"/>
      <c r="R41" s="32">
        <f t="shared" si="3"/>
        <v>1</v>
      </c>
      <c r="S41" s="37">
        <f t="shared" si="4"/>
        <v>1</v>
      </c>
      <c r="T41" s="146"/>
      <c r="U41" s="43">
        <f t="shared" si="5"/>
        <v>0.33600295680546011</v>
      </c>
      <c r="V41" s="37">
        <f t="shared" si="6"/>
        <v>4.0000001007090506E-3</v>
      </c>
      <c r="W41" s="146"/>
      <c r="X41" s="89">
        <f t="shared" si="13"/>
        <v>7725</v>
      </c>
      <c r="Y41" s="45">
        <f t="shared" si="7"/>
        <v>120921049.10987486</v>
      </c>
      <c r="Z41" s="45">
        <f t="shared" si="8"/>
        <v>367617.73201268172</v>
      </c>
      <c r="AA41" s="45">
        <f t="shared" si="9"/>
        <v>10959.714139786594</v>
      </c>
      <c r="AB41" s="46">
        <f t="shared" si="10"/>
        <v>51896.749217118668</v>
      </c>
      <c r="AD41" s="44">
        <f t="shared" si="11"/>
        <v>121359248.30524446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"/>
        <v>17772.762629816214</v>
      </c>
      <c r="P42" s="39">
        <f t="shared" si="2"/>
        <v>1848.5880194319225</v>
      </c>
      <c r="Q42" s="146"/>
      <c r="R42" s="32">
        <f t="shared" si="3"/>
        <v>1</v>
      </c>
      <c r="S42" s="37">
        <f t="shared" si="4"/>
        <v>1</v>
      </c>
      <c r="T42" s="146"/>
      <c r="U42" s="43">
        <f t="shared" si="5"/>
        <v>0.33600307946130992</v>
      </c>
      <c r="V42" s="37">
        <f t="shared" si="6"/>
        <v>4.0000001048779866E-3</v>
      </c>
      <c r="W42" s="146"/>
      <c r="X42" s="89">
        <f t="shared" si="13"/>
        <v>7725</v>
      </c>
      <c r="Y42" s="45">
        <f t="shared" si="7"/>
        <v>122156071.64195986</v>
      </c>
      <c r="Z42" s="45">
        <f t="shared" si="8"/>
        <v>371372.08367855515</v>
      </c>
      <c r="AA42" s="45">
        <f t="shared" si="9"/>
        <v>10555.431825887739</v>
      </c>
      <c r="AB42" s="46">
        <f t="shared" si="10"/>
        <v>52426.591616081925</v>
      </c>
      <c r="AD42" s="44">
        <f t="shared" si="11"/>
        <v>122598150.74908039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"/>
        <v>17952.44271199797</v>
      </c>
      <c r="P43" s="39">
        <f t="shared" si="2"/>
        <v>1867.2384588104758</v>
      </c>
      <c r="Q43" s="146"/>
      <c r="R43" s="32">
        <f t="shared" si="3"/>
        <v>1</v>
      </c>
      <c r="S43" s="37">
        <f t="shared" si="4"/>
        <v>1</v>
      </c>
      <c r="T43" s="146"/>
      <c r="U43" s="43">
        <f t="shared" si="5"/>
        <v>0.33600320589421551</v>
      </c>
      <c r="V43" s="37">
        <f t="shared" si="6"/>
        <v>4.0000001091749339E-3</v>
      </c>
      <c r="W43" s="146"/>
      <c r="X43" s="89">
        <f t="shared" si="13"/>
        <v>7725</v>
      </c>
      <c r="Y43" s="45">
        <f t="shared" si="7"/>
        <v>123391096.43926068</v>
      </c>
      <c r="Z43" s="45">
        <f t="shared" si="8"/>
        <v>375126.43348282838</v>
      </c>
      <c r="AA43" s="45">
        <f t="shared" si="9"/>
        <v>10140.711791151334</v>
      </c>
      <c r="AB43" s="46">
        <f t="shared" si="10"/>
        <v>52956.4319741773</v>
      </c>
      <c r="AD43" s="44">
        <f t="shared" si="11"/>
        <v>123837045.01650883</v>
      </c>
      <c r="AE43" s="12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"/>
        <v>18132.12279417973</v>
      </c>
      <c r="P44" s="39">
        <f t="shared" si="2"/>
        <v>1885.8884789312201</v>
      </c>
      <c r="Q44" s="146"/>
      <c r="R44" s="32">
        <f t="shared" si="3"/>
        <v>1</v>
      </c>
      <c r="S44" s="37">
        <f t="shared" si="4"/>
        <v>1</v>
      </c>
      <c r="T44" s="146"/>
      <c r="U44" s="43">
        <f t="shared" si="5"/>
        <v>0.33600333618093248</v>
      </c>
      <c r="V44" s="37">
        <f t="shared" si="6"/>
        <v>4.000000113602486E-3</v>
      </c>
      <c r="W44" s="146"/>
      <c r="X44" s="89">
        <f t="shared" si="13"/>
        <v>7725</v>
      </c>
      <c r="Y44" s="45">
        <f t="shared" si="7"/>
        <v>124626123.5721349</v>
      </c>
      <c r="Z44" s="45">
        <f t="shared" si="8"/>
        <v>378880.78145075246</v>
      </c>
      <c r="AA44" s="45">
        <f t="shared" si="9"/>
        <v>9715.5540355773828</v>
      </c>
      <c r="AB44" s="46">
        <f t="shared" si="10"/>
        <v>53486.270319087555</v>
      </c>
      <c r="AD44" s="44">
        <f t="shared" si="11"/>
        <v>125075931.17794031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"/>
        <v>18311.802876361486</v>
      </c>
      <c r="P45" s="39">
        <f t="shared" si="2"/>
        <v>1904.5380854554598</v>
      </c>
      <c r="Q45" s="146"/>
      <c r="R45" s="32">
        <f t="shared" si="3"/>
        <v>1</v>
      </c>
      <c r="S45" s="37">
        <f t="shared" si="4"/>
        <v>1</v>
      </c>
      <c r="T45" s="146"/>
      <c r="U45" s="43">
        <f t="shared" si="5"/>
        <v>0.3360034703989887</v>
      </c>
      <c r="V45" s="37">
        <f t="shared" si="6"/>
        <v>4.0000001181632562E-3</v>
      </c>
      <c r="W45" s="146"/>
      <c r="X45" s="89">
        <f t="shared" si="13"/>
        <v>7725</v>
      </c>
      <c r="Y45" s="45">
        <f t="shared" si="7"/>
        <v>125861153.11235121</v>
      </c>
      <c r="Z45" s="45">
        <f t="shared" si="8"/>
        <v>382635.12760712369</v>
      </c>
      <c r="AA45" s="45">
        <f t="shared" si="9"/>
        <v>9279.9585591658724</v>
      </c>
      <c r="AB45" s="46">
        <f t="shared" si="10"/>
        <v>54016.106677997042</v>
      </c>
      <c r="AD45" s="44">
        <f t="shared" si="11"/>
        <v>126314809.3051955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"/>
        <v>18491.482958543242</v>
      </c>
      <c r="P46" s="39">
        <f t="shared" si="2"/>
        <v>1923.1872839430305</v>
      </c>
      <c r="Q46" s="146"/>
      <c r="R46" s="32">
        <f t="shared" si="3"/>
        <v>1</v>
      </c>
      <c r="S46" s="37">
        <f t="shared" si="4"/>
        <v>1</v>
      </c>
      <c r="T46" s="146"/>
      <c r="U46" s="43">
        <f t="shared" si="5"/>
        <v>0.3360036086266841</v>
      </c>
      <c r="V46" s="37">
        <f t="shared" si="6"/>
        <v>4.0000001228598881E-3</v>
      </c>
      <c r="W46" s="146"/>
      <c r="X46" s="89">
        <f t="shared" si="13"/>
        <v>7725</v>
      </c>
      <c r="Y46" s="45">
        <f t="shared" si="7"/>
        <v>127096185.13310418</v>
      </c>
      <c r="Z46" s="45">
        <f t="shared" si="8"/>
        <v>386389.47197629436</v>
      </c>
      <c r="AA46" s="45">
        <f t="shared" si="9"/>
        <v>8833.9253619168067</v>
      </c>
      <c r="AB46" s="46">
        <f t="shared" si="10"/>
        <v>54545.941077602889</v>
      </c>
      <c r="AD46" s="44">
        <f t="shared" si="11"/>
        <v>127553679.47151999</v>
      </c>
      <c r="AE46" s="125"/>
      <c r="AF46" s="53"/>
      <c r="AG46" s="54">
        <f>'[4]Risikoschätzung '!$T$22</f>
        <v>4.5820769878319424E-6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"/>
        <v>18671.163040724998</v>
      </c>
      <c r="P47" s="39">
        <f t="shared" si="2"/>
        <v>1941.8360798545596</v>
      </c>
      <c r="Q47" s="146"/>
      <c r="R47" s="32">
        <f t="shared" si="3"/>
        <v>1</v>
      </c>
      <c r="S47" s="37">
        <f t="shared" si="4"/>
        <v>1</v>
      </c>
      <c r="T47" s="146"/>
      <c r="U47" s="43">
        <f t="shared" si="5"/>
        <v>0.3360037509430906</v>
      </c>
      <c r="V47" s="37">
        <f t="shared" si="6"/>
        <v>4.0000001276950508E-3</v>
      </c>
      <c r="W47" s="146"/>
      <c r="X47" s="89">
        <f t="shared" si="13"/>
        <v>7725</v>
      </c>
      <c r="Y47" s="45">
        <f t="shared" si="7"/>
        <v>128331219.7090279</v>
      </c>
      <c r="Z47" s="45">
        <f t="shared" si="8"/>
        <v>390143.81458218192</v>
      </c>
      <c r="AA47" s="45">
        <f t="shared" si="9"/>
        <v>8377.4544438301909</v>
      </c>
      <c r="AB47" s="46">
        <f t="shared" si="10"/>
        <v>55075.773544125848</v>
      </c>
      <c r="AD47" s="44">
        <f t="shared" ref="AD47:AD54" si="14">SUM(X47:AB47)</f>
        <v>128792541.75159805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"/>
        <v>18850.843122906754</v>
      </c>
      <c r="P48" s="39">
        <f t="shared" si="2"/>
        <v>1960.4844785536693</v>
      </c>
      <c r="Q48" s="146"/>
      <c r="R48" s="32">
        <f t="shared" si="3"/>
        <v>1</v>
      </c>
      <c r="S48" s="37">
        <f t="shared" si="4"/>
        <v>1</v>
      </c>
      <c r="T48" s="146"/>
      <c r="U48" s="43">
        <f t="shared" si="5"/>
        <v>0.33600389742805226</v>
      </c>
      <c r="V48" s="37">
        <f t="shared" si="6"/>
        <v>4.0000001326714373E-3</v>
      </c>
      <c r="W48" s="146"/>
      <c r="X48" s="89">
        <f t="shared" si="13"/>
        <v>7725</v>
      </c>
      <c r="Y48" s="45">
        <f t="shared" si="7"/>
        <v>129566256.91621082</v>
      </c>
      <c r="Z48" s="45">
        <f t="shared" si="8"/>
        <v>393898.15544827911</v>
      </c>
      <c r="AA48" s="45">
        <f t="shared" si="9"/>
        <v>8201.6248259142703</v>
      </c>
      <c r="AB48" s="46">
        <f t="shared" si="10"/>
        <v>55605.604103320868</v>
      </c>
      <c r="AD48" s="44">
        <f t="shared" si="14"/>
        <v>130031687.30058832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"/>
        <v>19030.52320508851</v>
      </c>
      <c r="P49" s="39">
        <f t="shared" si="2"/>
        <v>1979.1324853091237</v>
      </c>
      <c r="Q49" s="146"/>
      <c r="R49" s="32">
        <f t="shared" si="3"/>
        <v>1</v>
      </c>
      <c r="S49" s="37">
        <f t="shared" si="4"/>
        <v>1</v>
      </c>
      <c r="T49" s="146"/>
      <c r="U49" s="43">
        <f t="shared" si="5"/>
        <v>0.33600404816218532</v>
      </c>
      <c r="V49" s="37">
        <f t="shared" si="6"/>
        <v>4.0000001377917685E-3</v>
      </c>
      <c r="W49" s="146"/>
      <c r="X49" s="89">
        <f t="shared" si="13"/>
        <v>7725</v>
      </c>
      <c r="Y49" s="45">
        <f t="shared" si="7"/>
        <v>130801296.83220987</v>
      </c>
      <c r="Z49" s="45">
        <f t="shared" si="8"/>
        <v>397652.49459766311</v>
      </c>
      <c r="AA49" s="45">
        <f t="shared" si="9"/>
        <v>8279.8000360699098</v>
      </c>
      <c r="AB49" s="46">
        <f t="shared" si="10"/>
        <v>56135.432780487412</v>
      </c>
      <c r="AD49" s="44">
        <f t="shared" si="14"/>
        <v>131271089.55962409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"/>
        <v>19210.203287270266</v>
      </c>
      <c r="P50" s="39">
        <f t="shared" si="2"/>
        <v>1997.780105296913</v>
      </c>
      <c r="Q50" s="146"/>
      <c r="R50" s="32">
        <f t="shared" si="3"/>
        <v>1</v>
      </c>
      <c r="S50" s="37">
        <f t="shared" si="4"/>
        <v>1</v>
      </c>
      <c r="T50" s="146"/>
      <c r="U50" s="43">
        <f t="shared" si="5"/>
        <v>0.33600420322687802</v>
      </c>
      <c r="V50" s="37">
        <f t="shared" si="6"/>
        <v>4.0000001430587871E-3</v>
      </c>
      <c r="W50" s="146"/>
      <c r="X50" s="89">
        <f t="shared" si="13"/>
        <v>7725</v>
      </c>
      <c r="Y50" s="45">
        <f t="shared" si="7"/>
        <v>132036339.53606459</v>
      </c>
      <c r="Z50" s="45">
        <f t="shared" si="8"/>
        <v>401406.83205300476</v>
      </c>
      <c r="AA50" s="45">
        <f t="shared" si="9"/>
        <v>8357.9752462255474</v>
      </c>
      <c r="AB50" s="46">
        <f t="shared" si="10"/>
        <v>56665.259600479469</v>
      </c>
      <c r="AD50" s="44">
        <f t="shared" si="14"/>
        <v>132510494.6029643</v>
      </c>
      <c r="AE50" s="125"/>
      <c r="AF50" s="53"/>
      <c r="AG50" s="54">
        <f>'[4]Risikoschätzung '!$T$21</f>
        <v>3.1719598989821684E-7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"/>
        <v>19389.883369452022</v>
      </c>
      <c r="P51" s="39">
        <f t="shared" si="2"/>
        <v>2016.4273436022895</v>
      </c>
      <c r="Q51" s="146"/>
      <c r="R51" s="32">
        <f t="shared" si="3"/>
        <v>1</v>
      </c>
      <c r="S51" s="37">
        <f t="shared" si="4"/>
        <v>1</v>
      </c>
      <c r="T51" s="146"/>
      <c r="U51" s="43">
        <f t="shared" si="5"/>
        <v>0.33600436270429063</v>
      </c>
      <c r="V51" s="37">
        <f t="shared" si="6"/>
        <v>4.0000001484752669E-3</v>
      </c>
      <c r="W51" s="146"/>
      <c r="X51" s="89">
        <f t="shared" si="13"/>
        <v>7725</v>
      </c>
      <c r="Y51" s="45">
        <f t="shared" si="7"/>
        <v>133271385.10831161</v>
      </c>
      <c r="Z51" s="45">
        <f t="shared" si="8"/>
        <v>405161.16783657734</v>
      </c>
      <c r="AA51" s="45">
        <f t="shared" si="9"/>
        <v>8436.150456381185</v>
      </c>
      <c r="AB51" s="46">
        <f t="shared" si="10"/>
        <v>57195.084587715311</v>
      </c>
      <c r="AD51" s="44">
        <f t="shared" si="14"/>
        <v>133749902.51119228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"/>
        <v>19569.563451633778</v>
      </c>
      <c r="P52" s="39">
        <f t="shared" si="2"/>
        <v>2035.0742052217456</v>
      </c>
      <c r="Q52" s="146"/>
      <c r="R52" s="32">
        <f t="shared" si="3"/>
        <v>1</v>
      </c>
      <c r="S52" s="37">
        <f t="shared" si="4"/>
        <v>1</v>
      </c>
      <c r="T52" s="146"/>
      <c r="U52" s="43">
        <f t="shared" si="5"/>
        <v>0.33600452667735553</v>
      </c>
      <c r="V52" s="37">
        <f t="shared" si="6"/>
        <v>4.0000001540440051E-3</v>
      </c>
      <c r="W52" s="146"/>
      <c r="X52" s="89">
        <f t="shared" si="13"/>
        <v>7725</v>
      </c>
      <c r="Y52" s="45">
        <f t="shared" si="7"/>
        <v>134506433.63099879</v>
      </c>
      <c r="Z52" s="45">
        <f t="shared" si="8"/>
        <v>408915.50197026564</v>
      </c>
      <c r="AA52" s="45">
        <f t="shared" si="9"/>
        <v>8514.3256665368244</v>
      </c>
      <c r="AB52" s="46">
        <f t="shared" si="10"/>
        <v>57724.907766187018</v>
      </c>
      <c r="AD52" s="44">
        <f t="shared" si="14"/>
        <v>134989313.36640179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"/>
        <v>19749.243533815534</v>
      </c>
      <c r="P53" s="39">
        <f t="shared" si="2"/>
        <v>2053.720695064942</v>
      </c>
      <c r="Q53" s="146"/>
      <c r="R53" s="32">
        <f t="shared" si="3"/>
        <v>1</v>
      </c>
      <c r="S53" s="37">
        <f t="shared" si="4"/>
        <v>1</v>
      </c>
      <c r="T53" s="146"/>
      <c r="U53" s="43">
        <f t="shared" si="5"/>
        <v>0.33600469522977738</v>
      </c>
      <c r="V53" s="37">
        <f t="shared" si="6"/>
        <v>4.0000001597678241E-3</v>
      </c>
      <c r="W53" s="146"/>
      <c r="X53" s="89">
        <f t="shared" si="13"/>
        <v>7725</v>
      </c>
      <c r="Y53" s="45">
        <f t="shared" si="7"/>
        <v>135741485.18769962</v>
      </c>
      <c r="Z53" s="45">
        <f t="shared" si="8"/>
        <v>412669.83447557385</v>
      </c>
      <c r="AA53" s="45">
        <f t="shared" si="9"/>
        <v>8592.500876692462</v>
      </c>
      <c r="AB53" s="46">
        <f t="shared" si="10"/>
        <v>58254.729159469694</v>
      </c>
      <c r="AD53" s="44">
        <f t="shared" si="14"/>
        <v>136228727.25221136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"/>
        <v>19928.923615997293</v>
      </c>
      <c r="P54" s="39">
        <f t="shared" si="2"/>
        <v>2072.3668179565875</v>
      </c>
      <c r="Q54" s="147"/>
      <c r="R54" s="32">
        <f t="shared" si="3"/>
        <v>1</v>
      </c>
      <c r="S54" s="37">
        <f t="shared" si="4"/>
        <v>1</v>
      </c>
      <c r="T54" s="147"/>
      <c r="U54" s="43">
        <f t="shared" si="5"/>
        <v>0.33600486844603261</v>
      </c>
      <c r="V54" s="37">
        <f t="shared" si="6"/>
        <v>4.0000001656495731E-3</v>
      </c>
      <c r="W54" s="147"/>
      <c r="X54" s="89">
        <f t="shared" si="13"/>
        <v>7725</v>
      </c>
      <c r="Y54" s="45">
        <f t="shared" si="7"/>
        <v>136976539.86352739</v>
      </c>
      <c r="Z54" s="45">
        <f t="shared" si="8"/>
        <v>416424.16537363449</v>
      </c>
      <c r="AA54" s="45">
        <f t="shared" si="9"/>
        <v>8670.6760868481033</v>
      </c>
      <c r="AB54" s="46">
        <f t="shared" si="10"/>
        <v>58784.548790730587</v>
      </c>
      <c r="AD54" s="44">
        <f t="shared" si="14"/>
        <v>137468144.25377858</v>
      </c>
      <c r="AE54" s="125"/>
      <c r="AF54" s="53"/>
      <c r="AG54" s="54">
        <f>'[4]Risikoschätzung '!$T$20</f>
        <v>1.6438356164383561E-8</v>
      </c>
      <c r="AH54" s="52" t="s">
        <v>52</v>
      </c>
    </row>
    <row r="55" spans="1:34" ht="15" thickBot="1" x14ac:dyDescent="0.35">
      <c r="AD55" s="44">
        <f>SUM(AD9:AD54)</f>
        <v>5042216025.0868225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5022674680.2541542</v>
      </c>
      <c r="Z56" s="71">
        <f>SUM(Z9:Z54)</f>
        <v>15269750.680273406</v>
      </c>
      <c r="AA56" s="71">
        <f>SUM(AA9:AA54)</f>
        <v>625299.4132128919</v>
      </c>
      <c r="AB56" s="78">
        <f>SUM(AB9:AB54)</f>
        <v>2155694.7391806729</v>
      </c>
      <c r="AD56" s="72">
        <f>X56+Y56+Z56+AA56+AB56</f>
        <v>5042216025.0868206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Y31" workbookViewId="0">
      <selection activeCell="AB53" sqref="AB53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87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86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F9</f>
        <v>11843.319917818244</v>
      </c>
      <c r="P9" s="39">
        <f>G9+(G9*J9)</f>
        <v>1241.6030790565985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0.33600060722386682</v>
      </c>
      <c r="V9" s="37">
        <f>($AI$7/$AG$12)*(1+0.15*(P9/$AG$10)^4)+$AH$32</f>
        <v>4.0000000213429735E-3</v>
      </c>
      <c r="W9" s="146"/>
      <c r="X9" s="80">
        <f t="shared" ref="X9:X12" si="0">($AG$7*$AG$8*S9*$AG$24+$AG$15*$AG$16*R9*$AG$24)</f>
        <v>3600</v>
      </c>
      <c r="Y9" s="45">
        <f>(O9*U9*$AG$30+P9*V9*$AG$29)*365</f>
        <v>81401619.177277967</v>
      </c>
      <c r="Z9" s="45">
        <f>(O9*$AI$15*$AG$37+P9*$AI$7*$AG$36)*365</f>
        <v>247515.68060647286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34982.576803786789</v>
      </c>
      <c r="AD9" s="44">
        <f>SUM(X9:AB9)</f>
        <v>81704781.023480058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1">F10</f>
        <v>12023</v>
      </c>
      <c r="P10" s="39">
        <f t="shared" ref="P10:P54" si="2">G10+(G10*J10)</f>
        <v>1260.2474266019526</v>
      </c>
      <c r="Q10" s="146"/>
      <c r="R10" s="32">
        <f t="shared" ref="R10:R54" si="3">IF(O10&lt;$AG$18,1,2)</f>
        <v>1</v>
      </c>
      <c r="S10" s="37">
        <f t="shared" ref="S10:S54" si="4">IF(P10&lt;$AG$10,1,2)</f>
        <v>1</v>
      </c>
      <c r="T10" s="146"/>
      <c r="U10" s="43">
        <f t="shared" ref="U10:U54" si="5">($AI$15/$AG$20)*(1+0.15*(O10/$AG$18)^4)+$AH$33</f>
        <v>0.33600064492079135</v>
      </c>
      <c r="V10" s="37">
        <f t="shared" ref="V10:V54" si="6">($AI$7/$AG$12)*(1+0.15*(P10/$AG$10)^4)+$AH$32</f>
        <v>4.0000000226541139E-3</v>
      </c>
      <c r="W10" s="146"/>
      <c r="X10" s="80">
        <f t="shared" si="0"/>
        <v>3600</v>
      </c>
      <c r="Y10" s="45">
        <f t="shared" ref="Y10:Y54" si="7">(O10*U10*$AG$30+P10*V10*$AG$29)*365</f>
        <v>82636597.45322594</v>
      </c>
      <c r="Z10" s="45">
        <f t="shared" ref="Z10:Z54" si="8">(O10*$AI$15*$AG$37+P10*$AI$7*$AG$36)*365</f>
        <v>251270.00372851655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35512.387910219601</v>
      </c>
      <c r="AD10" s="44">
        <f t="shared" ref="AD10:AD46" si="11">SUM(X10:AB10)</f>
        <v>82944294.076535314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si="1"/>
        <v>12202.680082181758</v>
      </c>
      <c r="P11" s="39">
        <f t="shared" si="2"/>
        <v>1278.8907908122485</v>
      </c>
      <c r="Q11" s="146"/>
      <c r="R11" s="32">
        <f t="shared" si="3"/>
        <v>1</v>
      </c>
      <c r="S11" s="37">
        <f t="shared" si="4"/>
        <v>1</v>
      </c>
      <c r="T11" s="146"/>
      <c r="U11" s="43">
        <f t="shared" si="5"/>
        <v>0.33600068434625008</v>
      </c>
      <c r="V11" s="37">
        <f t="shared" si="6"/>
        <v>4.0000000240246816E-3</v>
      </c>
      <c r="W11" s="146"/>
      <c r="X11" s="80">
        <f t="shared" si="0"/>
        <v>3600</v>
      </c>
      <c r="Y11" s="45">
        <f t="shared" si="7"/>
        <v>83871576.386958972</v>
      </c>
      <c r="Z11" s="45">
        <f t="shared" si="8"/>
        <v>255024.32254355276</v>
      </c>
      <c r="AA11" s="45">
        <f t="shared" si="9"/>
        <v>17563.03028881651</v>
      </c>
      <c r="AB11" s="46">
        <f t="shared" si="10"/>
        <v>36042.194294890622</v>
      </c>
      <c r="AD11" s="44">
        <f t="shared" si="11"/>
        <v>84183805.934086218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1"/>
        <v>12382.360164363514</v>
      </c>
      <c r="P12" s="39">
        <f t="shared" si="2"/>
        <v>1297.5332072688666</v>
      </c>
      <c r="Q12" s="146"/>
      <c r="R12" s="32">
        <f t="shared" si="3"/>
        <v>1</v>
      </c>
      <c r="S12" s="37">
        <f t="shared" si="4"/>
        <v>1</v>
      </c>
      <c r="T12" s="146"/>
      <c r="U12" s="43">
        <f t="shared" si="5"/>
        <v>0.33600072555229193</v>
      </c>
      <c r="V12" s="37">
        <f t="shared" si="6"/>
        <v>4.0000000254564435E-3</v>
      </c>
      <c r="W12" s="146"/>
      <c r="X12" s="80">
        <f t="shared" si="0"/>
        <v>3600</v>
      </c>
      <c r="Y12" s="45">
        <f t="shared" si="7"/>
        <v>85106556.012513563</v>
      </c>
      <c r="Z12" s="45">
        <f t="shared" si="8"/>
        <v>258778.63720742788</v>
      </c>
      <c r="AA12" s="45">
        <f t="shared" si="9"/>
        <v>17809.290353135737</v>
      </c>
      <c r="AB12" s="46">
        <f t="shared" si="10"/>
        <v>36571.996128653911</v>
      </c>
      <c r="AD12" s="44">
        <f t="shared" si="11"/>
        <v>85423315.936202779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1"/>
        <v>12562.04024654527</v>
      </c>
      <c r="P13" s="39">
        <f t="shared" si="2"/>
        <v>1316.1747098569922</v>
      </c>
      <c r="Q13" s="146"/>
      <c r="R13" s="32">
        <f t="shared" si="3"/>
        <v>1</v>
      </c>
      <c r="S13" s="37">
        <f t="shared" si="4"/>
        <v>1</v>
      </c>
      <c r="T13" s="146"/>
      <c r="U13" s="43">
        <f t="shared" si="5"/>
        <v>0.33600076859173794</v>
      </c>
      <c r="V13" s="37">
        <f t="shared" si="6"/>
        <v>4.0000000269511914E-3</v>
      </c>
      <c r="W13" s="146"/>
      <c r="X13" s="80">
        <f>($AG$7*$AG$8*S13*$AG$24+$AG$15*$AG$16*R13*$AG$24)</f>
        <v>3600</v>
      </c>
      <c r="Y13" s="45">
        <f t="shared" si="7"/>
        <v>86341536.364802584</v>
      </c>
      <c r="Z13" s="45">
        <f t="shared" si="8"/>
        <v>262532.94786855893</v>
      </c>
      <c r="AA13" s="45">
        <f t="shared" si="9"/>
        <v>18041.904268908085</v>
      </c>
      <c r="AB13" s="46">
        <f t="shared" si="10"/>
        <v>37101.793574218784</v>
      </c>
      <c r="AD13" s="44">
        <f t="shared" si="11"/>
        <v>86662813.010514259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1"/>
        <v>12741.720328727028</v>
      </c>
      <c r="P14" s="39">
        <f t="shared" si="2"/>
        <v>1334.8153308654994</v>
      </c>
      <c r="Q14" s="146"/>
      <c r="R14" s="32">
        <f t="shared" si="3"/>
        <v>1</v>
      </c>
      <c r="S14" s="37">
        <f t="shared" si="4"/>
        <v>1</v>
      </c>
      <c r="T14" s="146"/>
      <c r="U14" s="43">
        <f t="shared" si="5"/>
        <v>0.33600081351818128</v>
      </c>
      <c r="V14" s="37">
        <f t="shared" si="6"/>
        <v>4.0000000285107442E-3</v>
      </c>
      <c r="W14" s="146"/>
      <c r="X14" s="80">
        <f>($AG$7*$AG$8*S14*$AG$24+$AG$15*$AG$16*R14*$AG$24)+AG26</f>
        <v>1163600</v>
      </c>
      <c r="Y14" s="45">
        <f t="shared" si="7"/>
        <v>87576517.4796343</v>
      </c>
      <c r="Z14" s="45">
        <f t="shared" si="8"/>
        <v>266287.25466837129</v>
      </c>
      <c r="AA14" s="45">
        <f t="shared" si="9"/>
        <v>17929.87813846071</v>
      </c>
      <c r="AB14" s="46">
        <f t="shared" si="10"/>
        <v>37631.586786629428</v>
      </c>
      <c r="AD14" s="44">
        <f t="shared" si="11"/>
        <v>89061966.199227765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1"/>
        <v>12921.400410908785</v>
      </c>
      <c r="P15" s="39">
        <f t="shared" si="2"/>
        <v>1353.4551010798561</v>
      </c>
      <c r="Q15" s="146"/>
      <c r="R15" s="32">
        <f t="shared" si="3"/>
        <v>1</v>
      </c>
      <c r="S15" s="37">
        <f t="shared" si="4"/>
        <v>1</v>
      </c>
      <c r="T15" s="146"/>
      <c r="U15" s="43">
        <f t="shared" si="5"/>
        <v>0.3360008603859872</v>
      </c>
      <c r="V15" s="37">
        <f t="shared" si="6"/>
        <v>4.0000000301369442E-3</v>
      </c>
      <c r="W15" s="146"/>
      <c r="X15" s="80">
        <f>($AJ$11*$AG$8*S15*$AG$25+$AJ$9*$AG$8*$AG$24*S15+$AG$15*$AG$16*R15*$AG$24)</f>
        <v>7725</v>
      </c>
      <c r="Y15" s="45">
        <f t="shared" si="7"/>
        <v>88811499.393731445</v>
      </c>
      <c r="Z15" s="45">
        <f t="shared" si="8"/>
        <v>270041.55774170533</v>
      </c>
      <c r="AA15" s="45">
        <f t="shared" si="9"/>
        <v>17807.414287175776</v>
      </c>
      <c r="AB15" s="46">
        <f t="shared" si="10"/>
        <v>38161.375913710974</v>
      </c>
      <c r="AD15" s="44">
        <f t="shared" si="11"/>
        <v>89145234.741674036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1"/>
        <v>13101.080493090543</v>
      </c>
      <c r="P16" s="39">
        <f t="shared" si="2"/>
        <v>1372.0940498686207</v>
      </c>
      <c r="Q16" s="146"/>
      <c r="R16" s="32">
        <f t="shared" si="3"/>
        <v>1</v>
      </c>
      <c r="S16" s="37">
        <f t="shared" si="4"/>
        <v>1</v>
      </c>
      <c r="T16" s="146"/>
      <c r="U16" s="43">
        <f t="shared" si="5"/>
        <v>0.33600090925029286</v>
      </c>
      <c r="V16" s="37">
        <f t="shared" si="6"/>
        <v>4.0000000318316624E-3</v>
      </c>
      <c r="W16" s="146"/>
      <c r="X16" s="89">
        <f t="shared" ref="X16:X54" si="13">($AJ$11*$AG$8*S16*$AG$25+$AJ$9*$AG$8*$AG$24*S16+$AG$15*$AG$16*R16*$AG$24)</f>
        <v>7725</v>
      </c>
      <c r="Y16" s="45">
        <f t="shared" si="7"/>
        <v>90046482.144749671</v>
      </c>
      <c r="Z16" s="45">
        <f t="shared" si="8"/>
        <v>273795.85721719527</v>
      </c>
      <c r="AA16" s="45">
        <f t="shared" si="9"/>
        <v>17674.512715053297</v>
      </c>
      <c r="AB16" s="46">
        <f t="shared" si="10"/>
        <v>38691.161096484888</v>
      </c>
      <c r="AD16" s="44">
        <f t="shared" si="11"/>
        <v>90384368.675778404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1"/>
        <v>13280.760575272299</v>
      </c>
      <c r="P17" s="39">
        <f t="shared" si="2"/>
        <v>1390.7322052640286</v>
      </c>
      <c r="Q17" s="146"/>
      <c r="R17" s="32">
        <f t="shared" si="3"/>
        <v>1</v>
      </c>
      <c r="S17" s="37">
        <f t="shared" si="4"/>
        <v>1</v>
      </c>
      <c r="T17" s="146"/>
      <c r="U17" s="43">
        <f t="shared" si="5"/>
        <v>0.33600096016700776</v>
      </c>
      <c r="V17" s="37">
        <f t="shared" si="6"/>
        <v>4.0000000335967947E-3</v>
      </c>
      <c r="W17" s="146"/>
      <c r="X17" s="89">
        <f t="shared" si="13"/>
        <v>7725</v>
      </c>
      <c r="Y17" s="45">
        <f t="shared" si="7"/>
        <v>91281465.771296039</v>
      </c>
      <c r="Z17" s="45">
        <f t="shared" si="8"/>
        <v>277550.1532176222</v>
      </c>
      <c r="AA17" s="45">
        <f t="shared" si="9"/>
        <v>17531.173422093263</v>
      </c>
      <c r="AB17" s="46">
        <f t="shared" si="10"/>
        <v>39220.942469555863</v>
      </c>
      <c r="AD17" s="44">
        <f t="shared" si="11"/>
        <v>91623493.040405318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1"/>
        <v>13460.440657454055</v>
      </c>
      <c r="P18" s="39">
        <f t="shared" si="2"/>
        <v>1409.369594037147</v>
      </c>
      <c r="Q18" s="146"/>
      <c r="R18" s="32">
        <f t="shared" si="3"/>
        <v>1</v>
      </c>
      <c r="S18" s="37">
        <f t="shared" si="4"/>
        <v>1</v>
      </c>
      <c r="T18" s="146"/>
      <c r="U18" s="43">
        <f t="shared" si="5"/>
        <v>0.33600101319281334</v>
      </c>
      <c r="V18" s="37">
        <f t="shared" si="6"/>
        <v>4.0000000354342615E-3</v>
      </c>
      <c r="W18" s="146"/>
      <c r="X18" s="89">
        <f t="shared" si="13"/>
        <v>7725</v>
      </c>
      <c r="Y18" s="45">
        <f t="shared" si="7"/>
        <v>92516450.312946871</v>
      </c>
      <c r="Z18" s="45">
        <f t="shared" si="8"/>
        <v>281304.44586024358</v>
      </c>
      <c r="AA18" s="45">
        <f t="shared" si="9"/>
        <v>17377.39640829567</v>
      </c>
      <c r="AB18" s="46">
        <f t="shared" si="10"/>
        <v>39750.720161472782</v>
      </c>
      <c r="AD18" s="44">
        <f t="shared" si="11"/>
        <v>92862607.875376865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1"/>
        <v>13640.120739635813</v>
      </c>
      <c r="P19" s="39">
        <f t="shared" si="2"/>
        <v>1428.0062417680085</v>
      </c>
      <c r="Q19" s="146"/>
      <c r="R19" s="32">
        <f t="shared" si="3"/>
        <v>1</v>
      </c>
      <c r="S19" s="37">
        <f t="shared" si="4"/>
        <v>1</v>
      </c>
      <c r="T19" s="146"/>
      <c r="U19" s="43">
        <f t="shared" si="5"/>
        <v>0.33600106838516319</v>
      </c>
      <c r="V19" s="37">
        <f t="shared" si="6"/>
        <v>4.0000000373460118E-3</v>
      </c>
      <c r="W19" s="146"/>
      <c r="X19" s="89">
        <f t="shared" si="13"/>
        <v>7725</v>
      </c>
      <c r="Y19" s="45">
        <f t="shared" si="7"/>
        <v>93751435.81026566</v>
      </c>
      <c r="Z19" s="45">
        <f t="shared" si="8"/>
        <v>285058.73525709991</v>
      </c>
      <c r="AA19" s="45">
        <f t="shared" si="9"/>
        <v>17213.181673660532</v>
      </c>
      <c r="AB19" s="46">
        <f t="shared" si="10"/>
        <v>40280.494295065415</v>
      </c>
      <c r="AD19" s="44">
        <f t="shared" si="11"/>
        <v>94101713.221491486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1"/>
        <v>13819.800821817569</v>
      </c>
      <c r="P20" s="39">
        <f t="shared" si="2"/>
        <v>1446.6421729111189</v>
      </c>
      <c r="Q20" s="146"/>
      <c r="R20" s="32">
        <f t="shared" si="3"/>
        <v>1</v>
      </c>
      <c r="S20" s="37">
        <f t="shared" si="4"/>
        <v>1</v>
      </c>
      <c r="T20" s="146"/>
      <c r="U20" s="43">
        <f t="shared" si="5"/>
        <v>0.33600112580228292</v>
      </c>
      <c r="V20" s="37">
        <f t="shared" si="6"/>
        <v>4.0000000393340162E-3</v>
      </c>
      <c r="W20" s="146"/>
      <c r="X20" s="89">
        <f t="shared" si="13"/>
        <v>7725</v>
      </c>
      <c r="Y20" s="45">
        <f t="shared" si="7"/>
        <v>94986422.304820418</v>
      </c>
      <c r="Z20" s="45">
        <f t="shared" si="8"/>
        <v>288813.02151530178</v>
      </c>
      <c r="AA20" s="45">
        <f t="shared" si="9"/>
        <v>17038.529218187836</v>
      </c>
      <c r="AB20" s="46">
        <f t="shared" si="10"/>
        <v>40810.264987758994</v>
      </c>
      <c r="AD20" s="44">
        <f t="shared" si="11"/>
        <v>95340809.120541647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1"/>
        <v>13999.480903999325</v>
      </c>
      <c r="P21" s="39">
        <f t="shared" si="2"/>
        <v>1465.2774108566889</v>
      </c>
      <c r="Q21" s="146"/>
      <c r="R21" s="32">
        <f t="shared" si="3"/>
        <v>1</v>
      </c>
      <c r="S21" s="37">
        <f t="shared" si="4"/>
        <v>1</v>
      </c>
      <c r="T21" s="146"/>
      <c r="U21" s="43">
        <f t="shared" si="5"/>
        <v>0.33600118550317032</v>
      </c>
      <c r="V21" s="37">
        <f t="shared" si="6"/>
        <v>4.0000000414002748E-3</v>
      </c>
      <c r="W21" s="146"/>
      <c r="X21" s="89">
        <f t="shared" si="13"/>
        <v>7725</v>
      </c>
      <c r="Y21" s="45">
        <f t="shared" si="7"/>
        <v>96221409.839201137</v>
      </c>
      <c r="Z21" s="45">
        <f t="shared" si="8"/>
        <v>292567.30473729846</v>
      </c>
      <c r="AA21" s="45">
        <f t="shared" si="9"/>
        <v>16853.439041877587</v>
      </c>
      <c r="AB21" s="46">
        <f t="shared" si="10"/>
        <v>41340.032351868234</v>
      </c>
      <c r="AD21" s="44">
        <f t="shared" si="11"/>
        <v>96579895.615332186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1"/>
        <v>14179.160986181081</v>
      </c>
      <c r="P22" s="39">
        <f t="shared" si="2"/>
        <v>1483.9119779879088</v>
      </c>
      <c r="Q22" s="146"/>
      <c r="R22" s="32">
        <f t="shared" si="3"/>
        <v>1</v>
      </c>
      <c r="S22" s="37">
        <f t="shared" si="4"/>
        <v>1</v>
      </c>
      <c r="T22" s="146"/>
      <c r="U22" s="43">
        <f t="shared" si="5"/>
        <v>0.33600124754759514</v>
      </c>
      <c r="V22" s="37">
        <f t="shared" si="6"/>
        <v>4.0000000435468112E-3</v>
      </c>
      <c r="W22" s="146"/>
      <c r="X22" s="89">
        <f t="shared" si="13"/>
        <v>7725</v>
      </c>
      <c r="Y22" s="45">
        <f t="shared" si="7"/>
        <v>97456398.457036778</v>
      </c>
      <c r="Z22" s="45">
        <f t="shared" si="8"/>
        <v>296321.58502112835</v>
      </c>
      <c r="AA22" s="45">
        <f t="shared" si="9"/>
        <v>16657.911144729791</v>
      </c>
      <c r="AB22" s="46">
        <f t="shared" si="10"/>
        <v>41869.796494872375</v>
      </c>
      <c r="AD22" s="44">
        <f t="shared" si="11"/>
        <v>97818972.749697506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1"/>
        <v>14358.841068362839</v>
      </c>
      <c r="P23" s="39">
        <f t="shared" si="2"/>
        <v>1502.5458957345679</v>
      </c>
      <c r="Q23" s="146"/>
      <c r="R23" s="32">
        <f t="shared" si="3"/>
        <v>1</v>
      </c>
      <c r="S23" s="37">
        <f t="shared" si="4"/>
        <v>1</v>
      </c>
      <c r="T23" s="146"/>
      <c r="U23" s="43">
        <f t="shared" si="5"/>
        <v>0.33600131199609939</v>
      </c>
      <c r="V23" s="37">
        <f t="shared" si="6"/>
        <v>4.0000000457756785E-3</v>
      </c>
      <c r="W23" s="146"/>
      <c r="X23" s="89">
        <f t="shared" si="13"/>
        <v>7725</v>
      </c>
      <c r="Y23" s="45">
        <f t="shared" si="7"/>
        <v>98691388.203012332</v>
      </c>
      <c r="Z23" s="45">
        <f t="shared" si="8"/>
        <v>300075.86246065382</v>
      </c>
      <c r="AA23" s="45">
        <f t="shared" si="9"/>
        <v>16451.945526744435</v>
      </c>
      <c r="AB23" s="46">
        <f t="shared" si="10"/>
        <v>42399.557519672628</v>
      </c>
      <c r="AD23" s="44">
        <f t="shared" si="11"/>
        <v>99058040.568519413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1"/>
        <v>14538.521150544595</v>
      </c>
      <c r="P24" s="39">
        <f t="shared" si="2"/>
        <v>1521.1791846232784</v>
      </c>
      <c r="Q24" s="146"/>
      <c r="R24" s="32">
        <f t="shared" si="3"/>
        <v>1</v>
      </c>
      <c r="S24" s="37">
        <f t="shared" si="4"/>
        <v>1</v>
      </c>
      <c r="T24" s="146"/>
      <c r="U24" s="43">
        <f t="shared" si="5"/>
        <v>0.33600137890999693</v>
      </c>
      <c r="V24" s="37">
        <f t="shared" si="6"/>
        <v>4.0000000480889504E-3</v>
      </c>
      <c r="W24" s="146"/>
      <c r="X24" s="89">
        <f t="shared" si="13"/>
        <v>7725</v>
      </c>
      <c r="Y24" s="45">
        <f t="shared" si="7"/>
        <v>99926379.122885406</v>
      </c>
      <c r="Z24" s="45">
        <f t="shared" si="8"/>
        <v>303830.13714578148</v>
      </c>
      <c r="AA24" s="45">
        <f t="shared" si="9"/>
        <v>16235.542187921536</v>
      </c>
      <c r="AB24" s="46">
        <f t="shared" si="10"/>
        <v>42929.315524833313</v>
      </c>
      <c r="AD24" s="44">
        <f t="shared" si="11"/>
        <v>100297099.11774394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1"/>
        <v>14718.201232726351</v>
      </c>
      <c r="P25" s="39">
        <f t="shared" si="2"/>
        <v>1539.8118643245643</v>
      </c>
      <c r="Q25" s="146"/>
      <c r="R25" s="32">
        <f t="shared" si="3"/>
        <v>1</v>
      </c>
      <c r="S25" s="37">
        <f t="shared" si="4"/>
        <v>1</v>
      </c>
      <c r="T25" s="146"/>
      <c r="U25" s="43">
        <f t="shared" si="5"/>
        <v>0.33600144835137397</v>
      </c>
      <c r="V25" s="37">
        <f t="shared" si="6"/>
        <v>4.0000000504887305E-3</v>
      </c>
      <c r="W25" s="146"/>
      <c r="X25" s="89">
        <f t="shared" si="13"/>
        <v>7725</v>
      </c>
      <c r="Y25" s="45">
        <f t="shared" si="7"/>
        <v>101161371.26350293</v>
      </c>
      <c r="Z25" s="45">
        <f t="shared" si="8"/>
        <v>307584.40916266822</v>
      </c>
      <c r="AA25" s="45">
        <f t="shared" si="9"/>
        <v>16008.701128261077</v>
      </c>
      <c r="AB25" s="46">
        <f t="shared" si="10"/>
        <v>43459.070604808025</v>
      </c>
      <c r="AD25" s="44">
        <f t="shared" si="11"/>
        <v>101536148.44439866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1"/>
        <v>14897.881314908107</v>
      </c>
      <c r="P26" s="39">
        <f t="shared" si="2"/>
        <v>1558.4439536970285</v>
      </c>
      <c r="Q26" s="146"/>
      <c r="R26" s="32">
        <f t="shared" si="3"/>
        <v>1</v>
      </c>
      <c r="S26" s="37">
        <f t="shared" si="4"/>
        <v>1</v>
      </c>
      <c r="T26" s="146"/>
      <c r="U26" s="43">
        <f t="shared" si="5"/>
        <v>0.33600152038308856</v>
      </c>
      <c r="V26" s="37">
        <f t="shared" si="6"/>
        <v>4.0000000529771453E-3</v>
      </c>
      <c r="W26" s="146"/>
      <c r="X26" s="89">
        <f t="shared" si="13"/>
        <v>7725</v>
      </c>
      <c r="Y26" s="45">
        <f t="shared" si="7"/>
        <v>102396364.67281747</v>
      </c>
      <c r="Z26" s="45">
        <f t="shared" si="8"/>
        <v>311338.67859391466</v>
      </c>
      <c r="AA26" s="45">
        <f t="shared" si="9"/>
        <v>15771.422347763066</v>
      </c>
      <c r="AB26" s="46">
        <f t="shared" si="10"/>
        <v>43988.822850151701</v>
      </c>
      <c r="AD26" s="44">
        <f t="shared" si="11"/>
        <v>102775188.59660931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1"/>
        <v>15077.561397089865</v>
      </c>
      <c r="P27" s="39">
        <f t="shared" si="2"/>
        <v>1577.0754708288182</v>
      </c>
      <c r="Q27" s="146"/>
      <c r="R27" s="32">
        <f t="shared" si="3"/>
        <v>1</v>
      </c>
      <c r="S27" s="37">
        <f t="shared" si="4"/>
        <v>1</v>
      </c>
      <c r="T27" s="146"/>
      <c r="U27" s="43">
        <f t="shared" si="5"/>
        <v>0.33600159506877103</v>
      </c>
      <c r="V27" s="37">
        <f t="shared" si="6"/>
        <v>4.0000000555563504E-3</v>
      </c>
      <c r="W27" s="146"/>
      <c r="X27" s="89">
        <f t="shared" si="13"/>
        <v>7725</v>
      </c>
      <c r="Y27" s="45">
        <f t="shared" si="7"/>
        <v>103631359.39990368</v>
      </c>
      <c r="Z27" s="45">
        <f t="shared" si="8"/>
        <v>315092.94551874709</v>
      </c>
      <c r="AA27" s="45">
        <f t="shared" si="9"/>
        <v>15523.705846427505</v>
      </c>
      <c r="AB27" s="46">
        <f t="shared" si="10"/>
        <v>44518.572347719703</v>
      </c>
      <c r="AD27" s="44">
        <f t="shared" si="11"/>
        <v>104014219.62361658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1"/>
        <v>15257.241479271621</v>
      </c>
      <c r="P28" s="39">
        <f t="shared" si="2"/>
        <v>1595.70643307657</v>
      </c>
      <c r="Q28" s="146"/>
      <c r="R28" s="32">
        <f t="shared" si="3"/>
        <v>1</v>
      </c>
      <c r="S28" s="37">
        <f t="shared" si="4"/>
        <v>1</v>
      </c>
      <c r="T28" s="146"/>
      <c r="U28" s="43">
        <f t="shared" si="5"/>
        <v>0.33600167247282375</v>
      </c>
      <c r="V28" s="37">
        <f t="shared" si="6"/>
        <v>4.0000000582285245E-3</v>
      </c>
      <c r="W28" s="146"/>
      <c r="X28" s="89">
        <f t="shared" si="13"/>
        <v>7725</v>
      </c>
      <c r="Y28" s="45">
        <f t="shared" si="7"/>
        <v>104866355.49497437</v>
      </c>
      <c r="Z28" s="45">
        <f t="shared" si="8"/>
        <v>318847.21001318732</v>
      </c>
      <c r="AA28" s="45">
        <f t="shared" si="9"/>
        <v>15265.551624254385</v>
      </c>
      <c r="AB28" s="46">
        <f t="shared" si="10"/>
        <v>45048.319180854822</v>
      </c>
      <c r="AD28" s="44">
        <f t="shared" si="11"/>
        <v>105253241.57579267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1"/>
        <v>15436.921561453377</v>
      </c>
      <c r="P29" s="39">
        <f t="shared" si="2"/>
        <v>1614.3368571020214</v>
      </c>
      <c r="Q29" s="146"/>
      <c r="R29" s="32">
        <f t="shared" si="3"/>
        <v>1</v>
      </c>
      <c r="S29" s="37">
        <f t="shared" si="4"/>
        <v>1</v>
      </c>
      <c r="T29" s="146"/>
      <c r="U29" s="43">
        <f t="shared" si="5"/>
        <v>0.33600175266042104</v>
      </c>
      <c r="V29" s="37">
        <f t="shared" si="6"/>
        <v>4.0000000609958734E-3</v>
      </c>
      <c r="W29" s="146"/>
      <c r="X29" s="89">
        <f t="shared" si="13"/>
        <v>7725</v>
      </c>
      <c r="Y29" s="45">
        <f t="shared" si="7"/>
        <v>106101353.00939651</v>
      </c>
      <c r="Z29" s="45">
        <f t="shared" si="8"/>
        <v>322601.47215021384</v>
      </c>
      <c r="AA29" s="45">
        <f t="shared" si="9"/>
        <v>14996.959681243719</v>
      </c>
      <c r="AB29" s="46">
        <f t="shared" si="10"/>
        <v>45578.063429563117</v>
      </c>
      <c r="AD29" s="44">
        <f t="shared" si="11"/>
        <v>106492254.50465752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1"/>
        <v>15616.601643635135</v>
      </c>
      <c r="P30" s="39">
        <f t="shared" si="2"/>
        <v>1632.9667589064422</v>
      </c>
      <c r="Q30" s="146"/>
      <c r="R30" s="32">
        <f t="shared" si="3"/>
        <v>1</v>
      </c>
      <c r="S30" s="37">
        <f t="shared" si="4"/>
        <v>1</v>
      </c>
      <c r="T30" s="146"/>
      <c r="U30" s="43">
        <f t="shared" si="5"/>
        <v>0.33600183569750952</v>
      </c>
      <c r="V30" s="37">
        <f t="shared" si="6"/>
        <v>4.0000000638606269E-3</v>
      </c>
      <c r="W30" s="146"/>
      <c r="X30" s="89">
        <f t="shared" si="13"/>
        <v>7725</v>
      </c>
      <c r="Y30" s="45">
        <f t="shared" si="7"/>
        <v>107336351.9957073</v>
      </c>
      <c r="Z30" s="45">
        <f t="shared" si="8"/>
        <v>326355.73199991242</v>
      </c>
      <c r="AA30" s="45">
        <f t="shared" si="9"/>
        <v>14717.930017395498</v>
      </c>
      <c r="AB30" s="46">
        <f t="shared" si="10"/>
        <v>46107.805170679232</v>
      </c>
      <c r="AD30" s="44">
        <f t="shared" si="11"/>
        <v>107731258.4628953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1"/>
        <v>15796.281725816891</v>
      </c>
      <c r="P31" s="39">
        <f t="shared" si="2"/>
        <v>1651.5961538630381</v>
      </c>
      <c r="Q31" s="146"/>
      <c r="R31" s="32">
        <f t="shared" si="3"/>
        <v>1</v>
      </c>
      <c r="S31" s="37">
        <f t="shared" si="4"/>
        <v>1</v>
      </c>
      <c r="T31" s="146"/>
      <c r="U31" s="43">
        <f t="shared" si="5"/>
        <v>0.33600192165080772</v>
      </c>
      <c r="V31" s="37">
        <f t="shared" si="6"/>
        <v>4.0000000668250438E-3</v>
      </c>
      <c r="W31" s="146"/>
      <c r="X31" s="89">
        <f t="shared" si="13"/>
        <v>7725</v>
      </c>
      <c r="Y31" s="45">
        <f t="shared" si="7"/>
        <v>108571352.50762989</v>
      </c>
      <c r="Z31" s="45">
        <f t="shared" si="8"/>
        <v>330109.98962961737</v>
      </c>
      <c r="AA31" s="45">
        <f t="shared" si="9"/>
        <v>14428.462632709723</v>
      </c>
      <c r="AB31" s="46">
        <f t="shared" si="10"/>
        <v>46637.544478021948</v>
      </c>
      <c r="AD31" s="44">
        <f t="shared" si="11"/>
        <v>108970253.50437024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1"/>
        <v>15975.961807998649</v>
      </c>
      <c r="P32" s="39">
        <f t="shared" si="2"/>
        <v>1670.2250567474684</v>
      </c>
      <c r="Q32" s="146"/>
      <c r="R32" s="32">
        <f t="shared" si="3"/>
        <v>1</v>
      </c>
      <c r="S32" s="37">
        <f t="shared" si="4"/>
        <v>1</v>
      </c>
      <c r="T32" s="146"/>
      <c r="U32" s="43">
        <f t="shared" si="5"/>
        <v>0.33600201058780638</v>
      </c>
      <c r="V32" s="37">
        <f t="shared" si="6"/>
        <v>4.0000000698914061E-3</v>
      </c>
      <c r="W32" s="146"/>
      <c r="X32" s="89">
        <f t="shared" si="13"/>
        <v>7725</v>
      </c>
      <c r="Y32" s="45">
        <f t="shared" si="7"/>
        <v>109806354.60008919</v>
      </c>
      <c r="Z32" s="45">
        <f t="shared" si="8"/>
        <v>333864.24510404625</v>
      </c>
      <c r="AA32" s="45">
        <f t="shared" si="9"/>
        <v>14128.5575271864</v>
      </c>
      <c r="AB32" s="46">
        <f t="shared" si="10"/>
        <v>47167.281422540793</v>
      </c>
      <c r="AD32" s="44">
        <f t="shared" si="11"/>
        <v>110209239.68414296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1"/>
        <v>16155.641890180405</v>
      </c>
      <c r="P33" s="39">
        <f t="shared" si="2"/>
        <v>1688.853481766597</v>
      </c>
      <c r="Q33" s="146"/>
      <c r="R33" s="32">
        <f t="shared" si="3"/>
        <v>1</v>
      </c>
      <c r="S33" s="37">
        <f t="shared" si="4"/>
        <v>1</v>
      </c>
      <c r="T33" s="146"/>
      <c r="U33" s="43">
        <f t="shared" si="5"/>
        <v>0.33600210257676827</v>
      </c>
      <c r="V33" s="37">
        <f t="shared" si="6"/>
        <v>4.0000000730620244E-3</v>
      </c>
      <c r="W33" s="146"/>
      <c r="X33" s="89">
        <f t="shared" si="13"/>
        <v>7725</v>
      </c>
      <c r="Y33" s="45">
        <f t="shared" si="7"/>
        <v>111041358.32922749</v>
      </c>
      <c r="Z33" s="45">
        <f t="shared" si="8"/>
        <v>337618.49848542514</v>
      </c>
      <c r="AA33" s="45">
        <f t="shared" si="9"/>
        <v>13818.214700825522</v>
      </c>
      <c r="AB33" s="46">
        <f t="shared" si="10"/>
        <v>47697.01607245404</v>
      </c>
      <c r="AD33" s="44">
        <f t="shared" si="11"/>
        <v>111448217.05848621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1"/>
        <v>16335.321972362161</v>
      </c>
      <c r="P34" s="39">
        <f t="shared" si="2"/>
        <v>1707.4814425856043</v>
      </c>
      <c r="Q34" s="146"/>
      <c r="R34" s="32">
        <f t="shared" si="3"/>
        <v>1</v>
      </c>
      <c r="S34" s="37">
        <f t="shared" si="4"/>
        <v>1</v>
      </c>
      <c r="T34" s="146"/>
      <c r="U34" s="43">
        <f t="shared" si="5"/>
        <v>0.33600219768672818</v>
      </c>
      <c r="V34" s="37">
        <f t="shared" si="6"/>
        <v>4.0000000763392293E-3</v>
      </c>
      <c r="W34" s="146"/>
      <c r="X34" s="89">
        <f t="shared" si="13"/>
        <v>7725</v>
      </c>
      <c r="Y34" s="45">
        <f t="shared" si="7"/>
        <v>112276363.75241998</v>
      </c>
      <c r="Z34" s="45">
        <f t="shared" si="8"/>
        <v>341372.74983360752</v>
      </c>
      <c r="AA34" s="45">
        <f t="shared" si="9"/>
        <v>13497.434153627088</v>
      </c>
      <c r="AB34" s="46">
        <f t="shared" si="10"/>
        <v>48226.748493378916</v>
      </c>
      <c r="AD34" s="44">
        <f t="shared" si="11"/>
        <v>112687185.6849006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1"/>
        <v>16515.002054543915</v>
      </c>
      <c r="P35" s="39">
        <f t="shared" si="2"/>
        <v>1726.1089523535575</v>
      </c>
      <c r="Q35" s="146"/>
      <c r="R35" s="32">
        <f t="shared" si="3"/>
        <v>1</v>
      </c>
      <c r="S35" s="37">
        <f t="shared" si="4"/>
        <v>1</v>
      </c>
      <c r="T35" s="146"/>
      <c r="U35" s="43">
        <f t="shared" si="5"/>
        <v>0.33600229598749315</v>
      </c>
      <c r="V35" s="37">
        <f t="shared" si="6"/>
        <v>4.0000000797253844E-3</v>
      </c>
      <c r="W35" s="146"/>
      <c r="X35" s="89">
        <f t="shared" si="13"/>
        <v>7725</v>
      </c>
      <c r="Y35" s="45">
        <f t="shared" si="7"/>
        <v>113511370.92829028</v>
      </c>
      <c r="Z35" s="45">
        <f t="shared" si="8"/>
        <v>345126.99920618621</v>
      </c>
      <c r="AA35" s="45">
        <f t="shared" si="9"/>
        <v>13166.2158855911</v>
      </c>
      <c r="AB35" s="46">
        <f t="shared" si="10"/>
        <v>48756.478748454399</v>
      </c>
      <c r="AD35" s="44">
        <f t="shared" si="11"/>
        <v>113926145.62213051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1"/>
        <v>16694.682136725674</v>
      </c>
      <c r="P36" s="39">
        <f t="shared" si="2"/>
        <v>1744.7360237275518</v>
      </c>
      <c r="Q36" s="146"/>
      <c r="R36" s="32">
        <f t="shared" si="3"/>
        <v>1</v>
      </c>
      <c r="S36" s="37">
        <f t="shared" si="4"/>
        <v>1</v>
      </c>
      <c r="T36" s="146"/>
      <c r="U36" s="43">
        <f t="shared" si="5"/>
        <v>0.33600239754964212</v>
      </c>
      <c r="V36" s="37">
        <f t="shared" si="6"/>
        <v>4.0000000832228749E-3</v>
      </c>
      <c r="W36" s="146"/>
      <c r="X36" s="89">
        <f t="shared" si="13"/>
        <v>7725</v>
      </c>
      <c r="Y36" s="45">
        <f t="shared" si="7"/>
        <v>114746379.91672595</v>
      </c>
      <c r="Z36" s="45">
        <f t="shared" si="8"/>
        <v>348881.24665859941</v>
      </c>
      <c r="AA36" s="45">
        <f t="shared" si="9"/>
        <v>12824.559896717568</v>
      </c>
      <c r="AB36" s="46">
        <f t="shared" si="10"/>
        <v>49286.206898457116</v>
      </c>
      <c r="AD36" s="44">
        <f t="shared" si="11"/>
        <v>115165096.93017972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1"/>
        <v>16874.36221890743</v>
      </c>
      <c r="P37" s="39">
        <f t="shared" si="2"/>
        <v>1763.3626688955019</v>
      </c>
      <c r="Q37" s="146"/>
      <c r="R37" s="32">
        <f t="shared" si="3"/>
        <v>1</v>
      </c>
      <c r="S37" s="37">
        <f t="shared" si="4"/>
        <v>1</v>
      </c>
      <c r="T37" s="146"/>
      <c r="U37" s="43">
        <f t="shared" si="5"/>
        <v>0.33600250244452629</v>
      </c>
      <c r="V37" s="37">
        <f t="shared" si="6"/>
        <v>4.0000000868341129E-3</v>
      </c>
      <c r="W37" s="146"/>
      <c r="X37" s="89">
        <f t="shared" si="13"/>
        <v>7725</v>
      </c>
      <c r="Y37" s="45">
        <f t="shared" si="7"/>
        <v>115981390.77889362</v>
      </c>
      <c r="Z37" s="45">
        <f t="shared" si="8"/>
        <v>352635.49224423018</v>
      </c>
      <c r="AA37" s="45">
        <f t="shared" si="9"/>
        <v>12472.466187006477</v>
      </c>
      <c r="AB37" s="46">
        <f t="shared" si="10"/>
        <v>49815.933001910802</v>
      </c>
      <c r="AD37" s="44">
        <f t="shared" si="11"/>
        <v>116404039.67032675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1"/>
        <v>17054.042301089186</v>
      </c>
      <c r="P38" s="39">
        <f t="shared" si="2"/>
        <v>1781.9888995976862</v>
      </c>
      <c r="Q38" s="146"/>
      <c r="R38" s="32">
        <f t="shared" si="3"/>
        <v>1</v>
      </c>
      <c r="S38" s="37">
        <f t="shared" si="4"/>
        <v>1</v>
      </c>
      <c r="T38" s="146"/>
      <c r="U38" s="43">
        <f t="shared" si="5"/>
        <v>0.33600261074426885</v>
      </c>
      <c r="V38" s="37">
        <f t="shared" si="6"/>
        <v>4.0000000905615358E-3</v>
      </c>
      <c r="W38" s="146"/>
      <c r="X38" s="89">
        <f t="shared" si="13"/>
        <v>7725</v>
      </c>
      <c r="Y38" s="45">
        <f t="shared" si="7"/>
        <v>117216403.5772544</v>
      </c>
      <c r="Z38" s="45">
        <f t="shared" si="8"/>
        <v>356389.73601450078</v>
      </c>
      <c r="AA38" s="45">
        <f t="shared" si="9"/>
        <v>12109.934756457837</v>
      </c>
      <c r="AB38" s="46">
        <f t="shared" si="10"/>
        <v>50345.657115189722</v>
      </c>
      <c r="AD38" s="44">
        <f t="shared" si="11"/>
        <v>117642973.90514055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1"/>
        <v>17233.722383270942</v>
      </c>
      <c r="P39" s="39">
        <f t="shared" si="2"/>
        <v>1800.6147271471093</v>
      </c>
      <c r="Q39" s="146"/>
      <c r="R39" s="32">
        <f t="shared" si="3"/>
        <v>1</v>
      </c>
      <c r="S39" s="37">
        <f t="shared" si="4"/>
        <v>1</v>
      </c>
      <c r="T39" s="146"/>
      <c r="U39" s="43">
        <f t="shared" si="5"/>
        <v>0.33600272252176505</v>
      </c>
      <c r="V39" s="37">
        <f t="shared" si="6"/>
        <v>4.0000000944076077E-3</v>
      </c>
      <c r="W39" s="146"/>
      <c r="X39" s="89">
        <f t="shared" si="13"/>
        <v>7725</v>
      </c>
      <c r="Y39" s="45">
        <f t="shared" si="7"/>
        <v>118451418.37557907</v>
      </c>
      <c r="Z39" s="45">
        <f t="shared" si="8"/>
        <v>360143.97801896243</v>
      </c>
      <c r="AA39" s="45">
        <f t="shared" si="9"/>
        <v>11736.96560507164</v>
      </c>
      <c r="AB39" s="46">
        <f t="shared" si="10"/>
        <v>50875.379292616468</v>
      </c>
      <c r="AD39" s="44">
        <f t="shared" si="11"/>
        <v>118881899.69849573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1"/>
        <v>17413.402465452702</v>
      </c>
      <c r="P40" s="39">
        <f t="shared" si="2"/>
        <v>1819.2401624487634</v>
      </c>
      <c r="Q40" s="146"/>
      <c r="R40" s="32">
        <f t="shared" si="3"/>
        <v>1</v>
      </c>
      <c r="S40" s="37">
        <f t="shared" si="4"/>
        <v>1</v>
      </c>
      <c r="T40" s="146"/>
      <c r="U40" s="43">
        <f t="shared" si="5"/>
        <v>0.3360028378506823</v>
      </c>
      <c r="V40" s="37">
        <f t="shared" si="6"/>
        <v>4.0000000983748188E-3</v>
      </c>
      <c r="W40" s="146"/>
      <c r="X40" s="89">
        <f t="shared" si="13"/>
        <v>7725</v>
      </c>
      <c r="Y40" s="45">
        <f t="shared" si="7"/>
        <v>119686435.23896334</v>
      </c>
      <c r="Z40" s="45">
        <f t="shared" si="8"/>
        <v>363898.2183053788</v>
      </c>
      <c r="AA40" s="45">
        <f t="shared" si="9"/>
        <v>11353.558732847894</v>
      </c>
      <c r="AB40" s="46">
        <f t="shared" si="10"/>
        <v>51405.099586554454</v>
      </c>
      <c r="AD40" s="44">
        <f t="shared" si="11"/>
        <v>120120817.11558813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1"/>
        <v>17593.082547634458</v>
      </c>
      <c r="P41" s="39">
        <f t="shared" si="2"/>
        <v>1837.8652160178588</v>
      </c>
      <c r="Q41" s="146"/>
      <c r="R41" s="32">
        <f t="shared" si="3"/>
        <v>1</v>
      </c>
      <c r="S41" s="37">
        <f t="shared" si="4"/>
        <v>1</v>
      </c>
      <c r="T41" s="146"/>
      <c r="U41" s="43">
        <f t="shared" si="5"/>
        <v>0.33600295680546011</v>
      </c>
      <c r="V41" s="37">
        <f t="shared" si="6"/>
        <v>4.0000001024656819E-3</v>
      </c>
      <c r="W41" s="146"/>
      <c r="X41" s="89">
        <f t="shared" si="13"/>
        <v>7725</v>
      </c>
      <c r="Y41" s="45">
        <f t="shared" si="7"/>
        <v>120921454.23384276</v>
      </c>
      <c r="Z41" s="45">
        <f t="shared" si="8"/>
        <v>367652.45691980654</v>
      </c>
      <c r="AA41" s="45">
        <f t="shared" si="9"/>
        <v>10959.714139786594</v>
      </c>
      <c r="AB41" s="46">
        <f t="shared" si="10"/>
        <v>51934.818047495435</v>
      </c>
      <c r="AD41" s="44">
        <f t="shared" si="11"/>
        <v>121359726.22294985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1"/>
        <v>17772.762629816214</v>
      </c>
      <c r="P42" s="39">
        <f t="shared" si="2"/>
        <v>1856.489897997086</v>
      </c>
      <c r="Q42" s="146"/>
      <c r="R42" s="32">
        <f t="shared" si="3"/>
        <v>1</v>
      </c>
      <c r="S42" s="37">
        <f t="shared" si="4"/>
        <v>1</v>
      </c>
      <c r="T42" s="146"/>
      <c r="U42" s="43">
        <f t="shared" si="5"/>
        <v>0.33600307946130992</v>
      </c>
      <c r="V42" s="37">
        <f t="shared" si="6"/>
        <v>4.0000001066827408E-3</v>
      </c>
      <c r="W42" s="146"/>
      <c r="X42" s="89">
        <f t="shared" si="13"/>
        <v>7725</v>
      </c>
      <c r="Y42" s="45">
        <f t="shared" si="7"/>
        <v>122156475.42800793</v>
      </c>
      <c r="Z42" s="45">
        <f t="shared" si="8"/>
        <v>371406.69390667061</v>
      </c>
      <c r="AA42" s="45">
        <f t="shared" si="9"/>
        <v>10555.431825887739</v>
      </c>
      <c r="AB42" s="46">
        <f t="shared" si="10"/>
        <v>52464.534724142417</v>
      </c>
      <c r="AD42" s="44">
        <f t="shared" si="11"/>
        <v>122598627.08846463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1"/>
        <v>17952.44271199797</v>
      </c>
      <c r="P43" s="39">
        <f t="shared" si="2"/>
        <v>1875.1142181729651</v>
      </c>
      <c r="Q43" s="146"/>
      <c r="R43" s="32">
        <f t="shared" si="3"/>
        <v>1</v>
      </c>
      <c r="S43" s="37">
        <f t="shared" si="4"/>
        <v>1</v>
      </c>
      <c r="T43" s="146"/>
      <c r="U43" s="43">
        <f t="shared" si="5"/>
        <v>0.33600320589421551</v>
      </c>
      <c r="V43" s="37">
        <f t="shared" si="6"/>
        <v>4.0000001110285606E-3</v>
      </c>
      <c r="W43" s="146"/>
      <c r="X43" s="89">
        <f t="shared" si="13"/>
        <v>7725</v>
      </c>
      <c r="Y43" s="45">
        <f t="shared" si="7"/>
        <v>123391498.89061949</v>
      </c>
      <c r="Z43" s="45">
        <f t="shared" si="8"/>
        <v>375160.92930883606</v>
      </c>
      <c r="AA43" s="45">
        <f t="shared" si="9"/>
        <v>10140.711791151334</v>
      </c>
      <c r="AB43" s="46">
        <f t="shared" si="10"/>
        <v>52994.249663488132</v>
      </c>
      <c r="AD43" s="44">
        <f t="shared" si="11"/>
        <v>123837519.78138296</v>
      </c>
      <c r="AE43" s="12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1"/>
        <v>18132.12279417973</v>
      </c>
      <c r="P44" s="39">
        <f t="shared" si="2"/>
        <v>1893.7381859913462</v>
      </c>
      <c r="Q44" s="146"/>
      <c r="R44" s="32">
        <f t="shared" si="3"/>
        <v>1</v>
      </c>
      <c r="S44" s="37">
        <f t="shared" si="4"/>
        <v>1</v>
      </c>
      <c r="T44" s="146"/>
      <c r="U44" s="43">
        <f t="shared" si="5"/>
        <v>0.33600333618093248</v>
      </c>
      <c r="V44" s="37">
        <f t="shared" si="6"/>
        <v>4.0000001155057361E-3</v>
      </c>
      <c r="W44" s="146"/>
      <c r="X44" s="89">
        <f t="shared" si="13"/>
        <v>7725</v>
      </c>
      <c r="Y44" s="45">
        <f t="shared" si="7"/>
        <v>124626524.6922231</v>
      </c>
      <c r="Z44" s="45">
        <f t="shared" si="8"/>
        <v>378915.16316767572</v>
      </c>
      <c r="AA44" s="45">
        <f t="shared" si="9"/>
        <v>9715.5540355773828</v>
      </c>
      <c r="AB44" s="46">
        <f t="shared" si="10"/>
        <v>53523.962910889539</v>
      </c>
      <c r="AD44" s="44">
        <f t="shared" si="11"/>
        <v>125076404.37233724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1"/>
        <v>18311.802876361486</v>
      </c>
      <c r="P45" s="39">
        <f t="shared" si="2"/>
        <v>1912.3618105721021</v>
      </c>
      <c r="Q45" s="146"/>
      <c r="R45" s="32">
        <f t="shared" si="3"/>
        <v>1</v>
      </c>
      <c r="S45" s="37">
        <f t="shared" si="4"/>
        <v>1</v>
      </c>
      <c r="T45" s="146"/>
      <c r="U45" s="43">
        <f t="shared" si="5"/>
        <v>0.3360034703989887</v>
      </c>
      <c r="V45" s="37">
        <f t="shared" si="6"/>
        <v>4.0000001201168827E-3</v>
      </c>
      <c r="W45" s="146"/>
      <c r="X45" s="89">
        <f t="shared" si="13"/>
        <v>7725</v>
      </c>
      <c r="Y45" s="45">
        <f t="shared" si="7"/>
        <v>125861552.90476422</v>
      </c>
      <c r="Z45" s="45">
        <f t="shared" si="8"/>
        <v>382669.39552313456</v>
      </c>
      <c r="AA45" s="45">
        <f t="shared" si="9"/>
        <v>9279.9585591658724</v>
      </c>
      <c r="AB45" s="46">
        <f t="shared" si="10"/>
        <v>54053.674510138255</v>
      </c>
      <c r="AD45" s="44">
        <f t="shared" si="11"/>
        <v>126315280.93335666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1"/>
        <v>18491.482958543242</v>
      </c>
      <c r="P46" s="39">
        <f t="shared" si="2"/>
        <v>1930.9851007230729</v>
      </c>
      <c r="Q46" s="146"/>
      <c r="R46" s="32">
        <f t="shared" si="3"/>
        <v>1</v>
      </c>
      <c r="S46" s="37">
        <f t="shared" si="4"/>
        <v>1</v>
      </c>
      <c r="T46" s="146"/>
      <c r="U46" s="43">
        <f t="shared" si="5"/>
        <v>0.3360036086266841</v>
      </c>
      <c r="V46" s="37">
        <f t="shared" si="6"/>
        <v>4.0000001248646474E-3</v>
      </c>
      <c r="W46" s="146"/>
      <c r="X46" s="89">
        <f t="shared" si="13"/>
        <v>7725</v>
      </c>
      <c r="Y46" s="45">
        <f t="shared" si="7"/>
        <v>127096583.60160333</v>
      </c>
      <c r="Z46" s="45">
        <f t="shared" si="8"/>
        <v>386423.62641379092</v>
      </c>
      <c r="AA46" s="45">
        <f t="shared" si="9"/>
        <v>8833.9253619168067</v>
      </c>
      <c r="AB46" s="46">
        <f t="shared" si="10"/>
        <v>54583.384503527632</v>
      </c>
      <c r="AD46" s="44">
        <f t="shared" si="11"/>
        <v>127554149.53788257</v>
      </c>
      <c r="AE46" s="125"/>
      <c r="AF46" s="53"/>
      <c r="AG46" s="54">
        <f>'[4]Risikoschätzung '!$T$22</f>
        <v>4.5820769878319424E-6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1"/>
        <v>18671.163040724998</v>
      </c>
      <c r="P47" s="39">
        <f t="shared" si="2"/>
        <v>1949.6080649532967</v>
      </c>
      <c r="Q47" s="146"/>
      <c r="R47" s="32">
        <f t="shared" si="3"/>
        <v>1</v>
      </c>
      <c r="S47" s="37">
        <f t="shared" si="4"/>
        <v>1</v>
      </c>
      <c r="T47" s="146"/>
      <c r="U47" s="43">
        <f t="shared" si="5"/>
        <v>0.3360037509430906</v>
      </c>
      <c r="V47" s="37">
        <f t="shared" si="6"/>
        <v>4.0000001297516991E-3</v>
      </c>
      <c r="W47" s="146"/>
      <c r="X47" s="89">
        <f t="shared" si="13"/>
        <v>7725</v>
      </c>
      <c r="Y47" s="45">
        <f t="shared" si="7"/>
        <v>128331616.85753034</v>
      </c>
      <c r="Z47" s="45">
        <f t="shared" si="8"/>
        <v>390177.85587691434</v>
      </c>
      <c r="AA47" s="45">
        <f t="shared" si="9"/>
        <v>8377.4544438301909</v>
      </c>
      <c r="AB47" s="46">
        <f t="shared" si="10"/>
        <v>55113.092931916224</v>
      </c>
      <c r="AD47" s="44">
        <f t="shared" ref="AD47:AD54" si="14">SUM(X47:AB47)</f>
        <v>128793010.26078299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1"/>
        <v>18850.843122906754</v>
      </c>
      <c r="P48" s="39">
        <f t="shared" si="2"/>
        <v>1968.2307114855723</v>
      </c>
      <c r="Q48" s="146"/>
      <c r="R48" s="32">
        <f t="shared" si="3"/>
        <v>1</v>
      </c>
      <c r="S48" s="37">
        <f t="shared" si="4"/>
        <v>1</v>
      </c>
      <c r="T48" s="146"/>
      <c r="U48" s="43">
        <f t="shared" si="5"/>
        <v>0.33600389742805226</v>
      </c>
      <c r="V48" s="37">
        <f t="shared" si="6"/>
        <v>4.0000001347807353E-3</v>
      </c>
      <c r="W48" s="146"/>
      <c r="X48" s="89">
        <f t="shared" si="13"/>
        <v>7725</v>
      </c>
      <c r="Y48" s="45">
        <f t="shared" si="7"/>
        <v>129566652.7487798</v>
      </c>
      <c r="Z48" s="45">
        <f t="shared" si="8"/>
        <v>393932.08394852077</v>
      </c>
      <c r="AA48" s="45">
        <f t="shared" si="9"/>
        <v>8201.6248259142703</v>
      </c>
      <c r="AB48" s="46">
        <f t="shared" si="10"/>
        <v>55642.799834788144</v>
      </c>
      <c r="AD48" s="44">
        <f t="shared" si="14"/>
        <v>130032154.25738902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1"/>
        <v>19030.52320508851</v>
      </c>
      <c r="P49" s="39">
        <f t="shared" si="2"/>
        <v>1986.8530482683987</v>
      </c>
      <c r="Q49" s="146"/>
      <c r="R49" s="32">
        <f t="shared" si="3"/>
        <v>1</v>
      </c>
      <c r="S49" s="37">
        <f t="shared" si="4"/>
        <v>1</v>
      </c>
      <c r="T49" s="146"/>
      <c r="U49" s="43">
        <f t="shared" si="5"/>
        <v>0.33600404816218532</v>
      </c>
      <c r="V49" s="37">
        <f t="shared" si="6"/>
        <v>4.000000139954476E-3</v>
      </c>
      <c r="W49" s="146"/>
      <c r="X49" s="89">
        <f t="shared" si="13"/>
        <v>7725</v>
      </c>
      <c r="Y49" s="45">
        <f t="shared" si="7"/>
        <v>130801691.35304557</v>
      </c>
      <c r="Z49" s="45">
        <f t="shared" si="8"/>
        <v>397686.31066342472</v>
      </c>
      <c r="AA49" s="45">
        <f t="shared" si="9"/>
        <v>8279.8000360699098</v>
      </c>
      <c r="AB49" s="46">
        <f t="shared" si="10"/>
        <v>56172.505250310351</v>
      </c>
      <c r="AD49" s="44">
        <f t="shared" si="14"/>
        <v>131271554.96899538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1"/>
        <v>19210.203287270266</v>
      </c>
      <c r="P50" s="39">
        <f t="shared" si="2"/>
        <v>2005.475082987314</v>
      </c>
      <c r="Q50" s="146"/>
      <c r="R50" s="32">
        <f t="shared" si="3"/>
        <v>1</v>
      </c>
      <c r="S50" s="37">
        <f t="shared" si="4"/>
        <v>1</v>
      </c>
      <c r="T50" s="146"/>
      <c r="U50" s="43">
        <f t="shared" si="5"/>
        <v>0.33600420322687802</v>
      </c>
      <c r="V50" s="37">
        <f t="shared" si="6"/>
        <v>4.0000001452756692E-3</v>
      </c>
      <c r="W50" s="146"/>
      <c r="X50" s="89">
        <f t="shared" si="13"/>
        <v>7725</v>
      </c>
      <c r="Y50" s="45">
        <f t="shared" si="7"/>
        <v>132036732.74949545</v>
      </c>
      <c r="Z50" s="45">
        <f t="shared" si="8"/>
        <v>401440.53605528869</v>
      </c>
      <c r="AA50" s="45">
        <f t="shared" si="9"/>
        <v>8357.9752462255474</v>
      </c>
      <c r="AB50" s="46">
        <f t="shared" si="10"/>
        <v>56702.209215387134</v>
      </c>
      <c r="AD50" s="44">
        <f t="shared" si="14"/>
        <v>132510958.47001234</v>
      </c>
      <c r="AE50" s="125"/>
      <c r="AF50" s="53"/>
      <c r="AG50" s="54">
        <f>'[4]Risikoschätzung '!$T$21</f>
        <v>3.1719598989821684E-7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1"/>
        <v>19389.883369452022</v>
      </c>
      <c r="P51" s="39">
        <f t="shared" si="2"/>
        <v>2024.0968230756841</v>
      </c>
      <c r="Q51" s="146"/>
      <c r="R51" s="32">
        <f t="shared" si="3"/>
        <v>1</v>
      </c>
      <c r="S51" s="37">
        <f t="shared" si="4"/>
        <v>1</v>
      </c>
      <c r="T51" s="146"/>
      <c r="U51" s="43">
        <f t="shared" si="5"/>
        <v>0.33600436270429063</v>
      </c>
      <c r="V51" s="37">
        <f t="shared" si="6"/>
        <v>4.0000001507470894E-3</v>
      </c>
      <c r="W51" s="146"/>
      <c r="X51" s="89">
        <f t="shared" si="13"/>
        <v>7725</v>
      </c>
      <c r="Y51" s="45">
        <f t="shared" si="7"/>
        <v>133271777.01878598</v>
      </c>
      <c r="Z51" s="45">
        <f t="shared" si="8"/>
        <v>405194.76015667076</v>
      </c>
      <c r="AA51" s="45">
        <f t="shared" si="9"/>
        <v>8436.150456381185</v>
      </c>
      <c r="AB51" s="46">
        <f t="shared" si="10"/>
        <v>57231.911765711899</v>
      </c>
      <c r="AD51" s="44">
        <f t="shared" si="14"/>
        <v>133750364.84116475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1"/>
        <v>19569.563451633778</v>
      </c>
      <c r="P52" s="39">
        <f t="shared" si="2"/>
        <v>2042.7182757249593</v>
      </c>
      <c r="Q52" s="146"/>
      <c r="R52" s="32">
        <f t="shared" si="3"/>
        <v>1</v>
      </c>
      <c r="S52" s="37">
        <f t="shared" si="4"/>
        <v>1</v>
      </c>
      <c r="T52" s="146"/>
      <c r="U52" s="43">
        <f t="shared" si="5"/>
        <v>0.33600452667735553</v>
      </c>
      <c r="V52" s="37">
        <f t="shared" si="6"/>
        <v>4.0000001563715356E-3</v>
      </c>
      <c r="W52" s="146"/>
      <c r="X52" s="89">
        <f t="shared" si="13"/>
        <v>7725</v>
      </c>
      <c r="Y52" s="45">
        <f t="shared" si="7"/>
        <v>134506824.24307728</v>
      </c>
      <c r="Z52" s="45">
        <f t="shared" si="8"/>
        <v>408948.98299906967</v>
      </c>
      <c r="AA52" s="45">
        <f t="shared" si="9"/>
        <v>8514.3256665368244</v>
      </c>
      <c r="AB52" s="46">
        <f t="shared" si="10"/>
        <v>57761.612935816433</v>
      </c>
      <c r="AD52" s="44">
        <f t="shared" si="14"/>
        <v>134989774.16467869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1"/>
        <v>19749.243533815534</v>
      </c>
      <c r="P53" s="39">
        <f t="shared" si="2"/>
        <v>2061.339447894436</v>
      </c>
      <c r="Q53" s="146"/>
      <c r="R53" s="32">
        <f t="shared" si="3"/>
        <v>1</v>
      </c>
      <c r="S53" s="37">
        <f t="shared" si="4"/>
        <v>1</v>
      </c>
      <c r="T53" s="146"/>
      <c r="U53" s="43">
        <f t="shared" si="5"/>
        <v>0.33600469522977738</v>
      </c>
      <c r="V53" s="37">
        <f t="shared" si="6"/>
        <v>4.0000001621518328E-3</v>
      </c>
      <c r="W53" s="146"/>
      <c r="X53" s="89">
        <f t="shared" si="13"/>
        <v>7725</v>
      </c>
      <c r="Y53" s="45">
        <f t="shared" si="7"/>
        <v>135741874.50604752</v>
      </c>
      <c r="Z53" s="45">
        <f t="shared" si="8"/>
        <v>412703.20461296709</v>
      </c>
      <c r="AA53" s="45">
        <f t="shared" si="9"/>
        <v>8592.500876692462</v>
      </c>
      <c r="AB53" s="46">
        <f t="shared" si="10"/>
        <v>58291.312759117762</v>
      </c>
      <c r="AD53" s="44">
        <f t="shared" si="14"/>
        <v>136229186.52429631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1"/>
        <v>19928.923615997293</v>
      </c>
      <c r="P54" s="39">
        <f t="shared" si="2"/>
        <v>2079.9603463205526</v>
      </c>
      <c r="Q54" s="147"/>
      <c r="R54" s="32">
        <f t="shared" si="3"/>
        <v>1</v>
      </c>
      <c r="S54" s="37">
        <f t="shared" si="4"/>
        <v>1</v>
      </c>
      <c r="T54" s="147"/>
      <c r="U54" s="43">
        <f t="shared" si="5"/>
        <v>0.33600486844603261</v>
      </c>
      <c r="V54" s="37">
        <f t="shared" si="6"/>
        <v>4.0000001680908313E-3</v>
      </c>
      <c r="W54" s="147"/>
      <c r="X54" s="89">
        <f t="shared" si="13"/>
        <v>7725</v>
      </c>
      <c r="Y54" s="45">
        <f t="shared" si="7"/>
        <v>136976927.89290771</v>
      </c>
      <c r="Z54" s="45">
        <f t="shared" si="8"/>
        <v>416457.42502786865</v>
      </c>
      <c r="AA54" s="45">
        <f t="shared" si="9"/>
        <v>8670.6760868481033</v>
      </c>
      <c r="AB54" s="46">
        <f t="shared" si="10"/>
        <v>58821.011267962844</v>
      </c>
      <c r="AD54" s="44">
        <f t="shared" si="14"/>
        <v>137468602.00529039</v>
      </c>
      <c r="AE54" s="125"/>
      <c r="AF54" s="53"/>
      <c r="AG54" s="54">
        <f>'[4]Risikoschätzung '!$T$20</f>
        <v>1.6438356164383561E-8</v>
      </c>
      <c r="AH54" s="52" t="s">
        <v>52</v>
      </c>
    </row>
    <row r="55" spans="1:34" ht="15" thickBot="1" x14ac:dyDescent="0.35">
      <c r="AD55" s="44">
        <f>SUM(AD9:AD54)</f>
        <v>5042238704.4173231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5022693905.1964655</v>
      </c>
      <c r="Z56" s="71">
        <f>SUM(Z9:Z54)</f>
        <v>15271398.532316765</v>
      </c>
      <c r="AA56" s="71">
        <f>SUM(AA9:AA54)</f>
        <v>625299.4132128919</v>
      </c>
      <c r="AB56" s="78">
        <f>SUM(AB9:AB54)</f>
        <v>2157501.2753277421</v>
      </c>
      <c r="AD56" s="72">
        <f>X56+Y56+Z56+AA56+AB56</f>
        <v>5042238704.4173231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W33" workbookViewId="0">
      <selection activeCell="AB54" sqref="AB5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1" customWidth="1"/>
    <col min="9" max="9" width="15.33203125" customWidth="1"/>
    <col min="10" max="10" width="14.6640625" customWidth="1"/>
    <col min="11" max="11" width="14.88671875" customWidth="1"/>
    <col min="12" max="12" width="3" style="21" customWidth="1"/>
    <col min="13" max="13" width="20.77734375" customWidth="1"/>
    <col min="14" max="14" width="3.21875" style="146" customWidth="1"/>
    <col min="15" max="15" width="20.33203125" style="30" customWidth="1"/>
    <col min="16" max="16" width="16.44140625" style="30" customWidth="1"/>
    <col min="17" max="17" width="3.109375" style="33" customWidth="1"/>
    <col min="18" max="18" width="14.109375" customWidth="1"/>
    <col min="19" max="19" width="13.44140625" customWidth="1"/>
    <col min="20" max="20" width="3.109375" style="33" customWidth="1"/>
    <col min="21" max="21" width="15.6640625" style="33" customWidth="1"/>
    <col min="22" max="22" width="18.44140625" style="33" customWidth="1"/>
    <col min="23" max="23" width="5.6640625" style="33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5.33203125" customWidth="1"/>
    <col min="35" max="35" width="15.109375" customWidth="1"/>
    <col min="36" max="36" width="13.77734375" customWidth="1"/>
  </cols>
  <sheetData>
    <row r="1" spans="1:36" ht="15" thickBot="1" x14ac:dyDescent="0.35">
      <c r="H1" s="145"/>
      <c r="L1" s="145"/>
      <c r="N1" s="145"/>
      <c r="Q1" s="145"/>
      <c r="R1" s="80"/>
      <c r="S1" s="80"/>
      <c r="T1" s="145"/>
      <c r="U1" s="80"/>
      <c r="V1" s="80"/>
      <c r="W1" s="145"/>
      <c r="AE1" s="125"/>
    </row>
    <row r="2" spans="1:36" ht="14.4" customHeight="1" thickBot="1" x14ac:dyDescent="0.35">
      <c r="B2" s="126" t="s">
        <v>0</v>
      </c>
      <c r="C2" s="127"/>
      <c r="D2" s="128"/>
      <c r="F2" s="125"/>
      <c r="G2" s="125"/>
      <c r="H2" s="146"/>
      <c r="K2" s="2"/>
      <c r="L2" s="146"/>
      <c r="O2" s="93" t="s">
        <v>55</v>
      </c>
      <c r="P2" s="94"/>
      <c r="Q2" s="146"/>
      <c r="R2" s="80"/>
      <c r="S2" s="80"/>
      <c r="T2" s="146"/>
      <c r="U2" s="80"/>
      <c r="V2" s="80"/>
      <c r="W2" s="146"/>
      <c r="Y2" s="132" t="s">
        <v>89</v>
      </c>
      <c r="Z2" s="133"/>
      <c r="AA2" s="134"/>
      <c r="AB2" s="8"/>
      <c r="AC2" s="8"/>
      <c r="AE2" s="125"/>
    </row>
    <row r="3" spans="1:36" ht="14.4" customHeight="1" thickBot="1" x14ac:dyDescent="0.35">
      <c r="B3" s="129"/>
      <c r="C3" s="130"/>
      <c r="D3" s="131"/>
      <c r="F3" s="125"/>
      <c r="G3" s="125"/>
      <c r="H3" s="146"/>
      <c r="K3" s="2"/>
      <c r="L3" s="146"/>
      <c r="O3" s="141" t="s">
        <v>88</v>
      </c>
      <c r="P3" s="142"/>
      <c r="Q3" s="146"/>
      <c r="R3" s="80"/>
      <c r="S3" s="80"/>
      <c r="T3" s="146"/>
      <c r="U3" s="80"/>
      <c r="V3" s="80"/>
      <c r="W3" s="146"/>
      <c r="Y3" s="135"/>
      <c r="Z3" s="136"/>
      <c r="AA3" s="137"/>
      <c r="AB3" s="8"/>
      <c r="AC3" s="8"/>
      <c r="AE3" s="125"/>
      <c r="AF3" s="103" t="s">
        <v>59</v>
      </c>
      <c r="AG3" s="104"/>
      <c r="AH3" s="105"/>
    </row>
    <row r="4" spans="1:36" ht="14.4" customHeight="1" thickBot="1" x14ac:dyDescent="0.35">
      <c r="H4" s="146"/>
      <c r="K4" s="2"/>
      <c r="L4" s="146"/>
      <c r="O4" s="143"/>
      <c r="P4" s="144"/>
      <c r="Q4" s="146"/>
      <c r="R4" s="80"/>
      <c r="S4" s="80"/>
      <c r="T4" s="146"/>
      <c r="U4" s="80"/>
      <c r="V4" s="80"/>
      <c r="W4" s="146"/>
      <c r="Y4" s="138"/>
      <c r="Z4" s="139"/>
      <c r="AA4" s="140"/>
      <c r="AB4" s="8"/>
      <c r="AC4" s="8"/>
      <c r="AE4" s="125"/>
      <c r="AF4" s="106"/>
      <c r="AG4" s="107"/>
      <c r="AH4" s="108"/>
    </row>
    <row r="5" spans="1:36" ht="14.4" customHeight="1" thickBot="1" x14ac:dyDescent="0.35">
      <c r="D5" s="109" t="s">
        <v>2</v>
      </c>
      <c r="E5" s="110"/>
      <c r="H5" s="146"/>
      <c r="I5" s="109" t="s">
        <v>7</v>
      </c>
      <c r="J5" s="113"/>
      <c r="K5" s="110"/>
      <c r="L5" s="146"/>
      <c r="M5" s="113" t="s">
        <v>3</v>
      </c>
      <c r="O5" s="115"/>
      <c r="P5" s="116"/>
      <c r="Q5" s="146"/>
      <c r="R5" s="113" t="s">
        <v>20</v>
      </c>
      <c r="S5" s="110"/>
      <c r="T5" s="146"/>
      <c r="U5" s="109" t="s">
        <v>29</v>
      </c>
      <c r="V5" s="110"/>
      <c r="W5" s="146"/>
      <c r="AE5" s="125"/>
    </row>
    <row r="6" spans="1:36" ht="14.4" customHeight="1" thickBot="1" x14ac:dyDescent="0.35">
      <c r="D6" s="111"/>
      <c r="E6" s="112"/>
      <c r="H6" s="146"/>
      <c r="I6" s="111"/>
      <c r="J6" s="114"/>
      <c r="K6" s="112"/>
      <c r="L6" s="146"/>
      <c r="M6" s="114"/>
      <c r="O6" s="117"/>
      <c r="P6" s="118"/>
      <c r="Q6" s="146"/>
      <c r="R6" s="114"/>
      <c r="S6" s="112"/>
      <c r="T6" s="146"/>
      <c r="U6" s="111"/>
      <c r="V6" s="112"/>
      <c r="W6" s="146"/>
      <c r="AE6" s="125"/>
      <c r="AF6" s="66" t="s">
        <v>30</v>
      </c>
      <c r="AG6" s="49"/>
      <c r="AH6" s="49"/>
      <c r="AI6" s="49"/>
      <c r="AJ6" s="62"/>
    </row>
    <row r="7" spans="1:36" ht="15" customHeight="1" thickBot="1" x14ac:dyDescent="0.35">
      <c r="B7" s="148" t="s">
        <v>5</v>
      </c>
      <c r="C7" s="148"/>
      <c r="D7" s="121" t="s">
        <v>4</v>
      </c>
      <c r="E7" s="121"/>
      <c r="F7" s="122" t="s">
        <v>6</v>
      </c>
      <c r="G7" s="122"/>
      <c r="H7" s="146"/>
      <c r="I7" s="74" t="s">
        <v>71</v>
      </c>
      <c r="J7" s="14" t="s">
        <v>70</v>
      </c>
      <c r="K7" s="22" t="s">
        <v>69</v>
      </c>
      <c r="L7" s="146"/>
      <c r="M7" s="1" t="s">
        <v>8</v>
      </c>
      <c r="O7" s="119"/>
      <c r="P7" s="120"/>
      <c r="Q7" s="146"/>
      <c r="R7" s="80"/>
      <c r="S7" s="80"/>
      <c r="T7" s="146"/>
      <c r="U7" s="80"/>
      <c r="V7" s="80"/>
      <c r="W7" s="146"/>
      <c r="X7" s="3" t="s">
        <v>9</v>
      </c>
      <c r="Y7" s="81" t="s">
        <v>10</v>
      </c>
      <c r="Z7" s="3" t="s">
        <v>11</v>
      </c>
      <c r="AA7" s="3" t="s">
        <v>12</v>
      </c>
      <c r="AB7" s="3" t="s">
        <v>13</v>
      </c>
      <c r="AD7" s="123" t="s">
        <v>56</v>
      </c>
      <c r="AE7" s="125"/>
      <c r="AF7" s="69" t="s">
        <v>54</v>
      </c>
      <c r="AG7" s="30">
        <v>80</v>
      </c>
      <c r="AH7" s="29" t="s">
        <v>18</v>
      </c>
      <c r="AI7" s="30">
        <v>0.08</v>
      </c>
      <c r="AJ7" s="52" t="s">
        <v>19</v>
      </c>
    </row>
    <row r="8" spans="1:36" ht="15" customHeight="1" thickBot="1" x14ac:dyDescent="0.35">
      <c r="A8" s="4" t="s">
        <v>1</v>
      </c>
      <c r="B8" s="7"/>
      <c r="C8" s="7"/>
      <c r="D8" s="7"/>
      <c r="E8" s="7"/>
      <c r="F8" s="7"/>
      <c r="G8" s="20"/>
      <c r="H8" s="146"/>
      <c r="I8" s="75"/>
      <c r="J8" s="7"/>
      <c r="K8" s="20"/>
      <c r="L8" s="146"/>
      <c r="M8" s="25"/>
      <c r="O8" s="34"/>
      <c r="P8" s="38"/>
      <c r="Q8" s="146"/>
      <c r="R8" s="82"/>
      <c r="S8" s="81"/>
      <c r="T8" s="146"/>
      <c r="U8" s="82"/>
      <c r="V8" s="81"/>
      <c r="W8" s="146"/>
      <c r="X8" s="41"/>
      <c r="Y8" s="10"/>
      <c r="Z8" s="40"/>
      <c r="AA8" s="40"/>
      <c r="AB8" s="40"/>
      <c r="AD8" s="124"/>
      <c r="AE8" s="125"/>
      <c r="AF8" s="63" t="s">
        <v>14</v>
      </c>
      <c r="AG8" s="30">
        <v>3</v>
      </c>
      <c r="AH8" s="29" t="s">
        <v>18</v>
      </c>
      <c r="AI8" s="29"/>
      <c r="AJ8" s="52"/>
    </row>
    <row r="9" spans="1:36" ht="14.4" customHeight="1" x14ac:dyDescent="0.3">
      <c r="A9" s="5">
        <v>2015</v>
      </c>
      <c r="B9" s="11">
        <f>'[1]Szenario 1'!$H9</f>
        <v>11958.76435148346</v>
      </c>
      <c r="C9" s="11">
        <f>'[1]Szenario 1'!$K9</f>
        <v>1238.2104609525973</v>
      </c>
      <c r="D9" s="12">
        <f>'[1]Szenario 2'!$H9</f>
        <v>11899.584311285807</v>
      </c>
      <c r="E9" s="12">
        <f>'[1]Szenario 2'!$K9</f>
        <v>1232.0829595905325</v>
      </c>
      <c r="F9" s="13">
        <f>'[1]Szenario 3'!$H9</f>
        <v>11843.319917818244</v>
      </c>
      <c r="G9" s="73">
        <f>'[1]Szenario 3'!$K9</f>
        <v>1226.2573442909008</v>
      </c>
      <c r="H9" s="146"/>
      <c r="I9" s="76">
        <f>'[2]Szenario 1'!$F9</f>
        <v>5.3714285714285713E-3</v>
      </c>
      <c r="J9" s="15">
        <f>'[2]Szenario 2'!$F9</f>
        <v>1.2514285714285714E-2</v>
      </c>
      <c r="K9" s="23">
        <f>'[2]Szenario 3'!$F9</f>
        <v>1.7142857142857144E-2</v>
      </c>
      <c r="L9" s="146"/>
      <c r="M9" s="26">
        <f>'[3]E-Auto'!$E7*(1/100)</f>
        <v>1.6900000000000001E-3</v>
      </c>
      <c r="O9" s="35">
        <f>F9</f>
        <v>11843.319917818244</v>
      </c>
      <c r="P9" s="39">
        <f>G9+(G9*K9)</f>
        <v>1247.2788987644592</v>
      </c>
      <c r="Q9" s="146"/>
      <c r="R9" s="32">
        <f>IF(O9&lt;$AG$18,1,2)</f>
        <v>1</v>
      </c>
      <c r="S9" s="37">
        <f>IF(P9&lt;$AG$10,1,2)</f>
        <v>1</v>
      </c>
      <c r="T9" s="146"/>
      <c r="U9" s="43">
        <f>($AI$15/$AG$20)*(1+0.15*(O9/$AG$18)^4)+$AH$33</f>
        <v>0.33600060722386682</v>
      </c>
      <c r="V9" s="37">
        <f>($AI$7/$AG$12)*(1+0.15*(P9/$AG$10)^4)+$AH$32</f>
        <v>4.0000000217359239E-3</v>
      </c>
      <c r="W9" s="146"/>
      <c r="X9" s="80">
        <f>($AG$7*$AG$8*S9*$AG$24+$AG$15*$AG$16*R9*$AG$24)</f>
        <v>3600</v>
      </c>
      <c r="Y9" s="45">
        <f>(O9*U9*$AG$30+P9*V9*$AG$29)*365</f>
        <v>81401909.211672857</v>
      </c>
      <c r="Z9" s="45">
        <f>(O9*$AI$15*$AG$37+P9*$AI$7*$AG$36)*365</f>
        <v>247540.54069679326</v>
      </c>
      <c r="AA9" s="45">
        <f>O9*$AI$15*($AG$41+$AG$40*(1-M9))*365</f>
        <v>17063.58879183446</v>
      </c>
      <c r="AB9" s="46">
        <f>365*((P9*$AI$7*($AG$53*$AG$54+$AG$49*$AG$50+$AG$45*$AG$46))+(O9*1.6*$AI$15*($AG$53*$AG$55+$AG$49*$AG$51+$AG$45*$AG$47)))</f>
        <v>35009.830859734524</v>
      </c>
      <c r="AD9" s="44">
        <f>SUM(X9:AB9)</f>
        <v>81705123.172021225</v>
      </c>
      <c r="AE9" s="125"/>
      <c r="AF9" s="99" t="s">
        <v>15</v>
      </c>
      <c r="AG9" s="17"/>
      <c r="AH9" s="102"/>
      <c r="AI9" s="83" t="s">
        <v>60</v>
      </c>
      <c r="AJ9" s="84">
        <v>25</v>
      </c>
    </row>
    <row r="10" spans="1:36" x14ac:dyDescent="0.3">
      <c r="A10" s="5">
        <f>A9+1</f>
        <v>2016</v>
      </c>
      <c r="B10" s="11">
        <f>'[1]Szenario 1'!$H10</f>
        <v>12023</v>
      </c>
      <c r="C10" s="11">
        <f>'[1]Szenario 1'!$K10</f>
        <v>1244.86142</v>
      </c>
      <c r="D10" s="12">
        <f>'[1]Szenario 2'!$H10</f>
        <v>12023</v>
      </c>
      <c r="E10" s="12">
        <f>'[1]Szenario 2'!$K10</f>
        <v>1244.86142</v>
      </c>
      <c r="F10" s="13">
        <f>'[1]Szenario 3'!$H10</f>
        <v>12023</v>
      </c>
      <c r="G10" s="73">
        <f>'[1]Szenario 3'!$K10</f>
        <v>1244.86142</v>
      </c>
      <c r="H10" s="146"/>
      <c r="I10" s="77">
        <f>'[2]Szenario 1'!$F10</f>
        <v>5.3427304762987378E-3</v>
      </c>
      <c r="J10" s="16">
        <f>'[2]Szenario 2'!$F10</f>
        <v>1.2359613973700547E-2</v>
      </c>
      <c r="K10" s="24">
        <f>'[2]Szenario 3'!$F10</f>
        <v>1.6853932584269662E-2</v>
      </c>
      <c r="L10" s="146"/>
      <c r="M10" s="27">
        <f>'[3]E-Auto'!$E8*(1/100)</f>
        <v>2.3700000000000001E-3</v>
      </c>
      <c r="O10" s="35">
        <f t="shared" ref="O10:O54" si="0">F10</f>
        <v>12023</v>
      </c>
      <c r="P10" s="39">
        <f t="shared" ref="P10:P54" si="1">G10+(G10*K10)</f>
        <v>1265.8422304494381</v>
      </c>
      <c r="Q10" s="146"/>
      <c r="R10" s="32">
        <f t="shared" ref="R10:R54" si="2">IF(O10&lt;$AG$18,1,2)</f>
        <v>1</v>
      </c>
      <c r="S10" s="37">
        <f t="shared" ref="S10:S54" si="3">IF(P10&lt;$AG$10,1,2)</f>
        <v>1</v>
      </c>
      <c r="T10" s="146"/>
      <c r="U10" s="43">
        <f t="shared" ref="U10:U53" si="4">($AI$15/$AG$20)*(1+0.15*(O10/$AG$18)^4)+$AH$33</f>
        <v>0.33600064492079135</v>
      </c>
      <c r="V10" s="37">
        <f t="shared" ref="V10:V54" si="5">($AI$7/$AG$12)*(1+0.15*(P10/$AG$10)^4)+$AH$32</f>
        <v>4.0000000230590877E-3</v>
      </c>
      <c r="W10" s="146"/>
      <c r="X10" s="80">
        <f t="shared" ref="X10:X12" si="6">($AG$7*$AG$8*S10*$AG$24+$AG$15*$AG$16*R10*$AG$24)</f>
        <v>3600</v>
      </c>
      <c r="Y10" s="45">
        <f t="shared" ref="Y10:Y54" si="7">(O10*U10*$AG$30+P10*V10*$AG$29)*365</f>
        <v>82636883.347710729</v>
      </c>
      <c r="Z10" s="45">
        <f t="shared" ref="Z10:Z54" si="8">(O10*$AI$15*$AG$37+P10*$AI$7*$AG$36)*365</f>
        <v>251294.50896936853</v>
      </c>
      <c r="AA10" s="45">
        <f t="shared" ref="AA10:AA54" si="9">O10*$AI$15*($AG$41+$AG$40*(1-M10))*365</f>
        <v>17314.231670626003</v>
      </c>
      <c r="AB10" s="46">
        <f t="shared" ref="AB10:AB54" si="10">365*((P10*$AI$7*($AG$53*$AG$54+$AG$49*$AG$50+$AG$45*$AG$46))+(O10*1.6*$AI$15*($AG$53*$AG$55+$AG$49*$AG$51+$AG$45*$AG$47)))</f>
        <v>35539.252945566797</v>
      </c>
      <c r="AD10" s="44">
        <f t="shared" ref="AD10:AD46" si="11">SUM(X10:AB10)</f>
        <v>82944631.3412963</v>
      </c>
      <c r="AE10" s="125"/>
      <c r="AF10" s="100"/>
      <c r="AG10" s="18">
        <v>90408</v>
      </c>
      <c r="AH10" s="102"/>
      <c r="AI10" s="83"/>
      <c r="AJ10" s="52"/>
    </row>
    <row r="11" spans="1:36" x14ac:dyDescent="0.3">
      <c r="A11" s="5">
        <f t="shared" ref="A11:A54" si="12">A10+1</f>
        <v>2017</v>
      </c>
      <c r="B11" s="11">
        <f>'[1]Szenario 1'!$H11</f>
        <v>12087.23564851654</v>
      </c>
      <c r="C11" s="11">
        <f>'[1]Szenario 1'!$K11</f>
        <v>1251.5123790474024</v>
      </c>
      <c r="D11" s="12">
        <f>'[1]Szenario 2'!$H11</f>
        <v>12146.415688714193</v>
      </c>
      <c r="E11" s="12">
        <f>'[1]Szenario 2'!$K11</f>
        <v>1257.6398804094674</v>
      </c>
      <c r="F11" s="13">
        <f>'[1]Szenario 3'!$H11</f>
        <v>12202.680082181758</v>
      </c>
      <c r="G11" s="73">
        <f>'[1]Szenario 3'!$K11</f>
        <v>1263.4654957090991</v>
      </c>
      <c r="H11" s="146"/>
      <c r="I11" s="77">
        <f>'[2]Szenario 1'!$F11</f>
        <v>5.3143374038896428E-3</v>
      </c>
      <c r="J11" s="16">
        <f>'[2]Szenario 2'!$F11</f>
        <v>1.2208718920726948E-2</v>
      </c>
      <c r="K11" s="24">
        <f>'[2]Szenario 3'!$F11</f>
        <v>1.6574585635359115E-2</v>
      </c>
      <c r="L11" s="146"/>
      <c r="M11" s="27">
        <f>'[3]E-Auto'!$E9*(1/100)</f>
        <v>3.1800000000000001E-3</v>
      </c>
      <c r="O11" s="35">
        <f t="shared" si="0"/>
        <v>12202.680082181758</v>
      </c>
      <c r="P11" s="39">
        <f t="shared" si="1"/>
        <v>1284.4069127650509</v>
      </c>
      <c r="Q11" s="146"/>
      <c r="R11" s="32">
        <f t="shared" si="2"/>
        <v>1</v>
      </c>
      <c r="S11" s="37">
        <f t="shared" si="3"/>
        <v>1</v>
      </c>
      <c r="T11" s="146"/>
      <c r="U11" s="43">
        <f t="shared" si="4"/>
        <v>0.33600068434625008</v>
      </c>
      <c r="V11" s="37">
        <f t="shared" si="5"/>
        <v>4.0000000244418644E-3</v>
      </c>
      <c r="W11" s="146"/>
      <c r="X11" s="80">
        <f t="shared" si="6"/>
        <v>3600</v>
      </c>
      <c r="Y11" s="45">
        <f t="shared" si="7"/>
        <v>83871858.260799289</v>
      </c>
      <c r="Z11" s="45">
        <f t="shared" si="8"/>
        <v>255048.48315770607</v>
      </c>
      <c r="AA11" s="45">
        <f t="shared" si="9"/>
        <v>17563.03028881651</v>
      </c>
      <c r="AB11" s="46">
        <f t="shared" si="10"/>
        <v>36068.681516834607</v>
      </c>
      <c r="AD11" s="44">
        <f t="shared" si="11"/>
        <v>84184138.455762655</v>
      </c>
      <c r="AE11" s="125"/>
      <c r="AF11" s="101"/>
      <c r="AG11" s="17"/>
      <c r="AH11" s="102"/>
      <c r="AI11" s="83" t="s">
        <v>61</v>
      </c>
      <c r="AJ11" s="84">
        <v>55</v>
      </c>
    </row>
    <row r="12" spans="1:36" ht="15" thickBot="1" x14ac:dyDescent="0.35">
      <c r="A12" s="5">
        <f t="shared" si="12"/>
        <v>2018</v>
      </c>
      <c r="B12" s="11">
        <f>'[1]Szenario 1'!$H12</f>
        <v>12151.471297033078</v>
      </c>
      <c r="C12" s="11">
        <f>'[1]Szenario 1'!$K12</f>
        <v>1258.1633380948049</v>
      </c>
      <c r="D12" s="12">
        <f>'[1]Szenario 2'!$H12</f>
        <v>12269.831377428385</v>
      </c>
      <c r="E12" s="12">
        <f>'[1]Szenario 2'!$K12</f>
        <v>1270.4183408189349</v>
      </c>
      <c r="F12" s="13">
        <f>'[1]Szenario 3'!$H12</f>
        <v>12382.360164363514</v>
      </c>
      <c r="G12" s="73">
        <f>'[1]Szenario 3'!$K12</f>
        <v>1282.0695714181982</v>
      </c>
      <c r="H12" s="146"/>
      <c r="I12" s="77">
        <f>'[2]Szenario 1'!$F12</f>
        <v>5.28624451692723E-3</v>
      </c>
      <c r="J12" s="16">
        <f>'[2]Szenario 2'!$F12</f>
        <v>1.2061463898221072E-2</v>
      </c>
      <c r="K12" s="24">
        <f>'[2]Szenario 3'!$F12</f>
        <v>1.6304347826086956E-2</v>
      </c>
      <c r="L12" s="146"/>
      <c r="M12" s="27">
        <f>'[3]E-Auto'!$E10*(1/100)</f>
        <v>4.1700000000000001E-3</v>
      </c>
      <c r="O12" s="35">
        <f t="shared" si="0"/>
        <v>12382.360164363514</v>
      </c>
      <c r="P12" s="39">
        <f t="shared" si="1"/>
        <v>1302.9728796478428</v>
      </c>
      <c r="Q12" s="146"/>
      <c r="R12" s="32">
        <f t="shared" si="2"/>
        <v>1</v>
      </c>
      <c r="S12" s="37">
        <f t="shared" si="3"/>
        <v>1</v>
      </c>
      <c r="T12" s="146"/>
      <c r="U12" s="43">
        <f t="shared" si="4"/>
        <v>0.33600072555229193</v>
      </c>
      <c r="V12" s="37">
        <f t="shared" si="5"/>
        <v>4.0000000258860217E-3</v>
      </c>
      <c r="W12" s="146"/>
      <c r="X12" s="80">
        <f t="shared" si="6"/>
        <v>3600</v>
      </c>
      <c r="Y12" s="45">
        <f t="shared" si="7"/>
        <v>85106833.979781061</v>
      </c>
      <c r="Z12" s="45">
        <f t="shared" si="8"/>
        <v>258802.4629724478</v>
      </c>
      <c r="AA12" s="45">
        <f t="shared" si="9"/>
        <v>17809.290353135737</v>
      </c>
      <c r="AB12" s="46">
        <f t="shared" si="10"/>
        <v>36598.116256315581</v>
      </c>
      <c r="AD12" s="44">
        <f t="shared" si="11"/>
        <v>85423643.849362954</v>
      </c>
      <c r="AE12" s="125"/>
      <c r="AF12" s="68" t="s">
        <v>32</v>
      </c>
      <c r="AG12" s="61">
        <v>20</v>
      </c>
      <c r="AH12" s="42" t="s">
        <v>33</v>
      </c>
      <c r="AI12" s="42"/>
      <c r="AJ12" s="57"/>
    </row>
    <row r="13" spans="1:36" ht="15" thickBot="1" x14ac:dyDescent="0.35">
      <c r="A13" s="5">
        <f t="shared" si="12"/>
        <v>2019</v>
      </c>
      <c r="B13" s="11">
        <f>'[1]Szenario 1'!$H13</f>
        <v>12215.706945549618</v>
      </c>
      <c r="C13" s="11">
        <f>'[1]Szenario 1'!$K13</f>
        <v>1264.8142971422074</v>
      </c>
      <c r="D13" s="12">
        <f>'[1]Szenario 2'!$H13</f>
        <v>12393.24706614258</v>
      </c>
      <c r="E13" s="12">
        <f>'[1]Szenario 2'!$K13</f>
        <v>1283.1968012284026</v>
      </c>
      <c r="F13" s="13">
        <f>'[1]Szenario 3'!$H13</f>
        <v>12562.04024654527</v>
      </c>
      <c r="G13" s="73">
        <f>'[1]Szenario 3'!$K13</f>
        <v>1300.673647127297</v>
      </c>
      <c r="H13" s="146"/>
      <c r="I13" s="77">
        <f>'[2]Szenario 1'!$F13</f>
        <v>5.2584470798836425E-3</v>
      </c>
      <c r="J13" s="16">
        <f>'[2]Szenario 2'!$F13</f>
        <v>1.1917718763604701E-2</v>
      </c>
      <c r="K13" s="24">
        <f>'[2]Szenario 3'!$F13</f>
        <v>1.6042780748663103E-2</v>
      </c>
      <c r="L13" s="146"/>
      <c r="M13" s="27">
        <f>'[3]E-Auto'!$E11*(1/100)</f>
        <v>6.2100000000000002E-3</v>
      </c>
      <c r="O13" s="35">
        <f t="shared" si="0"/>
        <v>12562.04024654527</v>
      </c>
      <c r="P13" s="39">
        <f t="shared" si="1"/>
        <v>1321.5400692737244</v>
      </c>
      <c r="Q13" s="146"/>
      <c r="R13" s="32">
        <f t="shared" si="2"/>
        <v>1</v>
      </c>
      <c r="S13" s="37">
        <f t="shared" si="3"/>
        <v>1</v>
      </c>
      <c r="T13" s="146"/>
      <c r="U13" s="43">
        <f t="shared" si="4"/>
        <v>0.33600076859173794</v>
      </c>
      <c r="V13" s="37">
        <f t="shared" si="5"/>
        <v>4.0000000273933498E-3</v>
      </c>
      <c r="W13" s="146"/>
      <c r="X13" s="80">
        <f>($AG$7*$AG$8*S13*$AG$24+$AG$15*$AG$16*R13*$AG$24)</f>
        <v>3600</v>
      </c>
      <c r="Y13" s="45">
        <f t="shared" si="7"/>
        <v>86341810.534678087</v>
      </c>
      <c r="Z13" s="45">
        <f t="shared" si="8"/>
        <v>262556.44814280426</v>
      </c>
      <c r="AA13" s="45">
        <f t="shared" si="9"/>
        <v>18041.904268908085</v>
      </c>
      <c r="AB13" s="46">
        <f t="shared" si="10"/>
        <v>37127.556867143823</v>
      </c>
      <c r="AD13" s="44">
        <f t="shared" si="11"/>
        <v>86663136.443956941</v>
      </c>
      <c r="AE13" s="125"/>
    </row>
    <row r="14" spans="1:36" ht="15" thickBot="1" x14ac:dyDescent="0.35">
      <c r="A14" s="19">
        <f t="shared" si="12"/>
        <v>2020</v>
      </c>
      <c r="B14" s="11">
        <f>'[1]Szenario 1'!$H14</f>
        <v>12279.942594066157</v>
      </c>
      <c r="C14" s="11">
        <f>'[1]Szenario 1'!$K14</f>
        <v>1271.4652561896098</v>
      </c>
      <c r="D14" s="12">
        <f>'[1]Szenario 2'!$H14</f>
        <v>12516.662754856772</v>
      </c>
      <c r="E14" s="12">
        <f>'[1]Szenario 2'!$K14</f>
        <v>1295.9752616378701</v>
      </c>
      <c r="F14" s="13">
        <f>'[1]Szenario 3'!$H14</f>
        <v>12741.720328727028</v>
      </c>
      <c r="G14" s="73">
        <f>'[1]Szenario 3'!$K14</f>
        <v>1319.2777228363964</v>
      </c>
      <c r="H14" s="146"/>
      <c r="I14" s="77">
        <f>'[2]Szenario 1'!$F14</f>
        <v>5.230940456316082E-3</v>
      </c>
      <c r="J14" s="16">
        <f>'[2]Szenario 2'!$F14</f>
        <v>1.1777359505243345E-2</v>
      </c>
      <c r="K14" s="24">
        <f>'[2]Szenario 3'!$F14</f>
        <v>1.5789473684210527E-2</v>
      </c>
      <c r="L14" s="146"/>
      <c r="M14" s="27">
        <f>'[3]E-Auto'!$E12*(1/100)</f>
        <v>3.5041935483870967E-2</v>
      </c>
      <c r="O14" s="35">
        <f t="shared" si="0"/>
        <v>12741.720328727028</v>
      </c>
      <c r="P14" s="39">
        <f t="shared" si="1"/>
        <v>1340.1084237232869</v>
      </c>
      <c r="Q14" s="146"/>
      <c r="R14" s="32">
        <f t="shared" si="2"/>
        <v>1</v>
      </c>
      <c r="S14" s="37">
        <f t="shared" si="3"/>
        <v>1</v>
      </c>
      <c r="T14" s="146"/>
      <c r="U14" s="43">
        <f t="shared" si="4"/>
        <v>0.33600081351818128</v>
      </c>
      <c r="V14" s="37">
        <f t="shared" si="5"/>
        <v>4.0000000289656685E-3</v>
      </c>
      <c r="W14" s="146"/>
      <c r="X14" s="80">
        <f>($AG$7*$AG$8*S14*$AG$24+$AG$15*$AG$16*R14*$AG$24)+AG26</f>
        <v>1163600</v>
      </c>
      <c r="Y14" s="45">
        <f t="shared" si="7"/>
        <v>87576787.956689045</v>
      </c>
      <c r="Z14" s="45">
        <f t="shared" si="8"/>
        <v>266310.43841508846</v>
      </c>
      <c r="AA14" s="45">
        <f t="shared" si="9"/>
        <v>17929.87813846071</v>
      </c>
      <c r="AB14" s="46">
        <f t="shared" si="10"/>
        <v>37657.003071202897</v>
      </c>
      <c r="AD14" s="44">
        <f t="shared" si="11"/>
        <v>89062285.276313812</v>
      </c>
      <c r="AE14" s="125"/>
      <c r="AF14" s="66" t="s">
        <v>31</v>
      </c>
      <c r="AG14" s="49"/>
      <c r="AH14" s="49"/>
      <c r="AI14" s="49"/>
      <c r="AJ14" s="62"/>
    </row>
    <row r="15" spans="1:36" x14ac:dyDescent="0.3">
      <c r="A15" s="5">
        <f t="shared" si="12"/>
        <v>2021</v>
      </c>
      <c r="B15" s="11">
        <f>'[1]Szenario 1'!$H15</f>
        <v>12344.178242582695</v>
      </c>
      <c r="C15" s="11">
        <f>'[1]Szenario 1'!$K15</f>
        <v>1278.1162152370121</v>
      </c>
      <c r="D15" s="12">
        <f>'[1]Szenario 2'!$H15</f>
        <v>12640.078443570965</v>
      </c>
      <c r="E15" s="12">
        <f>'[1]Szenario 2'!$K15</f>
        <v>1308.7537220473375</v>
      </c>
      <c r="F15" s="13">
        <f>'[1]Szenario 3'!$H15</f>
        <v>12921.400410908785</v>
      </c>
      <c r="G15" s="73">
        <f>'[1]Szenario 3'!$K15</f>
        <v>1337.8817985454955</v>
      </c>
      <c r="H15" s="146"/>
      <c r="I15" s="77">
        <f>'[2]Szenario 1'!$F15</f>
        <v>5.2037201062887515E-3</v>
      </c>
      <c r="J15" s="16">
        <f>'[2]Szenario 2'!$F15</f>
        <v>1.1640267885617093E-2</v>
      </c>
      <c r="K15" s="24">
        <f>'[2]Szenario 3'!$F15</f>
        <v>1.5544041450777202E-2</v>
      </c>
      <c r="L15" s="146"/>
      <c r="M15" s="27">
        <f>'[3]E-Auto'!$E13*(1/100)</f>
        <v>6.3873870967741941E-2</v>
      </c>
      <c r="O15" s="35">
        <f t="shared" si="0"/>
        <v>12921.400410908785</v>
      </c>
      <c r="P15" s="39">
        <f t="shared" si="1"/>
        <v>1358.677888678327</v>
      </c>
      <c r="Q15" s="146"/>
      <c r="R15" s="32">
        <f t="shared" si="2"/>
        <v>1</v>
      </c>
      <c r="S15" s="37">
        <f t="shared" si="3"/>
        <v>1</v>
      </c>
      <c r="T15" s="146"/>
      <c r="U15" s="43">
        <f t="shared" si="4"/>
        <v>0.3360008603859872</v>
      </c>
      <c r="V15" s="37">
        <f t="shared" si="5"/>
        <v>4.00000003060482E-3</v>
      </c>
      <c r="W15" s="146"/>
      <c r="X15" s="80">
        <f>($AJ$11*$AG$8*S15*$AG$25+$AJ$9*$AG$8*$AG$24*S15+$AG$15*$AG$16*R15*$AG$24)</f>
        <v>7725</v>
      </c>
      <c r="Y15" s="45">
        <f t="shared" si="7"/>
        <v>88811766.278187856</v>
      </c>
      <c r="Z15" s="45">
        <f t="shared" si="8"/>
        <v>270064.43355138664</v>
      </c>
      <c r="AA15" s="45">
        <f t="shared" si="9"/>
        <v>17807.414287175776</v>
      </c>
      <c r="AB15" s="46">
        <f t="shared" si="10"/>
        <v>38186.454607668558</v>
      </c>
      <c r="AD15" s="44">
        <f t="shared" si="11"/>
        <v>89145549.580634087</v>
      </c>
      <c r="AE15" s="125"/>
      <c r="AF15" s="67" t="s">
        <v>53</v>
      </c>
      <c r="AG15" s="30">
        <v>80</v>
      </c>
      <c r="AH15" s="29" t="s">
        <v>18</v>
      </c>
      <c r="AI15" s="30">
        <v>0.08</v>
      </c>
      <c r="AJ15" s="52" t="s">
        <v>19</v>
      </c>
    </row>
    <row r="16" spans="1:36" x14ac:dyDescent="0.3">
      <c r="A16" s="5">
        <f t="shared" si="12"/>
        <v>2022</v>
      </c>
      <c r="B16" s="11">
        <f>'[1]Szenario 1'!$H16</f>
        <v>12408.413891099233</v>
      </c>
      <c r="C16" s="11">
        <f>'[1]Szenario 1'!$K16</f>
        <v>1284.7671742844145</v>
      </c>
      <c r="D16" s="12">
        <f>'[1]Szenario 2'!$H16</f>
        <v>12763.494132285157</v>
      </c>
      <c r="E16" s="12">
        <f>'[1]Szenario 2'!$K16</f>
        <v>1321.532182456805</v>
      </c>
      <c r="F16" s="13">
        <f>'[1]Szenario 3'!$H16</f>
        <v>13101.080493090543</v>
      </c>
      <c r="G16" s="73">
        <f>'[1]Szenario 3'!$K16</f>
        <v>1356.4858742545948</v>
      </c>
      <c r="H16" s="146"/>
      <c r="I16" s="77">
        <f>'[2]Szenario 1'!$F16</f>
        <v>5.1767815838748765E-3</v>
      </c>
      <c r="J16" s="16">
        <f>'[2]Szenario 2'!$F16</f>
        <v>1.1506331109126255E-2</v>
      </c>
      <c r="K16" s="24">
        <f>'[2]Szenario 3'!$F16</f>
        <v>1.5306122448979591E-2</v>
      </c>
      <c r="L16" s="146"/>
      <c r="M16" s="27">
        <f>'[3]E-Auto'!$E14*(1/100)</f>
        <v>9.2705806451612929E-2</v>
      </c>
      <c r="O16" s="35">
        <f t="shared" si="0"/>
        <v>13101.080493090543</v>
      </c>
      <c r="P16" s="39">
        <f t="shared" si="1"/>
        <v>1377.2484131462468</v>
      </c>
      <c r="Q16" s="146"/>
      <c r="R16" s="32">
        <f t="shared" si="2"/>
        <v>1</v>
      </c>
      <c r="S16" s="37">
        <f t="shared" si="3"/>
        <v>1</v>
      </c>
      <c r="T16" s="146"/>
      <c r="U16" s="43">
        <f t="shared" si="4"/>
        <v>0.33600090925029286</v>
      </c>
      <c r="V16" s="37">
        <f t="shared" si="5"/>
        <v>4.0000000323126761E-3</v>
      </c>
      <c r="W16" s="146"/>
      <c r="X16" s="89">
        <f t="shared" ref="X16:X54" si="13">($AJ$11*$AG$8*S16*$AG$25+$AJ$9*$AG$8*$AG$24*S16+$AG$15*$AG$16*R16*$AG$24)</f>
        <v>7725</v>
      </c>
      <c r="Y16" s="45">
        <f t="shared" si="7"/>
        <v>90046745.53272371</v>
      </c>
      <c r="Z16" s="45">
        <f t="shared" si="8"/>
        <v>273818.4333283513</v>
      </c>
      <c r="AA16" s="45">
        <f t="shared" si="9"/>
        <v>17674.512715053297</v>
      </c>
      <c r="AB16" s="46">
        <f t="shared" si="10"/>
        <v>38715.911231685408</v>
      </c>
      <c r="AD16" s="44">
        <f t="shared" si="11"/>
        <v>90384679.389998794</v>
      </c>
      <c r="AE16" s="125"/>
      <c r="AF16" s="63" t="s">
        <v>17</v>
      </c>
      <c r="AG16" s="30">
        <v>6</v>
      </c>
      <c r="AH16" s="29" t="s">
        <v>18</v>
      </c>
      <c r="AI16" s="29"/>
      <c r="AJ16" s="52"/>
    </row>
    <row r="17" spans="1:36" x14ac:dyDescent="0.3">
      <c r="A17" s="5">
        <f t="shared" si="12"/>
        <v>2023</v>
      </c>
      <c r="B17" s="11">
        <f>'[1]Szenario 1'!$H17</f>
        <v>12472.649539615772</v>
      </c>
      <c r="C17" s="11">
        <f>'[1]Szenario 1'!$K17</f>
        <v>1291.418133331817</v>
      </c>
      <c r="D17" s="12">
        <f>'[1]Szenario 2'!$H17</f>
        <v>12886.909820999348</v>
      </c>
      <c r="E17" s="12">
        <f>'[1]Szenario 2'!$K17</f>
        <v>1334.3106428662725</v>
      </c>
      <c r="F17" s="13">
        <f>'[1]Szenario 3'!$H17</f>
        <v>13280.760575272299</v>
      </c>
      <c r="G17" s="73">
        <f>'[1]Szenario 3'!$K17</f>
        <v>1375.0899499636937</v>
      </c>
      <c r="H17" s="146"/>
      <c r="I17" s="77">
        <f>'[2]Szenario 1'!$F17</f>
        <v>5.150120534735919E-3</v>
      </c>
      <c r="J17" s="16">
        <f>'[2]Szenario 2'!$F17</f>
        <v>1.1375441512570122E-2</v>
      </c>
      <c r="K17" s="24">
        <f>'[2]Szenario 3'!$F17</f>
        <v>1.507537688442211E-2</v>
      </c>
      <c r="L17" s="146"/>
      <c r="M17" s="27">
        <f>'[3]E-Auto'!$E15*(1/100)</f>
        <v>0.1215377419354839</v>
      </c>
      <c r="O17" s="35">
        <f t="shared" si="0"/>
        <v>13280.760575272299</v>
      </c>
      <c r="P17" s="39">
        <f t="shared" si="1"/>
        <v>1395.8199492093775</v>
      </c>
      <c r="Q17" s="146"/>
      <c r="R17" s="32">
        <f t="shared" si="2"/>
        <v>1</v>
      </c>
      <c r="S17" s="37">
        <f t="shared" si="3"/>
        <v>1</v>
      </c>
      <c r="T17" s="146"/>
      <c r="U17" s="43">
        <f t="shared" si="4"/>
        <v>0.33600096016700776</v>
      </c>
      <c r="V17" s="37">
        <f t="shared" si="5"/>
        <v>4.000000034091131E-3</v>
      </c>
      <c r="W17" s="146"/>
      <c r="X17" s="89">
        <f t="shared" si="13"/>
        <v>7725</v>
      </c>
      <c r="Y17" s="45">
        <f t="shared" si="7"/>
        <v>91281725.755022645</v>
      </c>
      <c r="Z17" s="45">
        <f t="shared" si="8"/>
        <v>277572.43753610284</v>
      </c>
      <c r="AA17" s="45">
        <f t="shared" si="9"/>
        <v>17531.173422093263</v>
      </c>
      <c r="AB17" s="46">
        <f t="shared" si="10"/>
        <v>39245.372713163182</v>
      </c>
      <c r="AD17" s="44">
        <f t="shared" si="11"/>
        <v>91623799.738694012</v>
      </c>
      <c r="AE17" s="125"/>
      <c r="AF17" s="99" t="s">
        <v>16</v>
      </c>
      <c r="AG17" s="17"/>
      <c r="AH17" s="102"/>
      <c r="AI17" s="29"/>
      <c r="AJ17" s="52"/>
    </row>
    <row r="18" spans="1:36" x14ac:dyDescent="0.3">
      <c r="A18" s="5">
        <f t="shared" si="12"/>
        <v>2024</v>
      </c>
      <c r="B18" s="11">
        <f>'[1]Szenario 1'!$H18</f>
        <v>12536.885188132312</v>
      </c>
      <c r="C18" s="11">
        <f>'[1]Szenario 1'!$K18</f>
        <v>1298.0690923792195</v>
      </c>
      <c r="D18" s="12">
        <f>'[1]Szenario 2'!$H18</f>
        <v>13010.325509713541</v>
      </c>
      <c r="E18" s="12">
        <f>'[1]Szenario 2'!$K18</f>
        <v>1347.0891032757399</v>
      </c>
      <c r="F18" s="13">
        <f>'[1]Szenario 3'!$H18</f>
        <v>13460.440657454055</v>
      </c>
      <c r="G18" s="73">
        <f>'[1]Szenario 3'!$K18</f>
        <v>1393.6940256727928</v>
      </c>
      <c r="H18" s="146"/>
      <c r="I18" s="77">
        <f>'[2]Szenario 1'!$F18</f>
        <v>5.1237326937752098E-3</v>
      </c>
      <c r="J18" s="16">
        <f>'[2]Szenario 2'!$F18</f>
        <v>1.124749627651379E-2</v>
      </c>
      <c r="K18" s="24">
        <f>'[2]Szenario 3'!$F18</f>
        <v>1.4851485148514851E-2</v>
      </c>
      <c r="L18" s="146"/>
      <c r="M18" s="27">
        <f>'[3]E-Auto'!$E16*(1/100)</f>
        <v>0.15036967741935489</v>
      </c>
      <c r="O18" s="35">
        <f t="shared" si="0"/>
        <v>13460.440657454055</v>
      </c>
      <c r="P18" s="39">
        <f t="shared" si="1"/>
        <v>1414.3924517966461</v>
      </c>
      <c r="Q18" s="146"/>
      <c r="R18" s="32">
        <f t="shared" si="2"/>
        <v>1</v>
      </c>
      <c r="S18" s="37">
        <f t="shared" si="3"/>
        <v>1</v>
      </c>
      <c r="T18" s="146"/>
      <c r="U18" s="43">
        <f t="shared" si="4"/>
        <v>0.33600101319281334</v>
      </c>
      <c r="V18" s="37">
        <f t="shared" si="5"/>
        <v>4.0000000359421061E-3</v>
      </c>
      <c r="W18" s="146"/>
      <c r="X18" s="89">
        <f t="shared" si="13"/>
        <v>7725</v>
      </c>
      <c r="Y18" s="45">
        <f t="shared" si="7"/>
        <v>92516706.980989829</v>
      </c>
      <c r="Z18" s="45">
        <f t="shared" si="8"/>
        <v>281326.44597723015</v>
      </c>
      <c r="AA18" s="45">
        <f t="shared" si="9"/>
        <v>17377.39640829567</v>
      </c>
      <c r="AB18" s="46">
        <f t="shared" si="10"/>
        <v>39774.83883568037</v>
      </c>
      <c r="AD18" s="44">
        <f t="shared" si="11"/>
        <v>92862910.662211031</v>
      </c>
      <c r="AE18" s="125"/>
      <c r="AF18" s="100"/>
      <c r="AG18" s="18">
        <v>60000</v>
      </c>
      <c r="AH18" s="102"/>
      <c r="AI18" s="29"/>
      <c r="AJ18" s="52"/>
    </row>
    <row r="19" spans="1:36" x14ac:dyDescent="0.3">
      <c r="A19" s="5">
        <f t="shared" si="12"/>
        <v>2025</v>
      </c>
      <c r="B19" s="11">
        <f>'[1]Szenario 1'!$H19</f>
        <v>12601.120836648852</v>
      </c>
      <c r="C19" s="11">
        <f>'[1]Szenario 1'!$K19</f>
        <v>1304.7200514266219</v>
      </c>
      <c r="D19" s="12">
        <f>'[1]Szenario 2'!$H19</f>
        <v>13133.741198427733</v>
      </c>
      <c r="E19" s="12">
        <f>'[1]Szenario 2'!$K19</f>
        <v>1359.8675636852074</v>
      </c>
      <c r="F19" s="13">
        <f>'[1]Szenario 3'!$H19</f>
        <v>13640.120739635813</v>
      </c>
      <c r="G19" s="73">
        <f>'[1]Szenario 3'!$K19</f>
        <v>1412.2981013818919</v>
      </c>
      <c r="H19" s="146"/>
      <c r="I19" s="77">
        <f>'[2]Szenario 1'!$F19</f>
        <v>5.0976138828633406E-3</v>
      </c>
      <c r="J19" s="16">
        <f>'[2]Szenario 2'!$F19</f>
        <v>1.1122397155916709E-2</v>
      </c>
      <c r="K19" s="24">
        <f>'[2]Szenario 3'!$F19</f>
        <v>1.4634146341463415E-2</v>
      </c>
      <c r="L19" s="146"/>
      <c r="M19" s="27">
        <f>'[3]E-Auto'!$E17*(1/100)</f>
        <v>0.17920161290322587</v>
      </c>
      <c r="O19" s="35">
        <f t="shared" si="0"/>
        <v>13640.120739635813</v>
      </c>
      <c r="P19" s="39">
        <f t="shared" si="1"/>
        <v>1432.9658784752855</v>
      </c>
      <c r="Q19" s="146"/>
      <c r="R19" s="32">
        <f t="shared" si="2"/>
        <v>1</v>
      </c>
      <c r="S19" s="37">
        <f t="shared" si="3"/>
        <v>1</v>
      </c>
      <c r="T19" s="146"/>
      <c r="U19" s="43">
        <f t="shared" si="4"/>
        <v>0.33600106838516319</v>
      </c>
      <c r="V19" s="37">
        <f t="shared" si="5"/>
        <v>4.0000000378675495E-3</v>
      </c>
      <c r="W19" s="146"/>
      <c r="X19" s="89">
        <f t="shared" si="13"/>
        <v>7725</v>
      </c>
      <c r="Y19" s="45">
        <f t="shared" si="7"/>
        <v>93751689.247713313</v>
      </c>
      <c r="Z19" s="45">
        <f t="shared" si="8"/>
        <v>285080.45846587775</v>
      </c>
      <c r="AA19" s="45">
        <f t="shared" si="9"/>
        <v>17213.181673660532</v>
      </c>
      <c r="AB19" s="46">
        <f t="shared" si="10"/>
        <v>40304.309395484015</v>
      </c>
      <c r="AD19" s="44">
        <f t="shared" si="11"/>
        <v>94102012.197248325</v>
      </c>
      <c r="AE19" s="125"/>
      <c r="AF19" s="101"/>
      <c r="AG19" s="17"/>
      <c r="AH19" s="102"/>
      <c r="AI19" s="29"/>
      <c r="AJ19" s="52"/>
    </row>
    <row r="20" spans="1:36" ht="15" thickBot="1" x14ac:dyDescent="0.35">
      <c r="A20" s="5">
        <f t="shared" si="12"/>
        <v>2026</v>
      </c>
      <c r="B20" s="11">
        <f>'[1]Szenario 1'!$H20</f>
        <v>12665.356485165392</v>
      </c>
      <c r="C20" s="11">
        <f>'[1]Szenario 1'!$K20</f>
        <v>1311.3710104740246</v>
      </c>
      <c r="D20" s="12">
        <f>'[1]Szenario 2'!$H20</f>
        <v>13257.156887141928</v>
      </c>
      <c r="E20" s="12">
        <f>'[1]Szenario 2'!$K20</f>
        <v>1372.6460240946751</v>
      </c>
      <c r="F20" s="13">
        <f>'[1]Szenario 3'!$H20</f>
        <v>13819.800821817569</v>
      </c>
      <c r="G20" s="73">
        <f>'[1]Szenario 3'!$K20</f>
        <v>1430.902177090991</v>
      </c>
      <c r="H20" s="146"/>
      <c r="I20" s="77">
        <f>'[2]Szenario 1'!$F20</f>
        <v>5.0717600086327827E-3</v>
      </c>
      <c r="J20" s="16">
        <f>'[2]Szenario 2'!$F20</f>
        <v>1.1000050228539856E-2</v>
      </c>
      <c r="K20" s="24">
        <f>'[2]Szenario 3'!$F20</f>
        <v>1.4423076923076924E-2</v>
      </c>
      <c r="L20" s="146"/>
      <c r="M20" s="27">
        <f>'[3]E-Auto'!$E18*(1/100)</f>
        <v>0.20803354838709684</v>
      </c>
      <c r="O20" s="35">
        <f t="shared" si="0"/>
        <v>13819.800821817569</v>
      </c>
      <c r="P20" s="39">
        <f t="shared" si="1"/>
        <v>1451.5401892605726</v>
      </c>
      <c r="Q20" s="146"/>
      <c r="R20" s="32">
        <f t="shared" si="2"/>
        <v>1</v>
      </c>
      <c r="S20" s="37">
        <f t="shared" si="3"/>
        <v>1</v>
      </c>
      <c r="T20" s="146"/>
      <c r="U20" s="43">
        <f t="shared" si="4"/>
        <v>0.33600112580228292</v>
      </c>
      <c r="V20" s="37">
        <f t="shared" si="5"/>
        <v>4.0000000398694334E-3</v>
      </c>
      <c r="W20" s="146"/>
      <c r="X20" s="89">
        <f t="shared" si="13"/>
        <v>7725</v>
      </c>
      <c r="Y20" s="45">
        <f t="shared" si="7"/>
        <v>94986672.593468264</v>
      </c>
      <c r="Z20" s="45">
        <f t="shared" si="8"/>
        <v>288834.4748269124</v>
      </c>
      <c r="AA20" s="45">
        <f t="shared" si="9"/>
        <v>17038.529218187836</v>
      </c>
      <c r="AB20" s="46">
        <f t="shared" si="10"/>
        <v>40833.784200576141</v>
      </c>
      <c r="AD20" s="44">
        <f t="shared" si="11"/>
        <v>95341104.381713942</v>
      </c>
      <c r="AE20" s="125"/>
      <c r="AF20" s="68" t="s">
        <v>32</v>
      </c>
      <c r="AG20" s="61">
        <v>30</v>
      </c>
      <c r="AH20" s="42" t="s">
        <v>33</v>
      </c>
      <c r="AI20" s="42"/>
      <c r="AJ20" s="57"/>
    </row>
    <row r="21" spans="1:36" ht="15" thickBot="1" x14ac:dyDescent="0.35">
      <c r="A21" s="5">
        <f t="shared" si="12"/>
        <v>2027</v>
      </c>
      <c r="B21" s="11">
        <f>'[1]Szenario 1'!$H21</f>
        <v>12729.59213368193</v>
      </c>
      <c r="C21" s="11">
        <f>'[1]Szenario 1'!$K21</f>
        <v>1318.0219695214269</v>
      </c>
      <c r="D21" s="12">
        <f>'[1]Szenario 2'!$H21</f>
        <v>13380.57257585612</v>
      </c>
      <c r="E21" s="12">
        <f>'[1]Szenario 2'!$K21</f>
        <v>1385.4244845041426</v>
      </c>
      <c r="F21" s="13">
        <f>'[1]Szenario 3'!$H21</f>
        <v>13999.480903999325</v>
      </c>
      <c r="G21" s="73">
        <f>'[1]Szenario 3'!$K21</f>
        <v>1449.5062528000901</v>
      </c>
      <c r="H21" s="146"/>
      <c r="I21" s="77">
        <f>'[2]Szenario 1'!$F21</f>
        <v>5.0461670603392742E-3</v>
      </c>
      <c r="J21" s="16">
        <f>'[2]Szenario 2'!$F21</f>
        <v>1.0880365659777425E-2</v>
      </c>
      <c r="K21" s="24">
        <f>'[2]Szenario 3'!$F21</f>
        <v>1.4218009478672985E-2</v>
      </c>
      <c r="L21" s="146"/>
      <c r="M21" s="27">
        <f>'[3]E-Auto'!$E19*(1/100)</f>
        <v>0.23686548387096781</v>
      </c>
      <c r="O21" s="35">
        <f t="shared" si="0"/>
        <v>13999.480903999325</v>
      </c>
      <c r="P21" s="39">
        <f t="shared" si="1"/>
        <v>1470.1153464417976</v>
      </c>
      <c r="Q21" s="146"/>
      <c r="R21" s="32">
        <f t="shared" si="2"/>
        <v>1</v>
      </c>
      <c r="S21" s="37">
        <f t="shared" si="3"/>
        <v>1</v>
      </c>
      <c r="T21" s="146"/>
      <c r="U21" s="43">
        <f t="shared" si="4"/>
        <v>0.33600118550317032</v>
      </c>
      <c r="V21" s="37">
        <f t="shared" si="5"/>
        <v>4.0000000419497563E-3</v>
      </c>
      <c r="W21" s="146"/>
      <c r="X21" s="89">
        <f t="shared" si="13"/>
        <v>7725</v>
      </c>
      <c r="Y21" s="45">
        <f t="shared" si="7"/>
        <v>96221657.057722405</v>
      </c>
      <c r="Z21" s="45">
        <f t="shared" si="8"/>
        <v>292588.49489516125</v>
      </c>
      <c r="AA21" s="45">
        <f t="shared" si="9"/>
        <v>16853.439041877587</v>
      </c>
      <c r="AB21" s="46">
        <f t="shared" si="10"/>
        <v>41363.263069878092</v>
      </c>
      <c r="AD21" s="44">
        <f t="shared" si="11"/>
        <v>96580187.254729331</v>
      </c>
      <c r="AE21" s="125"/>
    </row>
    <row r="22" spans="1:36" ht="15" thickBot="1" x14ac:dyDescent="0.35">
      <c r="A22" s="5">
        <f t="shared" si="12"/>
        <v>2028</v>
      </c>
      <c r="B22" s="11">
        <f>'[1]Szenario 1'!$H22</f>
        <v>12793.827782198468</v>
      </c>
      <c r="C22" s="11">
        <f>'[1]Szenario 1'!$K22</f>
        <v>1324.6729285688293</v>
      </c>
      <c r="D22" s="12">
        <f>'[1]Szenario 2'!$H22</f>
        <v>13503.988264570315</v>
      </c>
      <c r="E22" s="12">
        <f>'[1]Szenario 2'!$K22</f>
        <v>1398.2029449136103</v>
      </c>
      <c r="F22" s="13">
        <f>'[1]Szenario 3'!$H22</f>
        <v>14179.160986181081</v>
      </c>
      <c r="G22" s="73">
        <f>'[1]Szenario 3'!$K22</f>
        <v>1468.110328509189</v>
      </c>
      <c r="H22" s="146"/>
      <c r="I22" s="77">
        <f>'[2]Szenario 1'!$F22</f>
        <v>5.0208311077876294E-3</v>
      </c>
      <c r="J22" s="16">
        <f>'[2]Szenario 2'!$F22</f>
        <v>1.0763257482675578E-2</v>
      </c>
      <c r="K22" s="24">
        <f>'[2]Szenario 3'!$F22</f>
        <v>1.4018691588785047E-2</v>
      </c>
      <c r="L22" s="146"/>
      <c r="M22" s="27">
        <f>'[3]E-Auto'!$E20*(1/100)</f>
        <v>0.26569741935483882</v>
      </c>
      <c r="O22" s="35">
        <f t="shared" si="0"/>
        <v>14179.160986181081</v>
      </c>
      <c r="P22" s="39">
        <f t="shared" si="1"/>
        <v>1488.6913144228693</v>
      </c>
      <c r="Q22" s="146"/>
      <c r="R22" s="32">
        <f t="shared" si="2"/>
        <v>1</v>
      </c>
      <c r="S22" s="37">
        <f t="shared" si="3"/>
        <v>1</v>
      </c>
      <c r="T22" s="146"/>
      <c r="U22" s="43">
        <f t="shared" si="4"/>
        <v>0.33600124754759514</v>
      </c>
      <c r="V22" s="37">
        <f t="shared" si="5"/>
        <v>4.0000000441105443E-3</v>
      </c>
      <c r="W22" s="146"/>
      <c r="X22" s="89">
        <f t="shared" si="13"/>
        <v>7725</v>
      </c>
      <c r="Y22" s="45">
        <f t="shared" si="7"/>
        <v>97456642.681141973</v>
      </c>
      <c r="Z22" s="45">
        <f t="shared" si="8"/>
        <v>296342.51851471351</v>
      </c>
      <c r="AA22" s="45">
        <f t="shared" si="9"/>
        <v>16657.911144729791</v>
      </c>
      <c r="AB22" s="46">
        <f t="shared" si="10"/>
        <v>41892.74583246516</v>
      </c>
      <c r="AD22" s="44">
        <f t="shared" si="11"/>
        <v>97819260.856633872</v>
      </c>
      <c r="AE22" s="125"/>
      <c r="AF22" s="58" t="s">
        <v>25</v>
      </c>
      <c r="AG22" s="49"/>
      <c r="AH22" s="49"/>
      <c r="AI22" s="85" t="s">
        <v>62</v>
      </c>
      <c r="AJ22" s="86"/>
    </row>
    <row r="23" spans="1:36" ht="15" thickTop="1" x14ac:dyDescent="0.3">
      <c r="A23" s="5">
        <f t="shared" si="12"/>
        <v>2029</v>
      </c>
      <c r="B23" s="11">
        <f>'[1]Szenario 1'!$H23</f>
        <v>12858.063430715009</v>
      </c>
      <c r="C23" s="11">
        <f>'[1]Szenario 1'!$K23</f>
        <v>1331.3238876162318</v>
      </c>
      <c r="D23" s="12">
        <f>'[1]Szenario 2'!$H23</f>
        <v>13627.403953284507</v>
      </c>
      <c r="E23" s="12">
        <f>'[1]Szenario 2'!$K23</f>
        <v>1410.9814053230778</v>
      </c>
      <c r="F23" s="13">
        <f>'[1]Szenario 3'!$H23</f>
        <v>14358.841068362839</v>
      </c>
      <c r="G23" s="73">
        <f>'[1]Szenario 3'!$K23</f>
        <v>1486.7144042182883</v>
      </c>
      <c r="H23" s="146"/>
      <c r="I23" s="77">
        <f>'[2]Szenario 1'!$F23</f>
        <v>4.9957482993197282E-3</v>
      </c>
      <c r="J23" s="16">
        <f>'[2]Szenario 2'!$F23</f>
        <v>1.0648643392006224E-2</v>
      </c>
      <c r="K23" s="24">
        <f>'[2]Szenario 3'!$F23</f>
        <v>1.3824884792626729E-2</v>
      </c>
      <c r="L23" s="146"/>
      <c r="M23" s="27">
        <f>'[3]E-Auto'!$E21*(1/100)</f>
        <v>0.29452935483870979</v>
      </c>
      <c r="O23" s="35">
        <f t="shared" si="0"/>
        <v>14358.841068362839</v>
      </c>
      <c r="P23" s="39">
        <f t="shared" si="1"/>
        <v>1507.2680595761449</v>
      </c>
      <c r="Q23" s="146"/>
      <c r="R23" s="32">
        <f t="shared" si="2"/>
        <v>1</v>
      </c>
      <c r="S23" s="37">
        <f t="shared" si="3"/>
        <v>1</v>
      </c>
      <c r="T23" s="146"/>
      <c r="U23" s="43">
        <f t="shared" si="4"/>
        <v>0.33600131199609939</v>
      </c>
      <c r="V23" s="37">
        <f t="shared" si="5"/>
        <v>4.0000000463538479E-3</v>
      </c>
      <c r="W23" s="146"/>
      <c r="X23" s="89">
        <f t="shared" si="13"/>
        <v>7725</v>
      </c>
      <c r="Y23" s="45">
        <f t="shared" si="7"/>
        <v>98691629.505598545</v>
      </c>
      <c r="Z23" s="45">
        <f t="shared" si="8"/>
        <v>300096.54553827993</v>
      </c>
      <c r="AA23" s="45">
        <f t="shared" si="9"/>
        <v>16451.945526744435</v>
      </c>
      <c r="AB23" s="46">
        <f t="shared" si="10"/>
        <v>42422.232326864701</v>
      </c>
      <c r="AD23" s="44">
        <f t="shared" si="11"/>
        <v>99058325.228990436</v>
      </c>
      <c r="AE23" s="125"/>
      <c r="AF23" s="59" t="s">
        <v>34</v>
      </c>
      <c r="AG23" s="29"/>
      <c r="AH23" s="29"/>
      <c r="AI23" s="83" t="s">
        <v>63</v>
      </c>
      <c r="AJ23" s="87" t="s">
        <v>64</v>
      </c>
    </row>
    <row r="24" spans="1:36" x14ac:dyDescent="0.3">
      <c r="A24" s="5">
        <f t="shared" si="12"/>
        <v>2030</v>
      </c>
      <c r="B24" s="11">
        <f>'[1]Szenario 1'!$H24</f>
        <v>12922.299079231549</v>
      </c>
      <c r="C24" s="11">
        <f>'[1]Szenario 1'!$K24</f>
        <v>1337.9748466636345</v>
      </c>
      <c r="D24" s="12">
        <f>'[1]Szenario 2'!$H24</f>
        <v>13750.819641998702</v>
      </c>
      <c r="E24" s="12">
        <f>'[1]Szenario 2'!$K24</f>
        <v>1423.7598657325454</v>
      </c>
      <c r="F24" s="13">
        <f>'[1]Szenario 3'!$H24</f>
        <v>14538.521150544595</v>
      </c>
      <c r="G24" s="73">
        <f>'[1]Szenario 3'!$K24</f>
        <v>1505.3184799273872</v>
      </c>
      <c r="H24" s="146"/>
      <c r="I24" s="77">
        <f>'[2]Szenario 1'!$F24</f>
        <v>4.9709148598625066E-3</v>
      </c>
      <c r="J24" s="16">
        <f>'[2]Szenario 2'!$F24</f>
        <v>1.0536444551359153E-2</v>
      </c>
      <c r="K24" s="24">
        <f>'[2]Szenario 3'!$F24</f>
        <v>1.3636363636363636E-2</v>
      </c>
      <c r="L24" s="146"/>
      <c r="M24" s="27">
        <f>'[3]E-Auto'!$E22*(1/100)</f>
        <v>0.32336129032258071</v>
      </c>
      <c r="O24" s="35">
        <f t="shared" si="0"/>
        <v>14538.521150544595</v>
      </c>
      <c r="P24" s="39">
        <f t="shared" si="1"/>
        <v>1525.8455501082153</v>
      </c>
      <c r="Q24" s="146"/>
      <c r="R24" s="32">
        <f t="shared" si="2"/>
        <v>1</v>
      </c>
      <c r="S24" s="37">
        <f t="shared" si="3"/>
        <v>1</v>
      </c>
      <c r="T24" s="146"/>
      <c r="U24" s="43">
        <f t="shared" si="4"/>
        <v>0.33600137890999693</v>
      </c>
      <c r="V24" s="37">
        <f t="shared" si="5"/>
        <v>4.000000048681741E-3</v>
      </c>
      <c r="W24" s="146"/>
      <c r="X24" s="89">
        <f t="shared" si="13"/>
        <v>7725</v>
      </c>
      <c r="Y24" s="45">
        <f t="shared" si="7"/>
        <v>99926617.574176103</v>
      </c>
      <c r="Z24" s="45">
        <f t="shared" si="8"/>
        <v>303850.57582660555</v>
      </c>
      <c r="AA24" s="45">
        <f t="shared" si="9"/>
        <v>16235.542187921536</v>
      </c>
      <c r="AB24" s="46">
        <f t="shared" si="10"/>
        <v>42951.722400411636</v>
      </c>
      <c r="AD24" s="44">
        <f t="shared" si="11"/>
        <v>100297380.41459103</v>
      </c>
      <c r="AE24" s="125"/>
      <c r="AF24" s="51" t="s">
        <v>35</v>
      </c>
      <c r="AG24" s="30">
        <v>5</v>
      </c>
      <c r="AH24" s="29" t="s">
        <v>28</v>
      </c>
      <c r="AI24" s="83" t="s">
        <v>66</v>
      </c>
      <c r="AJ24" s="87" t="s">
        <v>65</v>
      </c>
    </row>
    <row r="25" spans="1:36" x14ac:dyDescent="0.3">
      <c r="A25" s="5">
        <f t="shared" si="12"/>
        <v>2031</v>
      </c>
      <c r="B25" s="11">
        <f>'[1]Szenario 1'!$H25</f>
        <v>12986.534727748087</v>
      </c>
      <c r="C25" s="11">
        <f>'[1]Szenario 1'!$K25</f>
        <v>1344.6258057110367</v>
      </c>
      <c r="D25" s="12">
        <f>'[1]Szenario 2'!$H25</f>
        <v>13874.235330712894</v>
      </c>
      <c r="E25" s="12">
        <f>'[1]Szenario 2'!$K25</f>
        <v>1436.5383261420129</v>
      </c>
      <c r="F25" s="13">
        <f>'[1]Szenario 3'!$H25</f>
        <v>14718.201232726351</v>
      </c>
      <c r="G25" s="73">
        <f>'[1]Szenario 3'!$K25</f>
        <v>1523.9225556364863</v>
      </c>
      <c r="H25" s="146"/>
      <c r="I25" s="77">
        <f>'[2]Szenario 1'!$F25</f>
        <v>4.9463270890338874E-3</v>
      </c>
      <c r="J25" s="16">
        <f>'[2]Szenario 2'!$F25</f>
        <v>1.0426585412302418E-2</v>
      </c>
      <c r="K25" s="24">
        <f>'[2]Szenario 3'!$F25</f>
        <v>1.3452914798206279E-2</v>
      </c>
      <c r="L25" s="146"/>
      <c r="M25" s="27">
        <f>'[3]E-Auto'!$E23*(1/100)</f>
        <v>0.35219322580645168</v>
      </c>
      <c r="O25" s="35">
        <f t="shared" si="0"/>
        <v>14718.201232726351</v>
      </c>
      <c r="P25" s="39">
        <f t="shared" si="1"/>
        <v>1544.4237559365288</v>
      </c>
      <c r="Q25" s="146"/>
      <c r="R25" s="32">
        <f t="shared" si="2"/>
        <v>1</v>
      </c>
      <c r="S25" s="37">
        <f t="shared" si="3"/>
        <v>1</v>
      </c>
      <c r="T25" s="146"/>
      <c r="U25" s="43">
        <f t="shared" si="4"/>
        <v>0.33600144835137397</v>
      </c>
      <c r="V25" s="37">
        <f t="shared" si="5"/>
        <v>4.0000000510963286E-3</v>
      </c>
      <c r="W25" s="146"/>
      <c r="X25" s="89">
        <f t="shared" si="13"/>
        <v>7725</v>
      </c>
      <c r="Y25" s="45">
        <f t="shared" si="7"/>
        <v>101161606.93117926</v>
      </c>
      <c r="Z25" s="45">
        <f t="shared" si="8"/>
        <v>307604.60924792866</v>
      </c>
      <c r="AA25" s="45">
        <f t="shared" si="9"/>
        <v>16008.701128261077</v>
      </c>
      <c r="AB25" s="46">
        <f t="shared" si="10"/>
        <v>43481.215908656079</v>
      </c>
      <c r="AD25" s="44">
        <f t="shared" si="11"/>
        <v>101536426.4574641</v>
      </c>
      <c r="AE25" s="125"/>
      <c r="AF25" s="51" t="s">
        <v>36</v>
      </c>
      <c r="AG25" s="30">
        <v>30</v>
      </c>
      <c r="AH25" s="29" t="s">
        <v>28</v>
      </c>
      <c r="AI25" s="83" t="s">
        <v>68</v>
      </c>
      <c r="AJ25" s="87" t="s">
        <v>67</v>
      </c>
    </row>
    <row r="26" spans="1:36" ht="15" thickBot="1" x14ac:dyDescent="0.35">
      <c r="A26" s="5">
        <f t="shared" si="12"/>
        <v>2032</v>
      </c>
      <c r="B26" s="11">
        <f>'[1]Szenario 1'!$H26</f>
        <v>13050.770376264627</v>
      </c>
      <c r="C26" s="11">
        <f>'[1]Szenario 1'!$K26</f>
        <v>1351.2767647584394</v>
      </c>
      <c r="D26" s="12">
        <f>'[1]Szenario 2'!$H26</f>
        <v>13997.651019427089</v>
      </c>
      <c r="E26" s="12">
        <f>'[1]Szenario 2'!$K26</f>
        <v>1449.3167865514806</v>
      </c>
      <c r="F26" s="13">
        <f>'[1]Szenario 3'!$H26</f>
        <v>14897.881314908107</v>
      </c>
      <c r="G26" s="73">
        <f>'[1]Szenario 3'!$K26</f>
        <v>1542.5266313455852</v>
      </c>
      <c r="H26" s="146"/>
      <c r="I26" s="77">
        <f>'[2]Szenario 1'!$F26</f>
        <v>4.9219813593046396E-3</v>
      </c>
      <c r="J26" s="16">
        <f>'[2]Szenario 2'!$F26</f>
        <v>1.0318993544739198E-2</v>
      </c>
      <c r="K26" s="24">
        <f>'[2]Szenario 3'!$F26</f>
        <v>1.3274336283185841E-2</v>
      </c>
      <c r="L26" s="146"/>
      <c r="M26" s="27">
        <f>'[3]E-Auto'!$E24*(1/100)</f>
        <v>0.38102516129032266</v>
      </c>
      <c r="O26" s="35">
        <f t="shared" si="0"/>
        <v>14897.881314908107</v>
      </c>
      <c r="P26" s="39">
        <f t="shared" si="1"/>
        <v>1563.0026485758362</v>
      </c>
      <c r="Q26" s="146"/>
      <c r="R26" s="32">
        <f t="shared" si="2"/>
        <v>1</v>
      </c>
      <c r="S26" s="37">
        <f t="shared" si="3"/>
        <v>1</v>
      </c>
      <c r="T26" s="146"/>
      <c r="U26" s="43">
        <f t="shared" si="4"/>
        <v>0.33600152038308856</v>
      </c>
      <c r="V26" s="37">
        <f t="shared" si="5"/>
        <v>4.0000000535997376E-3</v>
      </c>
      <c r="W26" s="146"/>
      <c r="X26" s="89">
        <f t="shared" si="13"/>
        <v>7725</v>
      </c>
      <c r="Y26" s="45">
        <f t="shared" si="7"/>
        <v>102396597.62214129</v>
      </c>
      <c r="Z26" s="45">
        <f t="shared" si="8"/>
        <v>311358.64567748387</v>
      </c>
      <c r="AA26" s="45">
        <f t="shared" si="9"/>
        <v>15771.422347763066</v>
      </c>
      <c r="AB26" s="46">
        <f t="shared" si="10"/>
        <v>44010.712714818052</v>
      </c>
      <c r="AD26" s="44">
        <f t="shared" si="11"/>
        <v>102775463.40288135</v>
      </c>
      <c r="AE26" s="125"/>
      <c r="AF26" s="60" t="s">
        <v>27</v>
      </c>
      <c r="AG26" s="61">
        <f>(3750*AJ11*AG8)+(850*AJ9)+(4*130000)</f>
        <v>1160000</v>
      </c>
      <c r="AH26" s="42" t="s">
        <v>21</v>
      </c>
      <c r="AI26" s="88"/>
      <c r="AJ26" s="41"/>
    </row>
    <row r="27" spans="1:36" ht="15" thickBot="1" x14ac:dyDescent="0.35">
      <c r="A27" s="5">
        <f t="shared" si="12"/>
        <v>2033</v>
      </c>
      <c r="B27" s="11">
        <f>'[1]Szenario 1'!$H27</f>
        <v>13115.006024781167</v>
      </c>
      <c r="C27" s="11">
        <f>'[1]Szenario 1'!$K27</f>
        <v>1357.9277238058419</v>
      </c>
      <c r="D27" s="12">
        <f>'[1]Szenario 2'!$H27</f>
        <v>14121.066708141281</v>
      </c>
      <c r="E27" s="12">
        <f>'[1]Szenario 2'!$K27</f>
        <v>1462.0952469609481</v>
      </c>
      <c r="F27" s="13">
        <f>'[1]Szenario 3'!$H27</f>
        <v>15077.561397089865</v>
      </c>
      <c r="G27" s="73">
        <f>'[1]Szenario 3'!$K27</f>
        <v>1561.1307070546845</v>
      </c>
      <c r="H27" s="146"/>
      <c r="I27" s="77">
        <f>'[2]Szenario 1'!$F27</f>
        <v>4.8978741142142561E-3</v>
      </c>
      <c r="J27" s="16">
        <f>'[2]Szenario 2'!$F27</f>
        <v>1.0213599477660667E-2</v>
      </c>
      <c r="K27" s="24">
        <f>'[2]Szenario 3'!$F27</f>
        <v>1.3100436681222707E-2</v>
      </c>
      <c r="L27" s="146"/>
      <c r="M27" s="27">
        <f>'[3]E-Auto'!$E25*(1/100)</f>
        <v>0.40985709677419369</v>
      </c>
      <c r="O27" s="35">
        <f t="shared" si="0"/>
        <v>15077.561397089865</v>
      </c>
      <c r="P27" s="39">
        <f t="shared" si="1"/>
        <v>1581.5822010335669</v>
      </c>
      <c r="Q27" s="146"/>
      <c r="R27" s="32">
        <f t="shared" si="2"/>
        <v>1</v>
      </c>
      <c r="S27" s="37">
        <f t="shared" si="3"/>
        <v>1</v>
      </c>
      <c r="T27" s="146"/>
      <c r="U27" s="43">
        <f t="shared" si="4"/>
        <v>0.33600159506877103</v>
      </c>
      <c r="V27" s="37">
        <f t="shared" si="5"/>
        <v>4.0000000561941206E-3</v>
      </c>
      <c r="W27" s="146"/>
      <c r="X27" s="89">
        <f t="shared" si="13"/>
        <v>7725</v>
      </c>
      <c r="Y27" s="45">
        <f t="shared" si="7"/>
        <v>103631589.69383323</v>
      </c>
      <c r="Z27" s="45">
        <f t="shared" si="8"/>
        <v>315112.68499704392</v>
      </c>
      <c r="AA27" s="45">
        <f t="shared" si="9"/>
        <v>15523.705846427505</v>
      </c>
      <c r="AB27" s="46">
        <f t="shared" si="10"/>
        <v>44540.212689285072</v>
      </c>
      <c r="AD27" s="44">
        <f t="shared" si="11"/>
        <v>104014491.29736598</v>
      </c>
      <c r="AE27" s="125"/>
    </row>
    <row r="28" spans="1:36" ht="15" thickBot="1" x14ac:dyDescent="0.35">
      <c r="A28" s="5">
        <f t="shared" si="12"/>
        <v>2034</v>
      </c>
      <c r="B28" s="11">
        <f>'[1]Szenario 1'!$H28</f>
        <v>13179.241673297707</v>
      </c>
      <c r="C28" s="11">
        <f>'[1]Szenario 1'!$K28</f>
        <v>1364.5786828532446</v>
      </c>
      <c r="D28" s="12">
        <f>'[1]Szenario 2'!$H28</f>
        <v>14244.482396855472</v>
      </c>
      <c r="E28" s="12">
        <f>'[1]Szenario 2'!$K28</f>
        <v>1474.8737073704156</v>
      </c>
      <c r="F28" s="13">
        <f>'[1]Szenario 3'!$H28</f>
        <v>15257.241479271621</v>
      </c>
      <c r="G28" s="73">
        <f>'[1]Szenario 3'!$K28</f>
        <v>1579.7347827637834</v>
      </c>
      <c r="H28" s="146"/>
      <c r="I28" s="77">
        <f>'[2]Szenario 1'!$F28</f>
        <v>4.8740018666390125E-3</v>
      </c>
      <c r="J28" s="16">
        <f>'[2]Szenario 2'!$F28</f>
        <v>1.0110336549559116E-2</v>
      </c>
      <c r="K28" s="24">
        <f>'[2]Szenario 3'!$F28</f>
        <v>1.2931034482758621E-2</v>
      </c>
      <c r="L28" s="146"/>
      <c r="M28" s="27">
        <f>'[3]E-Auto'!$E26*(1/100)</f>
        <v>0.43868903225806466</v>
      </c>
      <c r="O28" s="35">
        <f t="shared" si="0"/>
        <v>15257.241479271621</v>
      </c>
      <c r="P28" s="39">
        <f t="shared" si="1"/>
        <v>1600.1623877133152</v>
      </c>
      <c r="Q28" s="146"/>
      <c r="R28" s="32">
        <f t="shared" si="2"/>
        <v>1</v>
      </c>
      <c r="S28" s="37">
        <f t="shared" si="3"/>
        <v>1</v>
      </c>
      <c r="T28" s="146"/>
      <c r="U28" s="43">
        <f t="shared" si="4"/>
        <v>0.33600167247282375</v>
      </c>
      <c r="V28" s="37">
        <f t="shared" si="5"/>
        <v>4.0000000588816583E-3</v>
      </c>
      <c r="W28" s="146"/>
      <c r="X28" s="89">
        <f t="shared" si="13"/>
        <v>7725</v>
      </c>
      <c r="Y28" s="45">
        <f t="shared" si="7"/>
        <v>104866583.19427297</v>
      </c>
      <c r="Z28" s="45">
        <f t="shared" si="8"/>
        <v>318866.72709449625</v>
      </c>
      <c r="AA28" s="45">
        <f t="shared" si="9"/>
        <v>15265.551624254385</v>
      </c>
      <c r="AB28" s="46">
        <f t="shared" si="10"/>
        <v>45069.715709148739</v>
      </c>
      <c r="AD28" s="44">
        <f t="shared" si="11"/>
        <v>105253510.18870087</v>
      </c>
      <c r="AE28" s="125"/>
      <c r="AF28" s="58" t="s">
        <v>26</v>
      </c>
      <c r="AG28" s="49"/>
      <c r="AH28" s="49"/>
      <c r="AI28" s="62"/>
    </row>
    <row r="29" spans="1:36" ht="15" thickTop="1" x14ac:dyDescent="0.3">
      <c r="A29" s="5">
        <f t="shared" si="12"/>
        <v>2035</v>
      </c>
      <c r="B29" s="11">
        <f>'[1]Szenario 1'!$H29</f>
        <v>13243.477321814247</v>
      </c>
      <c r="C29" s="11">
        <f>'[1]Szenario 1'!$K29</f>
        <v>1371.229641900647</v>
      </c>
      <c r="D29" s="12">
        <f>'[1]Szenario 2'!$H29</f>
        <v>14367.898085569666</v>
      </c>
      <c r="E29" s="12">
        <f>'[1]Szenario 2'!$K29</f>
        <v>1487.6521677798833</v>
      </c>
      <c r="F29" s="13">
        <f>'[1]Szenario 3'!$H29</f>
        <v>15436.921561453377</v>
      </c>
      <c r="G29" s="73">
        <f>'[1]Szenario 3'!$K29</f>
        <v>1598.3388584728825</v>
      </c>
      <c r="H29" s="146"/>
      <c r="I29" s="77">
        <f>'[2]Szenario 1'!$F29</f>
        <v>4.8503611971104227E-3</v>
      </c>
      <c r="J29" s="16">
        <f>'[2]Szenario 2'!$F29</f>
        <v>1.0009140767824496E-2</v>
      </c>
      <c r="K29" s="24">
        <f>'[2]Szenario 3'!$F29</f>
        <v>1.276595744680851E-2</v>
      </c>
      <c r="L29" s="146"/>
      <c r="M29" s="27">
        <f>'[3]E-Auto'!$E27*(1/100)</f>
        <v>0.46752096774193563</v>
      </c>
      <c r="O29" s="35">
        <f t="shared" si="0"/>
        <v>15436.921561453377</v>
      </c>
      <c r="P29" s="39">
        <f t="shared" si="1"/>
        <v>1618.7431843257277</v>
      </c>
      <c r="Q29" s="146"/>
      <c r="R29" s="32">
        <f t="shared" si="2"/>
        <v>1</v>
      </c>
      <c r="S29" s="37">
        <f t="shared" si="3"/>
        <v>1</v>
      </c>
      <c r="T29" s="146"/>
      <c r="U29" s="43">
        <f t="shared" si="4"/>
        <v>0.33600175266042104</v>
      </c>
      <c r="V29" s="37">
        <f t="shared" si="5"/>
        <v>4.0000000616645572E-3</v>
      </c>
      <c r="W29" s="146"/>
      <c r="X29" s="89">
        <f t="shared" si="13"/>
        <v>7725</v>
      </c>
      <c r="Y29" s="45">
        <f t="shared" si="7"/>
        <v>106101578.17273492</v>
      </c>
      <c r="Z29" s="45">
        <f t="shared" si="8"/>
        <v>322620.77186345373</v>
      </c>
      <c r="AA29" s="45">
        <f t="shared" si="9"/>
        <v>14996.959681243719</v>
      </c>
      <c r="AB29" s="46">
        <f t="shared" si="10"/>
        <v>45599.221657776849</v>
      </c>
      <c r="AD29" s="44">
        <f t="shared" si="11"/>
        <v>106492520.1259374</v>
      </c>
      <c r="AE29" s="125"/>
      <c r="AF29" s="59" t="s">
        <v>23</v>
      </c>
      <c r="AG29" s="30">
        <v>35</v>
      </c>
      <c r="AH29" s="29" t="s">
        <v>21</v>
      </c>
      <c r="AI29" s="52"/>
    </row>
    <row r="30" spans="1:36" x14ac:dyDescent="0.3">
      <c r="A30" s="5">
        <f t="shared" si="12"/>
        <v>2036</v>
      </c>
      <c r="B30" s="11">
        <f>'[1]Szenario 1'!$H30</f>
        <v>13307.712970330787</v>
      </c>
      <c r="C30" s="11">
        <f>'[1]Szenario 1'!$K30</f>
        <v>1377.8806009480497</v>
      </c>
      <c r="D30" s="12">
        <f>'[1]Szenario 2'!$H30</f>
        <v>14491.313774283859</v>
      </c>
      <c r="E30" s="12">
        <f>'[1]Szenario 2'!$K30</f>
        <v>1500.4306281893507</v>
      </c>
      <c r="F30" s="13">
        <f>'[1]Szenario 3'!$H30</f>
        <v>15616.601643635135</v>
      </c>
      <c r="G30" s="73">
        <f>'[1]Szenario 3'!$K30</f>
        <v>1616.9429341819816</v>
      </c>
      <c r="H30" s="146"/>
      <c r="I30" s="77">
        <f>'[2]Szenario 1'!$F30</f>
        <v>4.8269487521823973E-3</v>
      </c>
      <c r="J30" s="16">
        <f>'[2]Szenario 2'!$F30</f>
        <v>9.9099506765011995E-3</v>
      </c>
      <c r="K30" s="24">
        <f>'[2]Szenario 3'!$F30</f>
        <v>1.2605042016806723E-2</v>
      </c>
      <c r="L30" s="146"/>
      <c r="M30" s="27">
        <f>'[3]E-Auto'!$E28*(1/100)</f>
        <v>0.49635290322580661</v>
      </c>
      <c r="O30" s="35">
        <f t="shared" si="0"/>
        <v>15616.601643635135</v>
      </c>
      <c r="P30" s="39">
        <f t="shared" si="1"/>
        <v>1637.3245678061242</v>
      </c>
      <c r="Q30" s="146"/>
      <c r="R30" s="32">
        <f t="shared" si="2"/>
        <v>1</v>
      </c>
      <c r="S30" s="37">
        <f t="shared" si="3"/>
        <v>1</v>
      </c>
      <c r="T30" s="146"/>
      <c r="U30" s="43">
        <f t="shared" si="4"/>
        <v>0.33600183569750952</v>
      </c>
      <c r="V30" s="37">
        <f t="shared" si="5"/>
        <v>4.0000000645450465E-3</v>
      </c>
      <c r="W30" s="146"/>
      <c r="X30" s="89">
        <f t="shared" si="13"/>
        <v>7725</v>
      </c>
      <c r="Y30" s="45">
        <f t="shared" si="7"/>
        <v>107336574.67975996</v>
      </c>
      <c r="Z30" s="45">
        <f t="shared" si="8"/>
        <v>326374.81920289301</v>
      </c>
      <c r="AA30" s="45">
        <f t="shared" si="9"/>
        <v>14717.930017395498</v>
      </c>
      <c r="AB30" s="46">
        <f t="shared" si="10"/>
        <v>46128.730424417816</v>
      </c>
      <c r="AD30" s="44">
        <f t="shared" si="11"/>
        <v>107731521.15940468</v>
      </c>
      <c r="AE30" s="125"/>
      <c r="AF30" s="63" t="s">
        <v>24</v>
      </c>
      <c r="AG30" s="30">
        <v>56</v>
      </c>
      <c r="AH30" s="29" t="s">
        <v>21</v>
      </c>
      <c r="AI30" s="52"/>
    </row>
    <row r="31" spans="1:36" x14ac:dyDescent="0.3">
      <c r="A31" s="5">
        <f t="shared" si="12"/>
        <v>2037</v>
      </c>
      <c r="B31" s="11">
        <f>'[1]Szenario 1'!$H31</f>
        <v>13371.948618847327</v>
      </c>
      <c r="C31" s="11">
        <f>'[1]Szenario 1'!$K31</f>
        <v>1384.5315599954522</v>
      </c>
      <c r="D31" s="12">
        <f>'[1]Szenario 2'!$H31</f>
        <v>14614.729462998052</v>
      </c>
      <c r="E31" s="12">
        <f>'[1]Szenario 2'!$K31</f>
        <v>1513.2090885988182</v>
      </c>
      <c r="F31" s="13">
        <f>'[1]Szenario 3'!$H31</f>
        <v>15796.281725816891</v>
      </c>
      <c r="G31" s="73">
        <f>'[1]Szenario 3'!$K31</f>
        <v>1635.5470098910807</v>
      </c>
      <c r="H31" s="146"/>
      <c r="I31" s="77">
        <f>'[2]Szenario 1'!$F31</f>
        <v>4.8037612428454618E-3</v>
      </c>
      <c r="J31" s="16">
        <f>'[2]Szenario 2'!$F31</f>
        <v>9.8127072318308084E-3</v>
      </c>
      <c r="K31" s="24">
        <f>'[2]Szenario 3'!$F31</f>
        <v>1.2448132780082987E-2</v>
      </c>
      <c r="L31" s="146"/>
      <c r="M31" s="27">
        <f>'[3]E-Auto'!$E29*(1/100)</f>
        <v>0.52518483870967758</v>
      </c>
      <c r="O31" s="35">
        <f t="shared" si="0"/>
        <v>15796.281725816891</v>
      </c>
      <c r="P31" s="39">
        <f t="shared" si="1"/>
        <v>1655.9065162382726</v>
      </c>
      <c r="Q31" s="146"/>
      <c r="R31" s="32">
        <f t="shared" si="2"/>
        <v>1</v>
      </c>
      <c r="S31" s="37">
        <f t="shared" si="3"/>
        <v>1</v>
      </c>
      <c r="T31" s="146"/>
      <c r="U31" s="43">
        <f t="shared" si="4"/>
        <v>0.33600192165080772</v>
      </c>
      <c r="V31" s="37">
        <f t="shared" si="5"/>
        <v>4.0000000675253847E-3</v>
      </c>
      <c r="W31" s="146"/>
      <c r="X31" s="89">
        <f t="shared" si="13"/>
        <v>7725</v>
      </c>
      <c r="Y31" s="45">
        <f t="shared" si="7"/>
        <v>108571572.76716575</v>
      </c>
      <c r="Z31" s="45">
        <f t="shared" si="8"/>
        <v>330128.86901682091</v>
      </c>
      <c r="AA31" s="45">
        <f t="shared" si="9"/>
        <v>14428.462632709723</v>
      </c>
      <c r="AB31" s="46">
        <f t="shared" si="10"/>
        <v>46658.241903834642</v>
      </c>
      <c r="AD31" s="44">
        <f t="shared" si="11"/>
        <v>108970513.34071913</v>
      </c>
      <c r="AE31" s="125"/>
      <c r="AF31" s="64" t="s">
        <v>43</v>
      </c>
      <c r="AG31" s="30" t="s">
        <v>57</v>
      </c>
      <c r="AH31" s="29"/>
      <c r="AI31" s="52"/>
    </row>
    <row r="32" spans="1:36" x14ac:dyDescent="0.3">
      <c r="A32" s="5">
        <f t="shared" si="12"/>
        <v>2038</v>
      </c>
      <c r="B32" s="11">
        <f>'[1]Szenario 1'!$H32</f>
        <v>13436.184267363868</v>
      </c>
      <c r="C32" s="11">
        <f>'[1]Szenario 1'!$K32</f>
        <v>1391.1825190428547</v>
      </c>
      <c r="D32" s="12">
        <f>'[1]Szenario 2'!$H32</f>
        <v>14738.145151712242</v>
      </c>
      <c r="E32" s="12">
        <f>'[1]Szenario 2'!$K32</f>
        <v>1525.9875490082854</v>
      </c>
      <c r="F32" s="13">
        <f>'[1]Szenario 3'!$H32</f>
        <v>15975.961807998649</v>
      </c>
      <c r="G32" s="73">
        <f>'[1]Szenario 3'!$K32</f>
        <v>1654.1510856001801</v>
      </c>
      <c r="H32" s="146"/>
      <c r="I32" s="77">
        <f>'[2]Szenario 1'!$F32</f>
        <v>4.7807954429864713E-3</v>
      </c>
      <c r="J32" s="16">
        <f>'[2]Szenario 2'!$F32</f>
        <v>9.7173536850512499E-3</v>
      </c>
      <c r="K32" s="24">
        <f>'[2]Szenario 3'!$F32</f>
        <v>1.2295081967213115E-2</v>
      </c>
      <c r="L32" s="146"/>
      <c r="M32" s="27">
        <f>'[3]E-Auto'!$E30*(1/100)</f>
        <v>0.55401677419354856</v>
      </c>
      <c r="O32" s="35">
        <f t="shared" si="0"/>
        <v>15975.961807998649</v>
      </c>
      <c r="P32" s="39">
        <f t="shared" si="1"/>
        <v>1674.4890087837889</v>
      </c>
      <c r="Q32" s="146"/>
      <c r="R32" s="32">
        <f t="shared" si="2"/>
        <v>1</v>
      </c>
      <c r="S32" s="37">
        <f t="shared" si="3"/>
        <v>1</v>
      </c>
      <c r="T32" s="146"/>
      <c r="U32" s="43">
        <f t="shared" si="4"/>
        <v>0.33600201058780638</v>
      </c>
      <c r="V32" s="37">
        <f t="shared" si="5"/>
        <v>4.000000070607853E-3</v>
      </c>
      <c r="W32" s="146"/>
      <c r="X32" s="89">
        <f t="shared" si="13"/>
        <v>7725</v>
      </c>
      <c r="Y32" s="45">
        <f t="shared" si="7"/>
        <v>109806572.48805739</v>
      </c>
      <c r="Z32" s="45">
        <f t="shared" si="8"/>
        <v>333882.92121396534</v>
      </c>
      <c r="AA32" s="45">
        <f t="shared" si="9"/>
        <v>14128.5575271864</v>
      </c>
      <c r="AB32" s="46">
        <f t="shared" si="10"/>
        <v>47187.755995965912</v>
      </c>
      <c r="AD32" s="44">
        <f t="shared" si="11"/>
        <v>110209496.7227945</v>
      </c>
      <c r="AE32" s="125"/>
      <c r="AF32" s="51" t="s">
        <v>23</v>
      </c>
      <c r="AG32" s="29"/>
      <c r="AH32" s="30">
        <v>0</v>
      </c>
      <c r="AI32" s="52" t="s">
        <v>58</v>
      </c>
    </row>
    <row r="33" spans="1:35" ht="15" thickBot="1" x14ac:dyDescent="0.35">
      <c r="A33" s="5">
        <f t="shared" si="12"/>
        <v>2039</v>
      </c>
      <c r="B33" s="11">
        <f>'[1]Szenario 1'!$H33</f>
        <v>13500.419915880406</v>
      </c>
      <c r="C33" s="11">
        <f>'[1]Szenario 1'!$K33</f>
        <v>1397.8334780902571</v>
      </c>
      <c r="D33" s="12">
        <f>'[1]Szenario 2'!$H33</f>
        <v>14861.560840426435</v>
      </c>
      <c r="E33" s="12">
        <f>'[1]Szenario 2'!$K33</f>
        <v>1538.7660094177529</v>
      </c>
      <c r="F33" s="13">
        <f>'[1]Szenario 3'!$H33</f>
        <v>16155.641890180405</v>
      </c>
      <c r="G33" s="73">
        <f>'[1]Szenario 3'!$K33</f>
        <v>1672.7551613092789</v>
      </c>
      <c r="H33" s="146"/>
      <c r="I33" s="77">
        <f>'[2]Szenario 1'!$F33</f>
        <v>4.7580481878922859E-3</v>
      </c>
      <c r="J33" s="16">
        <f>'[2]Szenario 2'!$F33</f>
        <v>9.6238354719634378E-3</v>
      </c>
      <c r="K33" s="24">
        <f>'[2]Szenario 3'!$F33</f>
        <v>1.2145748987854251E-2</v>
      </c>
      <c r="L33" s="146"/>
      <c r="M33" s="27">
        <f>'[3]E-Auto'!$E31*(1/100)</f>
        <v>0.58284870967741953</v>
      </c>
      <c r="O33" s="35">
        <f t="shared" si="0"/>
        <v>16155.641890180405</v>
      </c>
      <c r="P33" s="39">
        <f t="shared" si="1"/>
        <v>1693.0720256166792</v>
      </c>
      <c r="Q33" s="146"/>
      <c r="R33" s="32">
        <f t="shared" si="2"/>
        <v>1</v>
      </c>
      <c r="S33" s="37">
        <f t="shared" si="3"/>
        <v>1</v>
      </c>
      <c r="T33" s="146"/>
      <c r="U33" s="43">
        <f t="shared" si="4"/>
        <v>0.33600210257676827</v>
      </c>
      <c r="V33" s="37">
        <f t="shared" si="5"/>
        <v>4.0000000737947621E-3</v>
      </c>
      <c r="W33" s="146"/>
      <c r="X33" s="89">
        <f t="shared" si="13"/>
        <v>7725</v>
      </c>
      <c r="Y33" s="45">
        <f t="shared" si="7"/>
        <v>111041573.89683801</v>
      </c>
      <c r="Z33" s="45">
        <f t="shared" si="8"/>
        <v>337636.97570748848</v>
      </c>
      <c r="AA33" s="45">
        <f t="shared" si="9"/>
        <v>13818.214700825522</v>
      </c>
      <c r="AB33" s="46">
        <f t="shared" si="10"/>
        <v>47717.272605611499</v>
      </c>
      <c r="AD33" s="44">
        <f t="shared" si="11"/>
        <v>111448471.35985194</v>
      </c>
      <c r="AE33" s="125"/>
      <c r="AF33" s="79" t="s">
        <v>24</v>
      </c>
      <c r="AG33" s="42"/>
      <c r="AH33" s="61">
        <f>20/60</f>
        <v>0.33333333333333331</v>
      </c>
      <c r="AI33" s="57" t="s">
        <v>58</v>
      </c>
    </row>
    <row r="34" spans="1:35" ht="15" thickBot="1" x14ac:dyDescent="0.35">
      <c r="A34" s="5">
        <f t="shared" si="12"/>
        <v>2040</v>
      </c>
      <c r="B34" s="11">
        <f>'[1]Szenario 1'!$H34</f>
        <v>13564.655564396946</v>
      </c>
      <c r="C34" s="11">
        <f>'[1]Szenario 1'!$K34</f>
        <v>1404.4844371376596</v>
      </c>
      <c r="D34" s="12">
        <f>'[1]Szenario 2'!$H34</f>
        <v>14984.976529140627</v>
      </c>
      <c r="E34" s="12">
        <f>'[1]Szenario 2'!$K34</f>
        <v>1551.5444698272204</v>
      </c>
      <c r="F34" s="13">
        <f>'[1]Szenario 3'!$H34</f>
        <v>16335.321972362161</v>
      </c>
      <c r="G34" s="73">
        <f>'[1]Szenario 3'!$K34</f>
        <v>1691.3592370183781</v>
      </c>
      <c r="H34" s="146"/>
      <c r="I34" s="77">
        <f>'[2]Szenario 1'!$F34</f>
        <v>4.7355163727959698E-3</v>
      </c>
      <c r="J34" s="16">
        <f>'[2]Szenario 2'!$F34</f>
        <v>9.5321001088139283E-3</v>
      </c>
      <c r="K34" s="24">
        <f>'[2]Szenario 3'!$F34</f>
        <v>1.2E-2</v>
      </c>
      <c r="L34" s="146"/>
      <c r="M34" s="27">
        <f>'[3]E-Auto'!$E32*(1/100)</f>
        <v>0.6116806451612905</v>
      </c>
      <c r="O34" s="35">
        <f t="shared" si="0"/>
        <v>16335.321972362161</v>
      </c>
      <c r="P34" s="39">
        <f t="shared" si="1"/>
        <v>1711.6555478625985</v>
      </c>
      <c r="Q34" s="146"/>
      <c r="R34" s="32">
        <f t="shared" si="2"/>
        <v>1</v>
      </c>
      <c r="S34" s="37">
        <f t="shared" si="3"/>
        <v>1</v>
      </c>
      <c r="T34" s="146"/>
      <c r="U34" s="43">
        <f t="shared" si="4"/>
        <v>0.33600219768672818</v>
      </c>
      <c r="V34" s="37">
        <f t="shared" si="5"/>
        <v>4.000000077088446E-3</v>
      </c>
      <c r="W34" s="146"/>
      <c r="X34" s="89">
        <f t="shared" si="13"/>
        <v>7725</v>
      </c>
      <c r="Y34" s="45">
        <f t="shared" si="7"/>
        <v>112276577.04922009</v>
      </c>
      <c r="Z34" s="45">
        <f t="shared" si="8"/>
        <v>341391.03241472074</v>
      </c>
      <c r="AA34" s="45">
        <f t="shared" si="9"/>
        <v>13497.434153627088</v>
      </c>
      <c r="AB34" s="46">
        <f t="shared" si="10"/>
        <v>48246.791642140917</v>
      </c>
      <c r="AD34" s="44">
        <f t="shared" si="11"/>
        <v>112687437.30743058</v>
      </c>
      <c r="AE34" s="125"/>
    </row>
    <row r="35" spans="1:35" ht="15" thickBot="1" x14ac:dyDescent="0.35">
      <c r="A35" s="5">
        <f t="shared" si="12"/>
        <v>2041</v>
      </c>
      <c r="B35" s="11">
        <f>'[1]Szenario 1'!$H35</f>
        <v>13628.891212913486</v>
      </c>
      <c r="C35" s="11">
        <f>'[1]Szenario 1'!$K35</f>
        <v>1411.1353961850623</v>
      </c>
      <c r="D35" s="12">
        <f>'[1]Szenario 2'!$H35</f>
        <v>15108.392217854818</v>
      </c>
      <c r="E35" s="12">
        <f>'[1]Szenario 2'!$K35</f>
        <v>1564.3229302366879</v>
      </c>
      <c r="F35" s="13">
        <f>'[1]Szenario 3'!$H35</f>
        <v>16515.002054543915</v>
      </c>
      <c r="G35" s="73">
        <f>'[1]Szenario 3'!$K35</f>
        <v>1709.9633127274767</v>
      </c>
      <c r="H35" s="146"/>
      <c r="I35" s="77">
        <f>'[2]Szenario 1'!$F35</f>
        <v>4.7131969514640996E-3</v>
      </c>
      <c r="J35" s="16">
        <f>'[2]Szenario 2'!$F35</f>
        <v>9.4420970940760542E-3</v>
      </c>
      <c r="K35" s="24">
        <f>'[2]Szenario 3'!$F35</f>
        <v>1.1857707509881422E-2</v>
      </c>
      <c r="L35" s="146"/>
      <c r="M35" s="27">
        <f>'[3]E-Auto'!$E33*(1/100)</f>
        <v>0.64051258064516148</v>
      </c>
      <c r="O35" s="35">
        <f t="shared" si="0"/>
        <v>16515.002054543915</v>
      </c>
      <c r="P35" s="39">
        <f t="shared" si="1"/>
        <v>1730.2395575424271</v>
      </c>
      <c r="Q35" s="146"/>
      <c r="R35" s="32">
        <f t="shared" si="2"/>
        <v>1</v>
      </c>
      <c r="S35" s="37">
        <f t="shared" si="3"/>
        <v>1</v>
      </c>
      <c r="T35" s="146"/>
      <c r="U35" s="43">
        <f t="shared" si="4"/>
        <v>0.33600229598749315</v>
      </c>
      <c r="V35" s="37">
        <f t="shared" si="5"/>
        <v>4.0000000804912648E-3</v>
      </c>
      <c r="W35" s="146"/>
      <c r="X35" s="89">
        <f t="shared" si="13"/>
        <v>7725</v>
      </c>
      <c r="Y35" s="45">
        <f t="shared" si="7"/>
        <v>113511582.00223656</v>
      </c>
      <c r="Z35" s="45">
        <f t="shared" si="8"/>
        <v>345145.09125691344</v>
      </c>
      <c r="AA35" s="45">
        <f t="shared" si="9"/>
        <v>13166.2158855911</v>
      </c>
      <c r="AB35" s="46">
        <f t="shared" si="10"/>
        <v>48776.313019222282</v>
      </c>
      <c r="AD35" s="44">
        <f t="shared" si="11"/>
        <v>113926394.62239829</v>
      </c>
      <c r="AE35" s="125"/>
      <c r="AF35" s="58" t="s">
        <v>37</v>
      </c>
      <c r="AG35" s="49"/>
      <c r="AH35" s="62"/>
    </row>
    <row r="36" spans="1:35" ht="15" thickTop="1" x14ac:dyDescent="0.3">
      <c r="A36" s="5">
        <f t="shared" si="12"/>
        <v>2042</v>
      </c>
      <c r="B36" s="11">
        <f>'[1]Szenario 1'!$H36</f>
        <v>13693.126861430024</v>
      </c>
      <c r="C36" s="11">
        <f>'[1]Szenario 1'!$K36</f>
        <v>1417.7863552324645</v>
      </c>
      <c r="D36" s="12">
        <f>'[1]Szenario 2'!$H36</f>
        <v>15231.807906569011</v>
      </c>
      <c r="E36" s="12">
        <f>'[1]Szenario 2'!$K36</f>
        <v>1577.1013906461553</v>
      </c>
      <c r="F36" s="13">
        <f>'[1]Szenario 3'!$H36</f>
        <v>16694.682136725674</v>
      </c>
      <c r="G36" s="73">
        <f>'[1]Szenario 3'!$K36</f>
        <v>1728.5673884365763</v>
      </c>
      <c r="H36" s="146"/>
      <c r="I36" s="77">
        <f>'[2]Szenario 1'!$F36</f>
        <v>4.6910869348238344E-3</v>
      </c>
      <c r="J36" s="16">
        <f>'[2]Szenario 2'!$F36</f>
        <v>9.3537778157433901E-3</v>
      </c>
      <c r="K36" s="24">
        <f>'[2]Szenario 3'!$F36</f>
        <v>1.171875E-2</v>
      </c>
      <c r="L36" s="146"/>
      <c r="M36" s="27">
        <f>'[3]E-Auto'!$E34*(1/100)</f>
        <v>0.66934451612903245</v>
      </c>
      <c r="O36" s="35">
        <f t="shared" si="0"/>
        <v>16694.682136725674</v>
      </c>
      <c r="P36" s="39">
        <f t="shared" si="1"/>
        <v>1748.8240375198175</v>
      </c>
      <c r="Q36" s="146"/>
      <c r="R36" s="32">
        <f t="shared" si="2"/>
        <v>1</v>
      </c>
      <c r="S36" s="37">
        <f t="shared" si="3"/>
        <v>1</v>
      </c>
      <c r="T36" s="146"/>
      <c r="U36" s="43">
        <f t="shared" si="4"/>
        <v>0.33600239754964212</v>
      </c>
      <c r="V36" s="37">
        <f t="shared" si="5"/>
        <v>4.0000000840056046E-3</v>
      </c>
      <c r="W36" s="146"/>
      <c r="X36" s="89">
        <f t="shared" si="13"/>
        <v>7725</v>
      </c>
      <c r="Y36" s="45">
        <f t="shared" si="7"/>
        <v>114746588.81425257</v>
      </c>
      <c r="Z36" s="45">
        <f t="shared" si="8"/>
        <v>348899.15215900954</v>
      </c>
      <c r="AA36" s="45">
        <f t="shared" si="9"/>
        <v>12824.559896717568</v>
      </c>
      <c r="AB36" s="46">
        <f t="shared" si="10"/>
        <v>49305.836654570623</v>
      </c>
      <c r="AD36" s="44">
        <f t="shared" si="11"/>
        <v>115165343.36296287</v>
      </c>
      <c r="AE36" s="125"/>
      <c r="AF36" s="59" t="s">
        <v>23</v>
      </c>
      <c r="AG36" s="30">
        <v>0.15</v>
      </c>
      <c r="AH36" s="52" t="s">
        <v>38</v>
      </c>
    </row>
    <row r="37" spans="1:35" ht="15" thickBot="1" x14ac:dyDescent="0.35">
      <c r="A37" s="5">
        <f t="shared" si="12"/>
        <v>2043</v>
      </c>
      <c r="B37" s="11">
        <f>'[1]Szenario 1'!$H37</f>
        <v>13757.362509946563</v>
      </c>
      <c r="C37" s="11">
        <f>'[1]Szenario 1'!$K37</f>
        <v>1424.437314279867</v>
      </c>
      <c r="D37" s="12">
        <f>'[1]Szenario 2'!$H37</f>
        <v>15355.223595283205</v>
      </c>
      <c r="E37" s="12">
        <f>'[1]Szenario 2'!$K37</f>
        <v>1589.879851055623</v>
      </c>
      <c r="F37" s="13">
        <f>'[1]Szenario 3'!$H37</f>
        <v>16874.36221890743</v>
      </c>
      <c r="G37" s="73">
        <f>'[1]Szenario 3'!$K37</f>
        <v>1747.1714641456751</v>
      </c>
      <c r="H37" s="146"/>
      <c r="I37" s="77">
        <f>'[2]Szenario 1'!$F37</f>
        <v>4.6691833896284523E-3</v>
      </c>
      <c r="J37" s="16">
        <f>'[2]Szenario 2'!$F37</f>
        <v>9.2670954637779288E-3</v>
      </c>
      <c r="K37" s="24">
        <f>'[2]Szenario 3'!$F37</f>
        <v>1.1583011583011582E-2</v>
      </c>
      <c r="L37" s="146"/>
      <c r="M37" s="27">
        <f>'[3]E-Auto'!$E35*(1/100)</f>
        <v>0.69817645161290343</v>
      </c>
      <c r="O37" s="35">
        <f t="shared" si="0"/>
        <v>16874.36221890743</v>
      </c>
      <c r="P37" s="39">
        <f t="shared" si="1"/>
        <v>1767.4089714523818</v>
      </c>
      <c r="Q37" s="146"/>
      <c r="R37" s="32">
        <f t="shared" si="2"/>
        <v>1</v>
      </c>
      <c r="S37" s="37">
        <f t="shared" si="3"/>
        <v>1</v>
      </c>
      <c r="T37" s="146"/>
      <c r="U37" s="43">
        <f t="shared" si="4"/>
        <v>0.33600250244452629</v>
      </c>
      <c r="V37" s="37">
        <f t="shared" si="5"/>
        <v>4.0000000876338759E-3</v>
      </c>
      <c r="W37" s="146"/>
      <c r="X37" s="89">
        <f t="shared" si="13"/>
        <v>7725</v>
      </c>
      <c r="Y37" s="45">
        <f t="shared" si="7"/>
        <v>115981597.54497683</v>
      </c>
      <c r="Z37" s="45">
        <f t="shared" si="8"/>
        <v>352653.21504942927</v>
      </c>
      <c r="AA37" s="45">
        <f t="shared" si="9"/>
        <v>12472.466187006477</v>
      </c>
      <c r="AB37" s="46">
        <f t="shared" si="10"/>
        <v>49835.362469713305</v>
      </c>
      <c r="AD37" s="44">
        <f t="shared" si="11"/>
        <v>116404283.58868298</v>
      </c>
      <c r="AE37" s="125"/>
      <c r="AF37" s="60" t="s">
        <v>24</v>
      </c>
      <c r="AG37" s="61">
        <v>0.7</v>
      </c>
      <c r="AH37" s="57" t="s">
        <v>38</v>
      </c>
    </row>
    <row r="38" spans="1:35" ht="15" thickBot="1" x14ac:dyDescent="0.35">
      <c r="A38" s="5">
        <f t="shared" si="12"/>
        <v>2044</v>
      </c>
      <c r="B38" s="11">
        <f>'[1]Szenario 1'!$H38</f>
        <v>13821.598158463101</v>
      </c>
      <c r="C38" s="11">
        <f>'[1]Szenario 1'!$K38</f>
        <v>1431.0882733272695</v>
      </c>
      <c r="D38" s="12">
        <f>'[1]Szenario 2'!$H38</f>
        <v>15478.639283997396</v>
      </c>
      <c r="E38" s="12">
        <f>'[1]Szenario 2'!$K38</f>
        <v>1602.6583114650903</v>
      </c>
      <c r="F38" s="13">
        <f>'[1]Szenario 3'!$H38</f>
        <v>17054.042301089186</v>
      </c>
      <c r="G38" s="73">
        <f>'[1]Szenario 3'!$K38</f>
        <v>1765.7755398547743</v>
      </c>
      <c r="H38" s="146"/>
      <c r="I38" s="77">
        <f>'[2]Szenario 1'!$F38</f>
        <v>4.6474834371600911E-3</v>
      </c>
      <c r="J38" s="16">
        <f>'[2]Szenario 2'!$F38</f>
        <v>9.1820049473816615E-3</v>
      </c>
      <c r="K38" s="24">
        <f>'[2]Szenario 3'!$F38</f>
        <v>1.1450381679389313E-2</v>
      </c>
      <c r="L38" s="146"/>
      <c r="M38" s="27">
        <f>'[3]E-Auto'!$E36*(1/100)</f>
        <v>0.7270083870967744</v>
      </c>
      <c r="O38" s="35">
        <f t="shared" si="0"/>
        <v>17054.042301089186</v>
      </c>
      <c r="P38" s="39">
        <f t="shared" si="1"/>
        <v>1785.9943437462412</v>
      </c>
      <c r="Q38" s="146"/>
      <c r="R38" s="32">
        <f t="shared" si="2"/>
        <v>1</v>
      </c>
      <c r="S38" s="37">
        <f t="shared" si="3"/>
        <v>1</v>
      </c>
      <c r="T38" s="146"/>
      <c r="U38" s="43">
        <f t="shared" si="4"/>
        <v>0.33600261074426885</v>
      </c>
      <c r="V38" s="37">
        <f t="shared" si="5"/>
        <v>4.0000000913785203E-3</v>
      </c>
      <c r="W38" s="146"/>
      <c r="X38" s="89">
        <f t="shared" si="13"/>
        <v>7725</v>
      </c>
      <c r="Y38" s="45">
        <f t="shared" si="7"/>
        <v>117216608.25547366</v>
      </c>
      <c r="Z38" s="45">
        <f t="shared" si="8"/>
        <v>356407.27985987149</v>
      </c>
      <c r="AA38" s="45">
        <f t="shared" si="9"/>
        <v>12109.934756457837</v>
      </c>
      <c r="AB38" s="46">
        <f t="shared" si="10"/>
        <v>50364.890389771906</v>
      </c>
      <c r="AD38" s="44">
        <f t="shared" si="11"/>
        <v>117643215.36047976</v>
      </c>
      <c r="AE38" s="125"/>
    </row>
    <row r="39" spans="1:35" ht="15" thickBot="1" x14ac:dyDescent="0.35">
      <c r="A39" s="5">
        <f t="shared" si="12"/>
        <v>2045</v>
      </c>
      <c r="B39" s="11">
        <f>'[1]Szenario 1'!$H39</f>
        <v>13885.833806979641</v>
      </c>
      <c r="C39" s="11">
        <f>'[1]Szenario 1'!$K39</f>
        <v>1437.7392323746719</v>
      </c>
      <c r="D39" s="12">
        <f>'[1]Szenario 2'!$H39</f>
        <v>15602.054972711589</v>
      </c>
      <c r="E39" s="12">
        <f>'[1]Szenario 2'!$K39</f>
        <v>1615.4367718745577</v>
      </c>
      <c r="F39" s="13">
        <f>'[1]Szenario 3'!$H39</f>
        <v>17233.722383270942</v>
      </c>
      <c r="G39" s="73">
        <f>'[1]Szenario 3'!$K39</f>
        <v>1784.3796155638734</v>
      </c>
      <c r="H39" s="146"/>
      <c r="I39" s="77">
        <f>'[2]Szenario 1'!$F39</f>
        <v>4.6259842519685039E-3</v>
      </c>
      <c r="J39" s="16">
        <f>'[2]Szenario 2'!$F39</f>
        <v>9.0984628167843796E-3</v>
      </c>
      <c r="K39" s="24">
        <f>'[2]Szenario 3'!$F39</f>
        <v>1.1320754716981131E-2</v>
      </c>
      <c r="L39" s="146"/>
      <c r="M39" s="27">
        <f>'[3]E-Auto'!$E37*(1/100)</f>
        <v>0.75584032258064537</v>
      </c>
      <c r="O39" s="35">
        <f t="shared" si="0"/>
        <v>17233.722383270942</v>
      </c>
      <c r="P39" s="39">
        <f t="shared" si="1"/>
        <v>1804.580139513653</v>
      </c>
      <c r="Q39" s="146"/>
      <c r="R39" s="32">
        <f t="shared" si="2"/>
        <v>1</v>
      </c>
      <c r="S39" s="37">
        <f t="shared" si="3"/>
        <v>1</v>
      </c>
      <c r="T39" s="146"/>
      <c r="U39" s="43">
        <f t="shared" si="4"/>
        <v>0.33600272252176505</v>
      </c>
      <c r="V39" s="37">
        <f t="shared" si="5"/>
        <v>4.0000000952419975E-3</v>
      </c>
      <c r="W39" s="146"/>
      <c r="X39" s="89">
        <f t="shared" si="13"/>
        <v>7725</v>
      </c>
      <c r="Y39" s="45">
        <f t="shared" si="7"/>
        <v>118451621.00817502</v>
      </c>
      <c r="Z39" s="45">
        <f t="shared" si="8"/>
        <v>360161.34652512782</v>
      </c>
      <c r="AA39" s="45">
        <f t="shared" si="9"/>
        <v>11736.96560507164</v>
      </c>
      <c r="AB39" s="46">
        <f t="shared" si="10"/>
        <v>50894.420343258709</v>
      </c>
      <c r="AD39" s="44">
        <f t="shared" si="11"/>
        <v>118882138.74064848</v>
      </c>
      <c r="AE39" s="125"/>
      <c r="AF39" s="58" t="s">
        <v>25</v>
      </c>
      <c r="AG39" s="49"/>
      <c r="AH39" s="50" t="s">
        <v>41</v>
      </c>
    </row>
    <row r="40" spans="1:35" ht="15" thickTop="1" x14ac:dyDescent="0.3">
      <c r="A40" s="5">
        <f t="shared" si="12"/>
        <v>2046</v>
      </c>
      <c r="B40" s="11">
        <f>'[1]Szenario 1'!$H40</f>
        <v>13950.069455496181</v>
      </c>
      <c r="C40" s="11">
        <f>'[1]Szenario 1'!$K40</f>
        <v>1444.3901914220744</v>
      </c>
      <c r="D40" s="12">
        <f>'[1]Szenario 2'!$H40</f>
        <v>15725.470661425783</v>
      </c>
      <c r="E40" s="12">
        <f>'[1]Szenario 2'!$K40</f>
        <v>1628.2152322840254</v>
      </c>
      <c r="F40" s="13">
        <f>'[1]Szenario 3'!$H40</f>
        <v>17413.402465452702</v>
      </c>
      <c r="G40" s="73">
        <f>'[1]Szenario 3'!$K40</f>
        <v>1802.9836912729727</v>
      </c>
      <c r="H40" s="146"/>
      <c r="I40" s="77">
        <f>'[2]Szenario 1'!$F40</f>
        <v>4.604683060644656E-3</v>
      </c>
      <c r="J40" s="16">
        <f>'[2]Szenario 2'!$F40</f>
        <v>9.0164271892626286E-3</v>
      </c>
      <c r="K40" s="24">
        <f>'[2]Szenario 3'!$F40</f>
        <v>1.1194029850746268E-2</v>
      </c>
      <c r="L40" s="146"/>
      <c r="M40" s="27">
        <f>'[3]E-Auto'!$E38*(1/100)</f>
        <v>0.78467225806451635</v>
      </c>
      <c r="O40" s="35">
        <f t="shared" si="0"/>
        <v>17413.402465452702</v>
      </c>
      <c r="P40" s="39">
        <f t="shared" si="1"/>
        <v>1823.1663445334912</v>
      </c>
      <c r="Q40" s="146"/>
      <c r="R40" s="32">
        <f t="shared" si="2"/>
        <v>1</v>
      </c>
      <c r="S40" s="37">
        <f t="shared" si="3"/>
        <v>1</v>
      </c>
      <c r="T40" s="146"/>
      <c r="U40" s="43">
        <f t="shared" si="4"/>
        <v>0.3360028378506823</v>
      </c>
      <c r="V40" s="37">
        <f t="shared" si="5"/>
        <v>4.0000000992267996E-3</v>
      </c>
      <c r="W40" s="146"/>
      <c r="X40" s="89">
        <f t="shared" si="13"/>
        <v>7725</v>
      </c>
      <c r="Y40" s="45">
        <f t="shared" si="7"/>
        <v>119686635.86689264</v>
      </c>
      <c r="Z40" s="45">
        <f t="shared" si="8"/>
        <v>363915.41498290992</v>
      </c>
      <c r="AA40" s="45">
        <f t="shared" si="9"/>
        <v>11353.558732847894</v>
      </c>
      <c r="AB40" s="46">
        <f t="shared" si="10"/>
        <v>51423.95226188696</v>
      </c>
      <c r="AD40" s="44">
        <f t="shared" si="11"/>
        <v>120121053.79287028</v>
      </c>
      <c r="AE40" s="125"/>
      <c r="AF40" s="59" t="s">
        <v>39</v>
      </c>
      <c r="AG40" s="30">
        <v>3.4500000000000003E-2</v>
      </c>
      <c r="AH40" s="52" t="s">
        <v>38</v>
      </c>
    </row>
    <row r="41" spans="1:35" ht="15" thickBot="1" x14ac:dyDescent="0.35">
      <c r="A41" s="5">
        <f t="shared" si="12"/>
        <v>2047</v>
      </c>
      <c r="B41" s="11">
        <f>'[1]Szenario 1'!$H41</f>
        <v>14014.305104012723</v>
      </c>
      <c r="C41" s="11">
        <f>'[1]Szenario 1'!$K41</f>
        <v>1451.0411504694773</v>
      </c>
      <c r="D41" s="12">
        <f>'[1]Szenario 2'!$H41</f>
        <v>15848.886350139976</v>
      </c>
      <c r="E41" s="12">
        <f>'[1]Szenario 2'!$K41</f>
        <v>1640.9936926934929</v>
      </c>
      <c r="F41" s="13">
        <f>'[1]Szenario 3'!$H41</f>
        <v>17593.082547634458</v>
      </c>
      <c r="G41" s="73">
        <f>'[1]Szenario 3'!$K41</f>
        <v>1821.5877669820716</v>
      </c>
      <c r="H41" s="146"/>
      <c r="I41" s="77">
        <f>'[2]Szenario 1'!$F41</f>
        <v>4.5835771406280475E-3</v>
      </c>
      <c r="J41" s="16">
        <f>'[2]Szenario 2'!$F41</f>
        <v>8.9358576791251833E-3</v>
      </c>
      <c r="K41" s="24">
        <f>'[2]Szenario 3'!$F41</f>
        <v>1.107011070110701E-2</v>
      </c>
      <c r="L41" s="146"/>
      <c r="M41" s="27">
        <f>'[3]E-Auto'!$E39*(1/100)</f>
        <v>0.81350419354838732</v>
      </c>
      <c r="O41" s="35">
        <f t="shared" si="0"/>
        <v>17593.082547634458</v>
      </c>
      <c r="P41" s="39">
        <f t="shared" si="1"/>
        <v>1841.7529452143453</v>
      </c>
      <c r="Q41" s="146"/>
      <c r="R41" s="32">
        <f t="shared" si="2"/>
        <v>1</v>
      </c>
      <c r="S41" s="37">
        <f t="shared" si="3"/>
        <v>1</v>
      </c>
      <c r="T41" s="146"/>
      <c r="U41" s="43">
        <f t="shared" si="4"/>
        <v>0.33600295680546011</v>
      </c>
      <c r="V41" s="37">
        <f t="shared" si="5"/>
        <v>4.000000103335441E-3</v>
      </c>
      <c r="W41" s="146"/>
      <c r="X41" s="89">
        <f t="shared" si="13"/>
        <v>7725</v>
      </c>
      <c r="Y41" s="45">
        <f t="shared" si="7"/>
        <v>120921652.89683028</v>
      </c>
      <c r="Z41" s="45">
        <f t="shared" si="8"/>
        <v>367669.48517368711</v>
      </c>
      <c r="AA41" s="45">
        <f t="shared" si="9"/>
        <v>10959.714139786594</v>
      </c>
      <c r="AB41" s="46">
        <f t="shared" si="10"/>
        <v>51953.486080393654</v>
      </c>
      <c r="AD41" s="44">
        <f t="shared" si="11"/>
        <v>121359960.58222415</v>
      </c>
      <c r="AE41" s="125"/>
      <c r="AF41" s="60" t="s">
        <v>40</v>
      </c>
      <c r="AG41" s="61">
        <v>1.49E-2</v>
      </c>
      <c r="AH41" s="57" t="s">
        <v>38</v>
      </c>
    </row>
    <row r="42" spans="1:35" ht="15" thickBot="1" x14ac:dyDescent="0.35">
      <c r="A42" s="5">
        <f t="shared" si="12"/>
        <v>2048</v>
      </c>
      <c r="B42" s="11">
        <f>'[1]Szenario 1'!$H42</f>
        <v>14078.540752529261</v>
      </c>
      <c r="C42" s="11">
        <f>'[1]Szenario 1'!$K42</f>
        <v>1457.6921095168796</v>
      </c>
      <c r="D42" s="12">
        <f>'[1]Szenario 2'!$H42</f>
        <v>15972.302038854168</v>
      </c>
      <c r="E42" s="12">
        <f>'[1]Szenario 2'!$K42</f>
        <v>1653.7721531029604</v>
      </c>
      <c r="F42" s="13">
        <f>'[1]Szenario 3'!$H42</f>
        <v>17772.762629816214</v>
      </c>
      <c r="G42" s="73">
        <f>'[1]Szenario 3'!$K42</f>
        <v>1840.1918426911707</v>
      </c>
      <c r="H42" s="146"/>
      <c r="I42" s="77">
        <f>'[2]Szenario 1'!$F42</f>
        <v>4.5626638190466948E-3</v>
      </c>
      <c r="J42" s="16">
        <f>'[2]Szenario 2'!$F42</f>
        <v>8.8567153314190964E-3</v>
      </c>
      <c r="K42" s="24">
        <f>'[2]Szenario 3'!$F42</f>
        <v>1.0948905109489052E-2</v>
      </c>
      <c r="L42" s="146"/>
      <c r="M42" s="27">
        <f>'[3]E-Auto'!$E40*(1/100)</f>
        <v>0.8423361290322583</v>
      </c>
      <c r="O42" s="35">
        <f t="shared" si="0"/>
        <v>17772.762629816214</v>
      </c>
      <c r="P42" s="39">
        <f t="shared" si="1"/>
        <v>1860.3399285600522</v>
      </c>
      <c r="Q42" s="146"/>
      <c r="R42" s="32">
        <f t="shared" si="2"/>
        <v>1</v>
      </c>
      <c r="S42" s="37">
        <f t="shared" si="3"/>
        <v>1</v>
      </c>
      <c r="T42" s="146"/>
      <c r="U42" s="43">
        <f t="shared" si="4"/>
        <v>0.33600307946130992</v>
      </c>
      <c r="V42" s="37">
        <f t="shared" si="5"/>
        <v>4.0000001075704622E-3</v>
      </c>
      <c r="W42" s="146"/>
      <c r="X42" s="89">
        <f t="shared" si="13"/>
        <v>7725</v>
      </c>
      <c r="Y42" s="45">
        <f t="shared" si="7"/>
        <v>122156672.16459605</v>
      </c>
      <c r="Z42" s="45">
        <f t="shared" si="8"/>
        <v>371423.55704053637</v>
      </c>
      <c r="AA42" s="45">
        <f t="shared" si="9"/>
        <v>10555.431825887739</v>
      </c>
      <c r="AB42" s="46">
        <f t="shared" si="10"/>
        <v>52483.021736374016</v>
      </c>
      <c r="AD42" s="44">
        <f t="shared" si="11"/>
        <v>122598859.17519885</v>
      </c>
      <c r="AE42" s="125"/>
    </row>
    <row r="43" spans="1:35" x14ac:dyDescent="0.3">
      <c r="A43" s="5">
        <f t="shared" si="12"/>
        <v>2049</v>
      </c>
      <c r="B43" s="11">
        <f>'[1]Szenario 1'!$H43</f>
        <v>14142.776401045803</v>
      </c>
      <c r="C43" s="11">
        <f>'[1]Szenario 1'!$K43</f>
        <v>1464.3430685642822</v>
      </c>
      <c r="D43" s="12">
        <f>'[1]Szenario 2'!$H43</f>
        <v>16095.717727568361</v>
      </c>
      <c r="E43" s="12">
        <f>'[1]Szenario 2'!$K43</f>
        <v>1666.5506135124281</v>
      </c>
      <c r="F43" s="13">
        <f>'[1]Szenario 3'!$H43</f>
        <v>17952.44271199797</v>
      </c>
      <c r="G43" s="73">
        <f>'[1]Szenario 3'!$K43</f>
        <v>1858.7959184002698</v>
      </c>
      <c r="H43" s="146"/>
      <c r="I43" s="77">
        <f>'[2]Szenario 1'!$F43</f>
        <v>4.5419404715887129E-3</v>
      </c>
      <c r="J43" s="16">
        <f>'[2]Szenario 2'!$F43</f>
        <v>8.7789625591277159E-3</v>
      </c>
      <c r="K43" s="24">
        <f>'[2]Szenario 3'!$F43</f>
        <v>1.0830324909747292E-2</v>
      </c>
      <c r="L43" s="146"/>
      <c r="M43" s="27">
        <f>'[3]E-Auto'!$E41*(1/100)</f>
        <v>0.87116806451612927</v>
      </c>
      <c r="O43" s="35">
        <f t="shared" si="0"/>
        <v>17952.44271199797</v>
      </c>
      <c r="P43" s="39">
        <f t="shared" si="1"/>
        <v>1878.9272821374568</v>
      </c>
      <c r="Q43" s="146"/>
      <c r="R43" s="32">
        <f t="shared" si="2"/>
        <v>1</v>
      </c>
      <c r="S43" s="37">
        <f t="shared" si="3"/>
        <v>1</v>
      </c>
      <c r="T43" s="146"/>
      <c r="U43" s="43">
        <f t="shared" si="4"/>
        <v>0.33600320589421551</v>
      </c>
      <c r="V43" s="37">
        <f t="shared" si="5"/>
        <v>4.0000001119344297E-3</v>
      </c>
      <c r="W43" s="146"/>
      <c r="X43" s="89">
        <f t="shared" si="13"/>
        <v>7725</v>
      </c>
      <c r="Y43" s="45">
        <f t="shared" si="7"/>
        <v>123391693.73821522</v>
      </c>
      <c r="Z43" s="45">
        <f t="shared" si="8"/>
        <v>375177.6305290006</v>
      </c>
      <c r="AA43" s="45">
        <f t="shared" si="9"/>
        <v>10140.711791151334</v>
      </c>
      <c r="AB43" s="46">
        <f t="shared" si="10"/>
        <v>53012.559170126719</v>
      </c>
      <c r="AD43" s="44">
        <f t="shared" si="11"/>
        <v>123837749.63970551</v>
      </c>
      <c r="AE43" s="125"/>
      <c r="AF43" s="48" t="s">
        <v>42</v>
      </c>
      <c r="AG43" s="49"/>
      <c r="AH43" s="50"/>
    </row>
    <row r="44" spans="1:35" x14ac:dyDescent="0.3">
      <c r="A44" s="5">
        <f t="shared" si="12"/>
        <v>2050</v>
      </c>
      <c r="B44" s="11">
        <f>'[1]Szenario 1'!$H44</f>
        <v>14207.012049562343</v>
      </c>
      <c r="C44" s="11">
        <f>'[1]Szenario 1'!$K44</f>
        <v>1470.9940276116849</v>
      </c>
      <c r="D44" s="12">
        <f>'[1]Szenario 2'!$H44</f>
        <v>16219.133416282555</v>
      </c>
      <c r="E44" s="12">
        <f>'[1]Szenario 2'!$K44</f>
        <v>1679.3290739218955</v>
      </c>
      <c r="F44" s="13">
        <f>'[1]Szenario 3'!$H44</f>
        <v>18132.12279417973</v>
      </c>
      <c r="G44" s="73">
        <f>'[1]Szenario 3'!$K44</f>
        <v>1877.3999941093691</v>
      </c>
      <c r="H44" s="146"/>
      <c r="I44" s="77">
        <f>'[2]Szenario 1'!$F44</f>
        <v>4.5214045214045217E-3</v>
      </c>
      <c r="J44" s="16">
        <f>'[2]Szenario 2'!$F44</f>
        <v>8.7025630836479236E-3</v>
      </c>
      <c r="K44" s="24">
        <f>'[2]Szenario 3'!$F44</f>
        <v>1.0714285714285714E-2</v>
      </c>
      <c r="L44" s="146"/>
      <c r="M44" s="27">
        <f>'[3]E-Auto'!$E42*(1/100)</f>
        <v>0.9</v>
      </c>
      <c r="O44" s="35">
        <f t="shared" si="0"/>
        <v>18132.12279417973</v>
      </c>
      <c r="P44" s="39">
        <f t="shared" si="1"/>
        <v>1897.5149940462552</v>
      </c>
      <c r="Q44" s="146"/>
      <c r="R44" s="32">
        <f t="shared" si="2"/>
        <v>1</v>
      </c>
      <c r="S44" s="37">
        <f t="shared" si="3"/>
        <v>1</v>
      </c>
      <c r="T44" s="146"/>
      <c r="U44" s="43">
        <f t="shared" si="4"/>
        <v>0.33600333618093248</v>
      </c>
      <c r="V44" s="37">
        <f t="shared" si="5"/>
        <v>4.0000001164299387E-3</v>
      </c>
      <c r="W44" s="146"/>
      <c r="X44" s="89">
        <f t="shared" si="13"/>
        <v>7725</v>
      </c>
      <c r="Y44" s="45">
        <f t="shared" si="7"/>
        <v>124626717.68714269</v>
      </c>
      <c r="Z44" s="45">
        <f t="shared" si="8"/>
        <v>378931.70558695623</v>
      </c>
      <c r="AA44" s="45">
        <f t="shared" si="9"/>
        <v>9715.5540355773828</v>
      </c>
      <c r="AB44" s="46">
        <f t="shared" si="10"/>
        <v>53542.098324509134</v>
      </c>
      <c r="AD44" s="44">
        <f t="shared" si="11"/>
        <v>125076632.04508972</v>
      </c>
      <c r="AE44" s="125"/>
      <c r="AF44" s="90" t="s">
        <v>44</v>
      </c>
      <c r="AG44" s="91"/>
      <c r="AH44" s="92"/>
    </row>
    <row r="45" spans="1:35" x14ac:dyDescent="0.3">
      <c r="A45" s="5">
        <f t="shared" si="12"/>
        <v>2051</v>
      </c>
      <c r="B45" s="11">
        <f>'[1]Szenario 1'!$H45</f>
        <v>14271.247698078883</v>
      </c>
      <c r="C45" s="11">
        <f>'[1]Szenario 1'!$K45</f>
        <v>1477.6449866590874</v>
      </c>
      <c r="D45" s="12">
        <f>'[1]Szenario 2'!$H45</f>
        <v>16342.54910499675</v>
      </c>
      <c r="E45" s="12">
        <f>'[1]Szenario 2'!$K45</f>
        <v>1692.1075343313632</v>
      </c>
      <c r="F45" s="13">
        <f>'[1]Szenario 3'!$H45</f>
        <v>18311.802876361486</v>
      </c>
      <c r="G45" s="73">
        <f>'[1]Szenario 3'!$K45</f>
        <v>1896.004069818468</v>
      </c>
      <c r="H45" s="146"/>
      <c r="I45" s="77">
        <f>'[2]Szenario 1'!$F45</f>
        <v>4.50105343803869E-3</v>
      </c>
      <c r="J45" s="16">
        <f>'[2]Szenario 2'!$F45</f>
        <v>8.6274818783485668E-3</v>
      </c>
      <c r="K45" s="24">
        <f>'[2]Szenario 3'!$F45</f>
        <v>1.0600706713780919E-2</v>
      </c>
      <c r="L45" s="146"/>
      <c r="M45" s="27">
        <f>'[3]E-Auto'!$E43*(1/100)</f>
        <v>0.928831935483871</v>
      </c>
      <c r="O45" s="35">
        <f t="shared" si="0"/>
        <v>18311.802876361486</v>
      </c>
      <c r="P45" s="39">
        <f t="shared" si="1"/>
        <v>1916.1030528907486</v>
      </c>
      <c r="Q45" s="146"/>
      <c r="R45" s="32">
        <f t="shared" si="2"/>
        <v>1</v>
      </c>
      <c r="S45" s="37">
        <f t="shared" si="3"/>
        <v>1</v>
      </c>
      <c r="T45" s="146"/>
      <c r="U45" s="43">
        <f t="shared" si="4"/>
        <v>0.3360034703989887</v>
      </c>
      <c r="V45" s="37">
        <f t="shared" si="5"/>
        <v>4.0000001210596051E-3</v>
      </c>
      <c r="W45" s="146"/>
      <c r="X45" s="89">
        <f t="shared" si="13"/>
        <v>7725</v>
      </c>
      <c r="Y45" s="45">
        <f t="shared" si="7"/>
        <v>125861744.08227552</v>
      </c>
      <c r="Z45" s="45">
        <f t="shared" si="8"/>
        <v>382685.78216449026</v>
      </c>
      <c r="AA45" s="45">
        <f t="shared" si="9"/>
        <v>9279.9585591658724</v>
      </c>
      <c r="AB45" s="46">
        <f t="shared" si="10"/>
        <v>54071.639144801542</v>
      </c>
      <c r="AD45" s="44">
        <f t="shared" si="11"/>
        <v>126315506.46214399</v>
      </c>
      <c r="AE45" s="125"/>
      <c r="AF45" s="51" t="s">
        <v>48</v>
      </c>
      <c r="AG45" s="30">
        <v>15000</v>
      </c>
      <c r="AH45" s="52" t="s">
        <v>47</v>
      </c>
    </row>
    <row r="46" spans="1:35" x14ac:dyDescent="0.3">
      <c r="A46" s="5">
        <f t="shared" si="12"/>
        <v>2052</v>
      </c>
      <c r="B46" s="11">
        <f>'[1]Szenario 1'!$H46</f>
        <v>14335.483346595423</v>
      </c>
      <c r="C46" s="11">
        <f>'[1]Szenario 1'!$K46</f>
        <v>1484.2959457064901</v>
      </c>
      <c r="D46" s="12">
        <f>'[1]Szenario 2'!$H46</f>
        <v>16465.964793710944</v>
      </c>
      <c r="E46" s="12">
        <f>'[1]Szenario 2'!$K46</f>
        <v>1704.8859947408309</v>
      </c>
      <c r="F46" s="13">
        <f>'[1]Szenario 3'!$H46</f>
        <v>18491.482958543242</v>
      </c>
      <c r="G46" s="73">
        <f>'[1]Szenario 3'!$K46</f>
        <v>1914.6081455275671</v>
      </c>
      <c r="H46" s="146"/>
      <c r="I46" s="77">
        <f>'[2]Szenario 1'!$F46</f>
        <v>4.4808847363905042E-3</v>
      </c>
      <c r="J46" s="16">
        <f>'[2]Szenario 2'!$F46</f>
        <v>8.5536851150255829E-3</v>
      </c>
      <c r="K46" s="24">
        <f>'[2]Szenario 3'!$F46</f>
        <v>1.048951048951049E-2</v>
      </c>
      <c r="L46" s="146"/>
      <c r="M46" s="27">
        <f>'[3]E-Auto'!$E44*(1/100)</f>
        <v>0.95766387096774197</v>
      </c>
      <c r="O46" s="35">
        <f t="shared" si="0"/>
        <v>18491.482958543242</v>
      </c>
      <c r="P46" s="39">
        <f t="shared" si="1"/>
        <v>1934.6914477533808</v>
      </c>
      <c r="Q46" s="146"/>
      <c r="R46" s="32">
        <f t="shared" si="2"/>
        <v>1</v>
      </c>
      <c r="S46" s="37">
        <f t="shared" si="3"/>
        <v>1</v>
      </c>
      <c r="T46" s="146"/>
      <c r="U46" s="43">
        <f t="shared" si="4"/>
        <v>0.3360036086266841</v>
      </c>
      <c r="V46" s="37">
        <f t="shared" si="5"/>
        <v>4.0000001258260753E-3</v>
      </c>
      <c r="W46" s="146"/>
      <c r="X46" s="89">
        <f t="shared" si="13"/>
        <v>7725</v>
      </c>
      <c r="Y46" s="45">
        <f t="shared" si="7"/>
        <v>127096772.99596624</v>
      </c>
      <c r="Z46" s="45">
        <f t="shared" si="8"/>
        <v>386439.86021378369</v>
      </c>
      <c r="AA46" s="45">
        <f t="shared" si="9"/>
        <v>8833.9253619168067</v>
      </c>
      <c r="AB46" s="46">
        <f t="shared" si="10"/>
        <v>54601.181578580217</v>
      </c>
      <c r="AD46" s="44">
        <f t="shared" si="11"/>
        <v>127554372.96312052</v>
      </c>
      <c r="AE46" s="125"/>
      <c r="AF46" s="53"/>
      <c r="AG46" s="54">
        <f>'[4]Risikoschätzung '!$T$22</f>
        <v>4.5820769878319424E-6</v>
      </c>
      <c r="AH46" s="52" t="s">
        <v>51</v>
      </c>
    </row>
    <row r="47" spans="1:35" x14ac:dyDescent="0.3">
      <c r="A47" s="5">
        <f t="shared" si="12"/>
        <v>2053</v>
      </c>
      <c r="B47" s="11">
        <f>'[1]Szenario 1'!$H47</f>
        <v>14399.718995111962</v>
      </c>
      <c r="C47" s="11">
        <f>'[1]Szenario 1'!$K47</f>
        <v>1490.9469047538923</v>
      </c>
      <c r="D47" s="12">
        <f>'[1]Szenario 2'!$H47</f>
        <v>16589.380482425138</v>
      </c>
      <c r="E47" s="12">
        <f>'[1]Szenario 2'!$K47</f>
        <v>1717.6644551502986</v>
      </c>
      <c r="F47" s="13">
        <f>'[1]Szenario 3'!$H47</f>
        <v>18671.163040724998</v>
      </c>
      <c r="G47" s="73">
        <f>'[1]Szenario 3'!$K47</f>
        <v>1933.2122212366662</v>
      </c>
      <c r="H47" s="146"/>
      <c r="I47" s="77">
        <f>'[2]Szenario 1'!$F47</f>
        <v>4.4608959757023534E-3</v>
      </c>
      <c r="J47" s="16">
        <f>'[2]Szenario 2'!$F47</f>
        <v>8.4811401130818684E-3</v>
      </c>
      <c r="K47" s="24">
        <f>'[2]Szenario 3'!$F47</f>
        <v>1.0380622837370242E-2</v>
      </c>
      <c r="L47" s="146"/>
      <c r="M47" s="27">
        <f>'[3]E-Auto'!$E45*(1/100)</f>
        <v>0.98649580645161294</v>
      </c>
      <c r="O47" s="35">
        <f t="shared" si="0"/>
        <v>18671.163040724998</v>
      </c>
      <c r="P47" s="39">
        <f t="shared" si="1"/>
        <v>1953.2801681699189</v>
      </c>
      <c r="Q47" s="146"/>
      <c r="R47" s="32">
        <f t="shared" si="2"/>
        <v>1</v>
      </c>
      <c r="S47" s="37">
        <f t="shared" si="3"/>
        <v>1</v>
      </c>
      <c r="T47" s="146"/>
      <c r="U47" s="43">
        <f t="shared" si="4"/>
        <v>0.3360037509430906</v>
      </c>
      <c r="V47" s="37">
        <f t="shared" si="5"/>
        <v>4.0000001307320182E-3</v>
      </c>
      <c r="W47" s="146"/>
      <c r="X47" s="89">
        <f t="shared" si="13"/>
        <v>7725</v>
      </c>
      <c r="Y47" s="45">
        <f t="shared" si="7"/>
        <v>128331804.50203526</v>
      </c>
      <c r="Z47" s="45">
        <f t="shared" si="8"/>
        <v>390193.93968900316</v>
      </c>
      <c r="AA47" s="45">
        <f t="shared" si="9"/>
        <v>8377.4544438301909</v>
      </c>
      <c r="AB47" s="46">
        <f t="shared" si="10"/>
        <v>55130.725575598175</v>
      </c>
      <c r="AD47" s="44">
        <f t="shared" ref="AD47:AD54" si="14">SUM(X47:AB47)</f>
        <v>128793231.62174369</v>
      </c>
      <c r="AE47" s="125"/>
      <c r="AF47" s="53"/>
      <c r="AG47" s="54">
        <f>'[4]Risikoschätzung '!$P$26</f>
        <v>1.4614157752901537E-6</v>
      </c>
      <c r="AH47" s="52" t="s">
        <v>51</v>
      </c>
    </row>
    <row r="48" spans="1:35" x14ac:dyDescent="0.3">
      <c r="A48" s="5">
        <f t="shared" si="12"/>
        <v>2054</v>
      </c>
      <c r="B48" s="11">
        <f>'[1]Szenario 1'!$H48</f>
        <v>14463.954643628502</v>
      </c>
      <c r="C48" s="11">
        <f>'[1]Szenario 1'!$K48</f>
        <v>1497.597863801295</v>
      </c>
      <c r="D48" s="12">
        <f>'[1]Szenario 2'!$H48</f>
        <v>16712.796171139333</v>
      </c>
      <c r="E48" s="12">
        <f>'[1]Szenario 2'!$K48</f>
        <v>1730.4429155597663</v>
      </c>
      <c r="F48" s="13">
        <f>'[1]Szenario 3'!$H48</f>
        <v>18850.843122906754</v>
      </c>
      <c r="G48" s="73">
        <f>'[1]Szenario 3'!$K48</f>
        <v>1951.8162969457651</v>
      </c>
      <c r="H48" s="146"/>
      <c r="I48" s="77">
        <f>'[2]Szenario 1'!$F48</f>
        <v>4.4410847585750731E-3</v>
      </c>
      <c r="J48" s="16">
        <f>'[2]Szenario 2'!$F48</f>
        <v>8.4098152912714559E-3</v>
      </c>
      <c r="K48" s="24">
        <f>'[2]Szenario 3'!$F48</f>
        <v>1.0273972602739725E-2</v>
      </c>
      <c r="L48" s="146"/>
      <c r="M48" s="27">
        <f>'[3]E-Auto'!$E46*(1/100)</f>
        <v>1</v>
      </c>
      <c r="O48" s="35">
        <f t="shared" si="0"/>
        <v>18850.843122906754</v>
      </c>
      <c r="P48" s="39">
        <f t="shared" si="1"/>
        <v>1971.8692041061668</v>
      </c>
      <c r="Q48" s="146"/>
      <c r="R48" s="32">
        <f t="shared" si="2"/>
        <v>1</v>
      </c>
      <c r="S48" s="37">
        <f t="shared" si="3"/>
        <v>1</v>
      </c>
      <c r="T48" s="146"/>
      <c r="U48" s="43">
        <f t="shared" si="4"/>
        <v>0.33600389742805226</v>
      </c>
      <c r="V48" s="37">
        <f t="shared" si="5"/>
        <v>4.0000001357801303E-3</v>
      </c>
      <c r="W48" s="146"/>
      <c r="X48" s="89">
        <f t="shared" si="13"/>
        <v>7725</v>
      </c>
      <c r="Y48" s="45">
        <f t="shared" si="7"/>
        <v>129566838.67578417</v>
      </c>
      <c r="Z48" s="45">
        <f t="shared" si="8"/>
        <v>393948.02054619906</v>
      </c>
      <c r="AA48" s="45">
        <f t="shared" si="9"/>
        <v>8201.6248259142703</v>
      </c>
      <c r="AB48" s="46">
        <f t="shared" si="10"/>
        <v>55660.271087673391</v>
      </c>
      <c r="AD48" s="44">
        <f t="shared" si="14"/>
        <v>130032373.59224395</v>
      </c>
      <c r="AE48" s="125"/>
      <c r="AF48" s="90" t="s">
        <v>45</v>
      </c>
      <c r="AG48" s="91"/>
      <c r="AH48" s="92"/>
    </row>
    <row r="49" spans="1:34" x14ac:dyDescent="0.3">
      <c r="A49" s="5">
        <f t="shared" si="12"/>
        <v>2055</v>
      </c>
      <c r="B49" s="11">
        <f>'[1]Szenario 1'!$H49</f>
        <v>14528.19029214504</v>
      </c>
      <c r="C49" s="11">
        <f>'[1]Szenario 1'!$K49</f>
        <v>1504.2488228486973</v>
      </c>
      <c r="D49" s="12">
        <f>'[1]Szenario 2'!$H49</f>
        <v>16836.211859853523</v>
      </c>
      <c r="E49" s="12">
        <f>'[1]Szenario 2'!$K49</f>
        <v>1743.2213759692338</v>
      </c>
      <c r="F49" s="13">
        <f>'[1]Szenario 3'!$H49</f>
        <v>19030.52320508851</v>
      </c>
      <c r="G49" s="73">
        <f>'[1]Szenario 3'!$K49</f>
        <v>1970.4203726548642</v>
      </c>
      <c r="H49" s="146"/>
      <c r="I49" s="77">
        <f>'[2]Szenario 1'!$F49</f>
        <v>4.4214487300094077E-3</v>
      </c>
      <c r="J49" s="16">
        <f>'[2]Szenario 2'!$F49</f>
        <v>8.3396801218583397E-3</v>
      </c>
      <c r="K49" s="24">
        <f>'[2]Szenario 3'!$F49</f>
        <v>1.0169491525423728E-2</v>
      </c>
      <c r="L49" s="146"/>
      <c r="M49" s="27">
        <f>'[3]E-Auto'!$E47*(1/100)</f>
        <v>1</v>
      </c>
      <c r="O49" s="35">
        <f t="shared" si="0"/>
        <v>19030.52320508851</v>
      </c>
      <c r="P49" s="39">
        <f t="shared" si="1"/>
        <v>1990.4585459361001</v>
      </c>
      <c r="Q49" s="146"/>
      <c r="R49" s="32">
        <f t="shared" si="2"/>
        <v>1</v>
      </c>
      <c r="S49" s="37">
        <f t="shared" si="3"/>
        <v>1</v>
      </c>
      <c r="T49" s="146"/>
      <c r="U49" s="43">
        <f t="shared" si="4"/>
        <v>0.33600404816218532</v>
      </c>
      <c r="V49" s="37">
        <f t="shared" si="5"/>
        <v>4.0000001409731326E-3</v>
      </c>
      <c r="W49" s="146"/>
      <c r="X49" s="89">
        <f t="shared" si="13"/>
        <v>7725</v>
      </c>
      <c r="Y49" s="45">
        <f t="shared" si="7"/>
        <v>130801875.59400874</v>
      </c>
      <c r="Z49" s="45">
        <f t="shared" si="8"/>
        <v>397702.10274320928</v>
      </c>
      <c r="AA49" s="45">
        <f t="shared" si="9"/>
        <v>8279.8000360699098</v>
      </c>
      <c r="AB49" s="46">
        <f t="shared" si="10"/>
        <v>56189.81806858378</v>
      </c>
      <c r="AD49" s="44">
        <f t="shared" si="14"/>
        <v>131271772.3148566</v>
      </c>
      <c r="AE49" s="125"/>
      <c r="AF49" s="51" t="s">
        <v>49</v>
      </c>
      <c r="AG49" s="30">
        <v>110000</v>
      </c>
      <c r="AH49" s="52" t="s">
        <v>47</v>
      </c>
    </row>
    <row r="50" spans="1:34" x14ac:dyDescent="0.3">
      <c r="A50" s="5">
        <f t="shared" si="12"/>
        <v>2056</v>
      </c>
      <c r="B50" s="11">
        <f>'[1]Szenario 1'!$H50</f>
        <v>14592.42594066158</v>
      </c>
      <c r="C50" s="11">
        <f>'[1]Szenario 1'!$K50</f>
        <v>1510.8997818961</v>
      </c>
      <c r="D50" s="12">
        <f>'[1]Szenario 2'!$H50</f>
        <v>16959.627548567718</v>
      </c>
      <c r="E50" s="12">
        <f>'[1]Szenario 2'!$K50</f>
        <v>1755.9998363787015</v>
      </c>
      <c r="F50" s="13">
        <f>'[1]Szenario 3'!$H50</f>
        <v>19210.203287270266</v>
      </c>
      <c r="G50" s="73">
        <f>'[1]Szenario 3'!$K50</f>
        <v>1989.0244483639631</v>
      </c>
      <c r="H50" s="146"/>
      <c r="I50" s="77">
        <f>'[2]Szenario 1'!$F50</f>
        <v>4.401985576472792E-3</v>
      </c>
      <c r="J50" s="16">
        <f>'[2]Szenario 2'!$F50</f>
        <v>8.2707050870501151E-3</v>
      </c>
      <c r="K50" s="24">
        <f>'[2]Szenario 3'!$F50</f>
        <v>1.0067114093959731E-2</v>
      </c>
      <c r="L50" s="146"/>
      <c r="M50" s="27">
        <f>'[3]E-Auto'!$E48*(1/100)</f>
        <v>1</v>
      </c>
      <c r="O50" s="35">
        <f t="shared" si="0"/>
        <v>19210.203287270266</v>
      </c>
      <c r="P50" s="39">
        <f t="shared" si="1"/>
        <v>2009.0481844213184</v>
      </c>
      <c r="Q50" s="146"/>
      <c r="R50" s="32">
        <f t="shared" si="2"/>
        <v>1</v>
      </c>
      <c r="S50" s="37">
        <f t="shared" si="3"/>
        <v>1</v>
      </c>
      <c r="T50" s="146"/>
      <c r="U50" s="43">
        <f t="shared" si="4"/>
        <v>0.33600420322687802</v>
      </c>
      <c r="V50" s="37">
        <f t="shared" si="5"/>
        <v>4.0000001463137745E-3</v>
      </c>
      <c r="W50" s="146"/>
      <c r="X50" s="89">
        <f t="shared" si="13"/>
        <v>7725</v>
      </c>
      <c r="Y50" s="45">
        <f t="shared" si="7"/>
        <v>132036915.33501199</v>
      </c>
      <c r="Z50" s="45">
        <f t="shared" si="8"/>
        <v>401456.18623956962</v>
      </c>
      <c r="AA50" s="45">
        <f t="shared" si="9"/>
        <v>8357.9752462255474</v>
      </c>
      <c r="AB50" s="46">
        <f t="shared" si="10"/>
        <v>56719.366473968563</v>
      </c>
      <c r="AD50" s="44">
        <f t="shared" si="14"/>
        <v>132511173.86297175</v>
      </c>
      <c r="AE50" s="125"/>
      <c r="AF50" s="53"/>
      <c r="AG50" s="54">
        <f>'[4]Risikoschätzung '!$T$21</f>
        <v>3.1719598989821684E-7</v>
      </c>
      <c r="AH50" s="52" t="s">
        <v>52</v>
      </c>
    </row>
    <row r="51" spans="1:34" x14ac:dyDescent="0.3">
      <c r="A51" s="5">
        <f t="shared" si="12"/>
        <v>2057</v>
      </c>
      <c r="B51" s="11">
        <f>'[1]Szenario 1'!$H51</f>
        <v>14656.661589178118</v>
      </c>
      <c r="C51" s="11">
        <f>'[1]Szenario 1'!$K51</f>
        <v>1517.5507409435022</v>
      </c>
      <c r="D51" s="12">
        <f>'[1]Szenario 2'!$H51</f>
        <v>17083.043237281912</v>
      </c>
      <c r="E51" s="12">
        <f>'[1]Szenario 2'!$K51</f>
        <v>1768.778296788169</v>
      </c>
      <c r="F51" s="13">
        <f>'[1]Szenario 3'!$H51</f>
        <v>19389.883369452022</v>
      </c>
      <c r="G51" s="73">
        <f>'[1]Szenario 3'!$K51</f>
        <v>2007.6285240730622</v>
      </c>
      <c r="H51" s="146"/>
      <c r="I51" s="77">
        <f>'[2]Szenario 1'!$F51</f>
        <v>4.3826930249906753E-3</v>
      </c>
      <c r="J51" s="16">
        <f>'[2]Szenario 2'!$F51</f>
        <v>8.2028616375758485E-3</v>
      </c>
      <c r="K51" s="24">
        <f>'[2]Szenario 3'!$F51</f>
        <v>9.9667774086378731E-3</v>
      </c>
      <c r="L51" s="146"/>
      <c r="M51" s="27">
        <f>'[3]E-Auto'!$E49*(1/100)</f>
        <v>1</v>
      </c>
      <c r="O51" s="35">
        <f t="shared" si="0"/>
        <v>19389.883369452022</v>
      </c>
      <c r="P51" s="39">
        <f t="shared" si="1"/>
        <v>2027.6381106917306</v>
      </c>
      <c r="Q51" s="146"/>
      <c r="R51" s="32">
        <f t="shared" si="2"/>
        <v>1</v>
      </c>
      <c r="S51" s="37">
        <f t="shared" si="3"/>
        <v>1</v>
      </c>
      <c r="T51" s="146"/>
      <c r="U51" s="43">
        <f t="shared" si="4"/>
        <v>0.33600436270429063</v>
      </c>
      <c r="V51" s="37">
        <f t="shared" si="5"/>
        <v>4.0000001518048283E-3</v>
      </c>
      <c r="W51" s="146"/>
      <c r="X51" s="89">
        <f t="shared" si="13"/>
        <v>7725</v>
      </c>
      <c r="Y51" s="45">
        <f t="shared" si="7"/>
        <v>133271957.97861739</v>
      </c>
      <c r="Z51" s="45">
        <f t="shared" si="8"/>
        <v>405210.27099642903</v>
      </c>
      <c r="AA51" s="45">
        <f t="shared" si="9"/>
        <v>8436.150456381185</v>
      </c>
      <c r="AB51" s="46">
        <f t="shared" si="10"/>
        <v>57248.916261235434</v>
      </c>
      <c r="AD51" s="44">
        <f t="shared" si="14"/>
        <v>133750578.31633145</v>
      </c>
      <c r="AE51" s="125"/>
      <c r="AF51" s="53"/>
      <c r="AG51" s="54">
        <f>'[4]Risikoschätzung '!$P$25</f>
        <v>1.0116705256743542E-7</v>
      </c>
      <c r="AH51" s="52" t="s">
        <v>52</v>
      </c>
    </row>
    <row r="52" spans="1:34" x14ac:dyDescent="0.3">
      <c r="A52" s="5">
        <f t="shared" si="12"/>
        <v>2058</v>
      </c>
      <c r="B52" s="11">
        <f>'[1]Szenario 1'!$H52</f>
        <v>14720.897237694657</v>
      </c>
      <c r="C52" s="11">
        <f>'[1]Szenario 1'!$K52</f>
        <v>1524.2016999909047</v>
      </c>
      <c r="D52" s="12">
        <f>'[1]Szenario 2'!$H52</f>
        <v>17206.458925996103</v>
      </c>
      <c r="E52" s="12">
        <f>'[1]Szenario 2'!$K52</f>
        <v>1781.5567571976364</v>
      </c>
      <c r="F52" s="13">
        <f>'[1]Szenario 3'!$H52</f>
        <v>19569.563451633778</v>
      </c>
      <c r="G52" s="73">
        <f>'[1]Szenario 3'!$K52</f>
        <v>2026.2325997821613</v>
      </c>
      <c r="H52" s="146"/>
      <c r="I52" s="77">
        <f>'[2]Szenario 1'!$F52</f>
        <v>4.3635688422616285E-3</v>
      </c>
      <c r="J52" s="16">
        <f>'[2]Szenario 2'!$F52</f>
        <v>8.1361221532860271E-3</v>
      </c>
      <c r="K52" s="24">
        <f>'[2]Szenario 3'!$F52</f>
        <v>9.8684210526315784E-3</v>
      </c>
      <c r="L52" s="146"/>
      <c r="M52" s="27">
        <f>'[3]E-Auto'!$E50*(1/100)</f>
        <v>1</v>
      </c>
      <c r="O52" s="35">
        <f t="shared" si="0"/>
        <v>19569.563451633778</v>
      </c>
      <c r="P52" s="39">
        <f t="shared" si="1"/>
        <v>2046.22831622738</v>
      </c>
      <c r="Q52" s="146"/>
      <c r="R52" s="32">
        <f t="shared" si="2"/>
        <v>1</v>
      </c>
      <c r="S52" s="37">
        <f t="shared" si="3"/>
        <v>1</v>
      </c>
      <c r="T52" s="146"/>
      <c r="U52" s="43">
        <f t="shared" si="4"/>
        <v>0.33600452667735553</v>
      </c>
      <c r="V52" s="37">
        <f t="shared" si="5"/>
        <v>4.0000001574490929E-3</v>
      </c>
      <c r="W52" s="146"/>
      <c r="X52" s="89">
        <f t="shared" si="13"/>
        <v>7725</v>
      </c>
      <c r="Y52" s="45">
        <f t="shared" si="7"/>
        <v>134507003.60618213</v>
      </c>
      <c r="Z52" s="45">
        <f t="shared" si="8"/>
        <v>408964.35697647027</v>
      </c>
      <c r="AA52" s="45">
        <f t="shared" si="9"/>
        <v>8514.3256665368244</v>
      </c>
      <c r="AB52" s="46">
        <f t="shared" si="10"/>
        <v>57778.467389473466</v>
      </c>
      <c r="AD52" s="44">
        <f t="shared" si="14"/>
        <v>134989985.75621462</v>
      </c>
      <c r="AE52" s="125"/>
      <c r="AF52" s="90" t="s">
        <v>46</v>
      </c>
      <c r="AG52" s="91"/>
      <c r="AH52" s="92"/>
    </row>
    <row r="53" spans="1:34" x14ac:dyDescent="0.3">
      <c r="A53" s="5">
        <f t="shared" si="12"/>
        <v>2059</v>
      </c>
      <c r="B53" s="11">
        <f>'[1]Szenario 1'!$H53</f>
        <v>14785.132886211197</v>
      </c>
      <c r="C53" s="11">
        <f>'[1]Szenario 1'!$K53</f>
        <v>1530.8526590383071</v>
      </c>
      <c r="D53" s="12">
        <f>'[1]Szenario 2'!$H53</f>
        <v>17329.874614710297</v>
      </c>
      <c r="E53" s="12">
        <f>'[1]Szenario 2'!$K53</f>
        <v>1794.3352176071041</v>
      </c>
      <c r="F53" s="13">
        <f>'[1]Szenario 3'!$H53</f>
        <v>19749.243533815534</v>
      </c>
      <c r="G53" s="73">
        <f>'[1]Szenario 3'!$K53</f>
        <v>2044.8366754912602</v>
      </c>
      <c r="H53" s="146"/>
      <c r="I53" s="77">
        <f>'[2]Szenario 1'!$F53</f>
        <v>4.3446108337955262E-3</v>
      </c>
      <c r="J53" s="16">
        <f>'[2]Szenario 2'!$F53</f>
        <v>8.0704599056603769E-3</v>
      </c>
      <c r="K53" s="24">
        <f>'[2]Szenario 3'!$F53</f>
        <v>9.7719869706840382E-3</v>
      </c>
      <c r="L53" s="146"/>
      <c r="M53" s="27">
        <f>'[3]E-Auto'!$E51*(1/100)</f>
        <v>1</v>
      </c>
      <c r="O53" s="35">
        <f t="shared" si="0"/>
        <v>19749.243533815534</v>
      </c>
      <c r="P53" s="39">
        <f t="shared" si="1"/>
        <v>2064.8187928413377</v>
      </c>
      <c r="Q53" s="146"/>
      <c r="R53" s="32">
        <f t="shared" si="2"/>
        <v>1</v>
      </c>
      <c r="S53" s="37">
        <f t="shared" si="3"/>
        <v>1</v>
      </c>
      <c r="T53" s="146"/>
      <c r="U53" s="43">
        <f t="shared" si="4"/>
        <v>0.33600469522977738</v>
      </c>
      <c r="V53" s="37">
        <f t="shared" si="5"/>
        <v>4.0000001632493941E-3</v>
      </c>
      <c r="W53" s="146"/>
      <c r="X53" s="89">
        <f t="shared" si="13"/>
        <v>7725</v>
      </c>
      <c r="Y53" s="45">
        <f t="shared" si="7"/>
        <v>135742052.30061045</v>
      </c>
      <c r="Z53" s="45">
        <f t="shared" si="8"/>
        <v>412718.44414383452</v>
      </c>
      <c r="AA53" s="45">
        <f t="shared" si="9"/>
        <v>8592.500876692462</v>
      </c>
      <c r="AB53" s="46">
        <f t="shared" si="10"/>
        <v>58308.019819370747</v>
      </c>
      <c r="AD53" s="44">
        <f t="shared" si="14"/>
        <v>136229396.26545036</v>
      </c>
      <c r="AE53" s="125"/>
      <c r="AF53" s="51" t="s">
        <v>50</v>
      </c>
      <c r="AG53" s="30">
        <v>3700000</v>
      </c>
      <c r="AH53" s="52" t="s">
        <v>47</v>
      </c>
    </row>
    <row r="54" spans="1:34" ht="15" thickBot="1" x14ac:dyDescent="0.35">
      <c r="A54" s="6">
        <f t="shared" si="12"/>
        <v>2060</v>
      </c>
      <c r="B54" s="11">
        <f>'[1]Szenario 1'!$H54</f>
        <v>14849.368534727735</v>
      </c>
      <c r="C54" s="11">
        <f>'[1]Szenario 1'!$K54</f>
        <v>1537.5036180857096</v>
      </c>
      <c r="D54" s="12">
        <f>'[1]Szenario 2'!$H54</f>
        <v>17453.290303424488</v>
      </c>
      <c r="E54" s="12">
        <f>'[1]Szenario 2'!$K54</f>
        <v>1807.1136780165714</v>
      </c>
      <c r="F54" s="13">
        <f>'[1]Szenario 3'!$H54</f>
        <v>19928.923615997293</v>
      </c>
      <c r="G54" s="73">
        <f>'[1]Szenario 3'!$K54</f>
        <v>2063.4407512003595</v>
      </c>
      <c r="H54" s="146"/>
      <c r="I54" s="77">
        <f>'[2]Szenario 1'!$F54</f>
        <v>4.3258168430740911E-3</v>
      </c>
      <c r="J54" s="16">
        <f>'[2]Szenario 2'!$F54</f>
        <v>8.0058490221166147E-3</v>
      </c>
      <c r="K54" s="24">
        <f>'[2]Szenario 3'!$F54</f>
        <v>9.6774193548387101E-3</v>
      </c>
      <c r="L54" s="146"/>
      <c r="M54" s="27">
        <f>'[3]E-Auto'!$E52*(1/100)</f>
        <v>1</v>
      </c>
      <c r="O54" s="35">
        <f t="shared" si="0"/>
        <v>19928.923615997293</v>
      </c>
      <c r="P54" s="39">
        <f t="shared" si="1"/>
        <v>2083.4095326635888</v>
      </c>
      <c r="Q54" s="147"/>
      <c r="R54" s="32">
        <f t="shared" si="2"/>
        <v>1</v>
      </c>
      <c r="S54" s="37">
        <f t="shared" si="3"/>
        <v>1</v>
      </c>
      <c r="T54" s="147"/>
      <c r="U54" s="43">
        <f>($AI$15/$AG$20)*(1+0.15*(O54/$AG$18)^4)+$AH$33</f>
        <v>0.33600486844603261</v>
      </c>
      <c r="V54" s="37">
        <f t="shared" si="5"/>
        <v>4.0000001692085839E-3</v>
      </c>
      <c r="W54" s="147"/>
      <c r="X54" s="89">
        <f t="shared" si="13"/>
        <v>7725</v>
      </c>
      <c r="Y54" s="45">
        <f t="shared" si="7"/>
        <v>136977104.14636698</v>
      </c>
      <c r="Z54" s="45">
        <f t="shared" si="8"/>
        <v>416472.53246405115</v>
      </c>
      <c r="AA54" s="45">
        <f t="shared" si="9"/>
        <v>8670.6760868481033</v>
      </c>
      <c r="AB54" s="46">
        <f t="shared" si="10"/>
        <v>58837.573513137235</v>
      </c>
      <c r="AD54" s="44">
        <f t="shared" si="14"/>
        <v>137468809.92843103</v>
      </c>
      <c r="AE54" s="125"/>
      <c r="AF54" s="53"/>
      <c r="AG54" s="54">
        <f>'[4]Risikoschätzung '!$T$20</f>
        <v>1.6438356164383561E-8</v>
      </c>
      <c r="AH54" s="52" t="s">
        <v>52</v>
      </c>
    </row>
    <row r="55" spans="1:34" ht="15" thickBot="1" x14ac:dyDescent="0.35">
      <c r="AD55" s="44">
        <f>SUM(AD9:AD54)</f>
        <v>5042250851.6004791</v>
      </c>
      <c r="AE55" s="125"/>
      <c r="AF55" s="55"/>
      <c r="AG55" s="56">
        <f>'[4]Risikoschätzung '!$P$24</f>
        <v>5.2428785204316568E-9</v>
      </c>
      <c r="AH55" s="57" t="s">
        <v>52</v>
      </c>
    </row>
    <row r="56" spans="1:34" ht="15" thickBot="1" x14ac:dyDescent="0.35">
      <c r="U56" s="93" t="s">
        <v>22</v>
      </c>
      <c r="V56" s="94"/>
      <c r="X56" s="9">
        <f>SUM(X9:X54)</f>
        <v>1490600</v>
      </c>
      <c r="Y56" s="70">
        <f>SUM(Y9:Y54)</f>
        <v>5022704202.1889305</v>
      </c>
      <c r="Z56" s="71">
        <f>SUM(Z9:Z54)</f>
        <v>15272281.131591605</v>
      </c>
      <c r="AA56" s="71">
        <f>SUM(AA9:AA54)</f>
        <v>625299.4132128919</v>
      </c>
      <c r="AB56" s="78">
        <f>SUM(AB9:AB54)</f>
        <v>2158468.8667445811</v>
      </c>
      <c r="AD56" s="72">
        <f>X56+Y56+Z56+AA56+AB56</f>
        <v>5042250851.6004801</v>
      </c>
      <c r="AF56" s="95"/>
      <c r="AG56" s="96"/>
    </row>
    <row r="57" spans="1:34" ht="15" thickBot="1" x14ac:dyDescent="0.35">
      <c r="AF57" s="97"/>
      <c r="AG57" s="98"/>
    </row>
    <row r="58" spans="1:34" x14ac:dyDescent="0.3">
      <c r="AE58" s="29"/>
      <c r="AF58" s="95"/>
      <c r="AG58" s="96"/>
      <c r="AH58" s="47"/>
    </row>
    <row r="59" spans="1:34" ht="15" thickBot="1" x14ac:dyDescent="0.35">
      <c r="AF59" s="97"/>
      <c r="AG59" s="98"/>
    </row>
    <row r="60" spans="1:34" x14ac:dyDescent="0.3">
      <c r="AG60" s="46"/>
    </row>
  </sheetData>
  <mergeCells count="33">
    <mergeCell ref="T1:T54"/>
    <mergeCell ref="W1:W54"/>
    <mergeCell ref="B7:C7"/>
    <mergeCell ref="H1:H54"/>
    <mergeCell ref="L1:L54"/>
    <mergeCell ref="N1:N1048576"/>
    <mergeCell ref="Q1:Q54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dcterms:created xsi:type="dcterms:W3CDTF">2020-04-06T15:16:56Z</dcterms:created>
  <dcterms:modified xsi:type="dcterms:W3CDTF">2020-05-12T17:47:28Z</dcterms:modified>
</cp:coreProperties>
</file>