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arlos Gómez\Desktop\tfg_inmobiliaria\material util\Presupuestos\"/>
    </mc:Choice>
  </mc:AlternateContent>
  <xr:revisionPtr revIDLastSave="0" documentId="13_ncr:1_{EE3B2ED8-8901-4152-8B20-C69F14FD92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0" i="1" l="1"/>
  <c r="J26" i="1"/>
  <c r="T59" i="1"/>
  <c r="T63" i="1"/>
  <c r="S63" i="1"/>
  <c r="S71" i="1" s="1"/>
  <c r="S58" i="1"/>
  <c r="I23" i="1"/>
  <c r="I24" i="1"/>
  <c r="I25" i="1"/>
  <c r="I27" i="1"/>
  <c r="I28" i="1"/>
  <c r="I29" i="1"/>
  <c r="I30" i="1"/>
  <c r="I31" i="1"/>
  <c r="I33" i="1"/>
  <c r="I34" i="1"/>
  <c r="I35" i="1"/>
  <c r="I37" i="1"/>
  <c r="I38" i="1"/>
  <c r="I39" i="1"/>
  <c r="I40" i="1"/>
  <c r="I41" i="1"/>
  <c r="I42" i="1"/>
  <c r="I44" i="1"/>
  <c r="I45" i="1"/>
  <c r="I46" i="1"/>
  <c r="I48" i="1"/>
  <c r="I49" i="1"/>
  <c r="I50" i="1"/>
  <c r="I22" i="1"/>
  <c r="G8" i="1"/>
  <c r="G15" i="1"/>
  <c r="G16" i="1"/>
  <c r="G17" i="1"/>
  <c r="G18" i="1"/>
  <c r="G19" i="1"/>
  <c r="G7" i="1"/>
  <c r="G5" i="1"/>
  <c r="J4" i="1" s="1"/>
  <c r="J10" i="1"/>
  <c r="J14" i="1" l="1"/>
  <c r="J6" i="1"/>
  <c r="K3" i="1" s="1"/>
  <c r="J43" i="1"/>
  <c r="J21" i="1"/>
  <c r="J47" i="1"/>
  <c r="J36" i="1"/>
  <c r="J32" i="1"/>
  <c r="K13" i="1" l="1"/>
  <c r="T58" i="1"/>
  <c r="T71" i="1" s="1"/>
  <c r="S72" i="1" s="1"/>
  <c r="K20" i="1"/>
  <c r="J51" i="1" l="1"/>
  <c r="J52" i="1" s="1"/>
  <c r="J53" i="1" l="1"/>
</calcChain>
</file>

<file path=xl/sharedStrings.xml><?xml version="1.0" encoding="utf-8"?>
<sst xmlns="http://schemas.openxmlformats.org/spreadsheetml/2006/main" count="134" uniqueCount="132">
  <si>
    <t>Capítulo</t>
  </si>
  <si>
    <t>Sub-Capítulo</t>
  </si>
  <si>
    <t>Ítem</t>
  </si>
  <si>
    <t>C.1</t>
  </si>
  <si>
    <t>I.1</t>
  </si>
  <si>
    <t>C.1.1</t>
  </si>
  <si>
    <t>Concepto</t>
  </si>
  <si>
    <t>Trabajo</t>
  </si>
  <si>
    <t>Cantidad</t>
  </si>
  <si>
    <t>Coste Sub-Capítulo</t>
  </si>
  <si>
    <t>Coste Capítulo</t>
  </si>
  <si>
    <t>I.2</t>
  </si>
  <si>
    <t>I.3</t>
  </si>
  <si>
    <t>I.4</t>
  </si>
  <si>
    <t>Equipamiento</t>
  </si>
  <si>
    <t>JetBrains WebStorm</t>
  </si>
  <si>
    <t>Licencias Desarrollo</t>
  </si>
  <si>
    <t>Licencias Despliegue</t>
  </si>
  <si>
    <t>Servidor Amazon EC2</t>
  </si>
  <si>
    <t>Almacenamiento MongoDB</t>
  </si>
  <si>
    <t>Otro Material</t>
  </si>
  <si>
    <t>Ordenadores</t>
  </si>
  <si>
    <t>Dominio Web</t>
  </si>
  <si>
    <t>Material de Oficina</t>
  </si>
  <si>
    <t>Luz</t>
  </si>
  <si>
    <t>Coste Total (€)</t>
  </si>
  <si>
    <t>I.5</t>
  </si>
  <si>
    <t>I.6</t>
  </si>
  <si>
    <t>I.7</t>
  </si>
  <si>
    <t>I.8</t>
  </si>
  <si>
    <t>I.9</t>
  </si>
  <si>
    <t>I.10</t>
  </si>
  <si>
    <t>I.11</t>
  </si>
  <si>
    <t>I.12</t>
  </si>
  <si>
    <t>I.13</t>
  </si>
  <si>
    <t>I.14</t>
  </si>
  <si>
    <t>C.2</t>
  </si>
  <si>
    <t>C.3</t>
  </si>
  <si>
    <t>Instalaciones</t>
  </si>
  <si>
    <t>Oficina</t>
  </si>
  <si>
    <t>Alquiler Instalaciones</t>
  </si>
  <si>
    <t>Agua</t>
  </si>
  <si>
    <t>Teléfono / Internet</t>
  </si>
  <si>
    <t>Limpieza</t>
  </si>
  <si>
    <t>Coste/Mes (€)</t>
  </si>
  <si>
    <t>I.15</t>
  </si>
  <si>
    <t>I.16</t>
  </si>
  <si>
    <t>C.2.1</t>
  </si>
  <si>
    <t>C.3.1</t>
  </si>
  <si>
    <t>Fase de Preparación</t>
  </si>
  <si>
    <t>Carlos Gómez Colmenero</t>
  </si>
  <si>
    <t>Reuniones</t>
  </si>
  <si>
    <t>Documentación Inicial</t>
  </si>
  <si>
    <t>Estudio y Selección de Necesidades</t>
  </si>
  <si>
    <t>Estudio de Viabilidad del Sistema</t>
  </si>
  <si>
    <t>Fase de Análisis</t>
  </si>
  <si>
    <t>Horas</t>
  </si>
  <si>
    <t>Elaboración de Requisitos</t>
  </si>
  <si>
    <t>Identificación de Actores</t>
  </si>
  <si>
    <t>Identificación de Casos de Uso</t>
  </si>
  <si>
    <t>Identificación y Análisis de Subsistemas</t>
  </si>
  <si>
    <t>Prototipos de Pantalla</t>
  </si>
  <si>
    <t>Fase de Diseño</t>
  </si>
  <si>
    <t>Casos de Uso</t>
  </si>
  <si>
    <t>Módulos</t>
  </si>
  <si>
    <t>Elaboración de Diagramas</t>
  </si>
  <si>
    <t>Fase de Desarrollo</t>
  </si>
  <si>
    <t>I.17</t>
  </si>
  <si>
    <t>I.18</t>
  </si>
  <si>
    <t>I.19</t>
  </si>
  <si>
    <t>I.20</t>
  </si>
  <si>
    <t>I.21</t>
  </si>
  <si>
    <t>I.22</t>
  </si>
  <si>
    <t>I.23</t>
  </si>
  <si>
    <t>I.24</t>
  </si>
  <si>
    <t>Preparación Inicial</t>
  </si>
  <si>
    <t>Gestión de Cuentas Usuario/Administrador</t>
  </si>
  <si>
    <t>Expositor y Filtro de Inmuebles</t>
  </si>
  <si>
    <t>Comunicación Usuario/Agente</t>
  </si>
  <si>
    <t>Seguimiento de Precios</t>
  </si>
  <si>
    <t>Geolocalizacion</t>
  </si>
  <si>
    <t>Pruebas No Funcionales</t>
  </si>
  <si>
    <t>Pruebas Funcionales</t>
  </si>
  <si>
    <t>Otras Pruebas</t>
  </si>
  <si>
    <t>Fase de Cierre</t>
  </si>
  <si>
    <t>Elaboración de Manuales</t>
  </si>
  <si>
    <t>Finalización de la Documentación</t>
  </si>
  <si>
    <t>Reunión Final</t>
  </si>
  <si>
    <t>I.25</t>
  </si>
  <si>
    <t>I.26</t>
  </si>
  <si>
    <t>I.27</t>
  </si>
  <si>
    <t>I.28</t>
  </si>
  <si>
    <t>I.29</t>
  </si>
  <si>
    <t>I.30</t>
  </si>
  <si>
    <t>I.31</t>
  </si>
  <si>
    <t>I.32</t>
  </si>
  <si>
    <t>I.33</t>
  </si>
  <si>
    <t>I.34</t>
  </si>
  <si>
    <t>I.35</t>
  </si>
  <si>
    <t xml:space="preserve">COSTE PROYECTO: </t>
  </si>
  <si>
    <t>COSTE TOTAL:</t>
  </si>
  <si>
    <t>PRESUPUESTO DE COSTES</t>
  </si>
  <si>
    <t>Equipo de Trabajo</t>
  </si>
  <si>
    <t>Miembro</t>
  </si>
  <si>
    <t>Coste/H</t>
  </si>
  <si>
    <t>C.1.2</t>
  </si>
  <si>
    <t>C.1.3</t>
  </si>
  <si>
    <t>C.3.2</t>
  </si>
  <si>
    <t>C.3.3</t>
  </si>
  <si>
    <t>C.3.4</t>
  </si>
  <si>
    <t>C.3.5</t>
  </si>
  <si>
    <t>C.3.6</t>
  </si>
  <si>
    <t>Coste/Trimestre (€)</t>
  </si>
  <si>
    <t>PRESUPUESTO DEL CLIENTE</t>
  </si>
  <si>
    <t>Descripción</t>
  </si>
  <si>
    <t>Coste Personal</t>
  </si>
  <si>
    <t>Coste Material</t>
  </si>
  <si>
    <t>Iniciación del Proyecto</t>
  </si>
  <si>
    <t>Análisis y Estudio del Proyecto</t>
  </si>
  <si>
    <t>Diseño del Sistema</t>
  </si>
  <si>
    <t>Módulos Software</t>
  </si>
  <si>
    <t>Gestión de Cuentas</t>
  </si>
  <si>
    <t>Comunicación</t>
  </si>
  <si>
    <t>Seguimientos</t>
  </si>
  <si>
    <t>Geolocalización</t>
  </si>
  <si>
    <t>Pruebas</t>
  </si>
  <si>
    <t>Formación de Usuarios</t>
  </si>
  <si>
    <t>TOTAL/CATEGORÍA</t>
  </si>
  <si>
    <t>TOTAL</t>
  </si>
  <si>
    <t>Licencias</t>
  </si>
  <si>
    <t>BENEFICIO (7%):</t>
  </si>
  <si>
    <t>Fase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</si>
</sst>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5" borderId="0" xfId="0" applyFill="1"/>
    <xf numFmtId="0" fontId="4" fillId="5" borderId="1" xfId="0" applyFont="1" applyFill="1" applyBorder="1"/>
    <xf numFmtId="0" fontId="4" fillId="4" borderId="1" xfId="0" applyFont="1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0" fontId="7" fillId="3" borderId="1" xfId="0" applyFont="1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4" xfId="0" applyFont="1" applyFill="1" applyBorder="1" applyAlignment="1"/>
    <xf numFmtId="0" fontId="12" fillId="0" borderId="8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2" fillId="6" borderId="0" xfId="0" applyFont="1" applyFill="1"/>
    <xf numFmtId="0" fontId="1" fillId="0" borderId="0" xfId="0" applyFont="1" applyFill="1"/>
    <xf numFmtId="0" fontId="0" fillId="0" borderId="0" xfId="0" applyFill="1"/>
    <xf numFmtId="0" fontId="8" fillId="2" borderId="1" xfId="0" applyFont="1" applyFill="1" applyBorder="1"/>
    <xf numFmtId="0" fontId="4" fillId="4" borderId="1" xfId="0" applyFont="1" applyFill="1" applyBorder="1" applyAlignment="1">
      <alignment horizontal="left" indent="1"/>
    </xf>
    <xf numFmtId="0" fontId="10" fillId="3" borderId="1" xfId="0" applyFont="1" applyFill="1" applyBorder="1"/>
    <xf numFmtId="0" fontId="14" fillId="6" borderId="1" xfId="0" applyFont="1" applyFill="1" applyBorder="1"/>
    <xf numFmtId="0" fontId="14" fillId="4" borderId="1" xfId="0" applyFont="1" applyFill="1" applyBorder="1"/>
    <xf numFmtId="0" fontId="14" fillId="5" borderId="1" xfId="0" applyFont="1" applyFill="1" applyBorder="1" applyAlignment="1">
      <alignment horizontal="left" indent="2"/>
    </xf>
    <xf numFmtId="0" fontId="14" fillId="5" borderId="1" xfId="0" applyFont="1" applyFill="1" applyBorder="1"/>
    <xf numFmtId="0" fontId="14" fillId="5" borderId="0" xfId="0" applyFont="1" applyFill="1" applyAlignment="1">
      <alignment horizontal="left" indent="2"/>
    </xf>
    <xf numFmtId="0" fontId="5" fillId="3" borderId="1" xfId="0" applyFont="1" applyFill="1" applyBorder="1"/>
    <xf numFmtId="0" fontId="8" fillId="2" borderId="7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left" indent="1"/>
    </xf>
    <xf numFmtId="0" fontId="8" fillId="3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"/>
  <sheetViews>
    <sheetView tabSelected="1" topLeftCell="A26" zoomScale="70" zoomScaleNormal="70" workbookViewId="0">
      <selection activeCell="S68" sqref="S68"/>
    </sheetView>
  </sheetViews>
  <sheetFormatPr baseColWidth="10" defaultColWidth="9.140625" defaultRowHeight="15" x14ac:dyDescent="0.25"/>
  <cols>
    <col min="1" max="1" width="9.42578125" customWidth="1"/>
    <col min="2" max="2" width="16.140625" customWidth="1"/>
    <col min="3" max="3" width="6.7109375" customWidth="1"/>
    <col min="4" max="4" width="38.5703125" customWidth="1"/>
    <col min="5" max="5" width="13.28515625" customWidth="1"/>
    <col min="6" max="6" width="18" customWidth="1"/>
    <col min="7" max="7" width="19.140625" customWidth="1"/>
    <col min="8" max="8" width="8.140625" customWidth="1"/>
    <col min="9" max="9" width="18.140625" customWidth="1"/>
    <col min="10" max="10" width="24.140625" customWidth="1"/>
    <col min="11" max="11" width="18.42578125" customWidth="1"/>
    <col min="12" max="12" width="9.140625" customWidth="1"/>
    <col min="13" max="13" width="25.85546875" customWidth="1"/>
    <col min="14" max="14" width="9.140625" customWidth="1"/>
    <col min="18" max="18" width="31.140625" customWidth="1"/>
    <col min="19" max="19" width="15.5703125" customWidth="1"/>
    <col min="20" max="20" width="15.85546875" customWidth="1"/>
  </cols>
  <sheetData>
    <row r="1" spans="1:25" ht="21" x14ac:dyDescent="0.35">
      <c r="A1" s="45" t="s">
        <v>101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O1" s="16"/>
      <c r="P1" s="16"/>
      <c r="Q1" s="16"/>
      <c r="R1" s="16"/>
      <c r="S1" s="16"/>
      <c r="T1" s="16"/>
      <c r="U1" s="16"/>
      <c r="V1" s="16"/>
      <c r="W1" s="16"/>
      <c r="X1" s="15"/>
      <c r="Y1" s="10"/>
    </row>
    <row r="2" spans="1:25" ht="15.75" x14ac:dyDescent="0.25">
      <c r="A2" s="25" t="s">
        <v>0</v>
      </c>
      <c r="B2" s="25" t="s">
        <v>1</v>
      </c>
      <c r="C2" s="25" t="s">
        <v>2</v>
      </c>
      <c r="D2" s="25" t="s">
        <v>6</v>
      </c>
      <c r="E2" s="25" t="s">
        <v>8</v>
      </c>
      <c r="F2" s="25" t="s">
        <v>44</v>
      </c>
      <c r="G2" s="25" t="s">
        <v>112</v>
      </c>
      <c r="H2" s="25" t="s">
        <v>56</v>
      </c>
      <c r="I2" s="25" t="s">
        <v>25</v>
      </c>
      <c r="J2" s="25" t="s">
        <v>9</v>
      </c>
      <c r="K2" s="25" t="s">
        <v>10</v>
      </c>
      <c r="M2" s="21"/>
      <c r="O2" s="17"/>
      <c r="P2" s="18"/>
      <c r="Q2" s="19"/>
      <c r="R2" s="11"/>
      <c r="S2" s="12"/>
      <c r="T2" s="13"/>
      <c r="U2" s="17"/>
      <c r="V2" s="18"/>
      <c r="W2" s="18"/>
      <c r="X2" s="14"/>
      <c r="Y2" s="8"/>
    </row>
    <row r="3" spans="1:25" ht="15.75" x14ac:dyDescent="0.25">
      <c r="A3" s="7" t="s">
        <v>3</v>
      </c>
      <c r="B3" s="5"/>
      <c r="C3" s="6"/>
      <c r="D3" s="4" t="s">
        <v>14</v>
      </c>
      <c r="E3" s="26"/>
      <c r="F3" s="26"/>
      <c r="G3" s="26"/>
      <c r="H3" s="26"/>
      <c r="I3" s="26"/>
      <c r="J3" s="4"/>
      <c r="K3" s="4">
        <f>SUM(J4:J12)</f>
        <v>364.18999999999994</v>
      </c>
      <c r="M3" s="22"/>
    </row>
    <row r="4" spans="1:25" ht="15.75" x14ac:dyDescent="0.25">
      <c r="A4" s="7"/>
      <c r="B4" s="5" t="s">
        <v>5</v>
      </c>
      <c r="C4" s="6"/>
      <c r="D4" s="24" t="s">
        <v>16</v>
      </c>
      <c r="E4" s="27"/>
      <c r="F4" s="27"/>
      <c r="G4" s="27"/>
      <c r="H4" s="27"/>
      <c r="I4" s="27"/>
      <c r="J4" s="3">
        <f>G5</f>
        <v>32.25</v>
      </c>
      <c r="K4" s="27"/>
    </row>
    <row r="5" spans="1:25" ht="15.75" x14ac:dyDescent="0.25">
      <c r="A5" s="7"/>
      <c r="B5" s="5"/>
      <c r="C5" s="6" t="s">
        <v>4</v>
      </c>
      <c r="D5" s="28" t="s">
        <v>15</v>
      </c>
      <c r="E5" s="29">
        <v>1</v>
      </c>
      <c r="F5" s="29">
        <v>10.75</v>
      </c>
      <c r="G5" s="29">
        <f>F5*3</f>
        <v>32.25</v>
      </c>
      <c r="H5" s="29"/>
      <c r="I5" s="29"/>
      <c r="J5" s="2"/>
      <c r="K5" s="29"/>
    </row>
    <row r="6" spans="1:25" ht="18.75" x14ac:dyDescent="0.3">
      <c r="A6" s="7"/>
      <c r="B6" s="5" t="s">
        <v>105</v>
      </c>
      <c r="C6" s="6"/>
      <c r="D6" s="24" t="s">
        <v>17</v>
      </c>
      <c r="E6" s="27"/>
      <c r="F6" s="27"/>
      <c r="G6" s="27"/>
      <c r="H6" s="27"/>
      <c r="I6" s="27"/>
      <c r="J6" s="3">
        <f>SUM(G7:I9)</f>
        <v>161.93999999999997</v>
      </c>
      <c r="K6" s="27"/>
      <c r="M6" s="46" t="s">
        <v>102</v>
      </c>
      <c r="N6" s="46"/>
    </row>
    <row r="7" spans="1:25" ht="15.75" x14ac:dyDescent="0.25">
      <c r="A7" s="7"/>
      <c r="B7" s="5"/>
      <c r="C7" s="6" t="s">
        <v>11</v>
      </c>
      <c r="D7" s="28" t="s">
        <v>18</v>
      </c>
      <c r="E7" s="29">
        <v>1</v>
      </c>
      <c r="F7" s="29">
        <v>3.38</v>
      </c>
      <c r="G7" s="29">
        <f t="shared" ref="G7:G19" si="0">F7*3</f>
        <v>10.14</v>
      </c>
      <c r="H7" s="29"/>
      <c r="I7" s="29"/>
      <c r="J7" s="2"/>
      <c r="K7" s="29"/>
      <c r="M7" s="20" t="s">
        <v>103</v>
      </c>
      <c r="N7" s="20" t="s">
        <v>104</v>
      </c>
    </row>
    <row r="8" spans="1:25" ht="15.75" x14ac:dyDescent="0.25">
      <c r="A8" s="7"/>
      <c r="B8" s="5"/>
      <c r="C8" s="6" t="s">
        <v>12</v>
      </c>
      <c r="D8" s="28" t="s">
        <v>19</v>
      </c>
      <c r="E8" s="29">
        <v>1</v>
      </c>
      <c r="F8" s="29">
        <v>47.3</v>
      </c>
      <c r="G8" s="29">
        <f t="shared" si="0"/>
        <v>141.89999999999998</v>
      </c>
      <c r="H8" s="29"/>
      <c r="I8" s="29"/>
      <c r="J8" s="2"/>
      <c r="K8" s="29"/>
      <c r="M8" s="1" t="s">
        <v>50</v>
      </c>
      <c r="N8" s="1">
        <v>5</v>
      </c>
    </row>
    <row r="9" spans="1:25" ht="15.75" x14ac:dyDescent="0.25">
      <c r="A9" s="7"/>
      <c r="B9" s="5"/>
      <c r="C9" s="6" t="s">
        <v>13</v>
      </c>
      <c r="D9" s="30" t="s">
        <v>22</v>
      </c>
      <c r="E9" s="29">
        <v>1</v>
      </c>
      <c r="F9" s="29"/>
      <c r="G9" s="29"/>
      <c r="H9" s="29"/>
      <c r="I9" s="29">
        <v>9.9</v>
      </c>
      <c r="J9" s="2"/>
      <c r="K9" s="29"/>
    </row>
    <row r="10" spans="1:25" ht="15.75" x14ac:dyDescent="0.25">
      <c r="A10" s="7"/>
      <c r="B10" s="5" t="s">
        <v>106</v>
      </c>
      <c r="C10" s="6"/>
      <c r="D10" s="24" t="s">
        <v>20</v>
      </c>
      <c r="E10" s="27"/>
      <c r="F10" s="27"/>
      <c r="G10" s="27"/>
      <c r="H10" s="27"/>
      <c r="I10" s="27"/>
      <c r="J10" s="3">
        <f>SUM(I11:I12)</f>
        <v>170</v>
      </c>
      <c r="K10" s="27"/>
    </row>
    <row r="11" spans="1:25" ht="15.75" x14ac:dyDescent="0.25">
      <c r="A11" s="7"/>
      <c r="B11" s="5"/>
      <c r="C11" s="6" t="s">
        <v>26</v>
      </c>
      <c r="D11" s="28" t="s">
        <v>21</v>
      </c>
      <c r="E11" s="29">
        <v>1</v>
      </c>
      <c r="F11" s="29"/>
      <c r="G11" s="29"/>
      <c r="H11" s="29"/>
      <c r="I11" s="29">
        <v>120</v>
      </c>
      <c r="J11" s="2"/>
      <c r="K11" s="29"/>
    </row>
    <row r="12" spans="1:25" ht="15.75" x14ac:dyDescent="0.25">
      <c r="A12" s="7"/>
      <c r="B12" s="5"/>
      <c r="C12" s="6" t="s">
        <v>27</v>
      </c>
      <c r="D12" s="28" t="s">
        <v>23</v>
      </c>
      <c r="E12" s="29">
        <v>1</v>
      </c>
      <c r="F12" s="29"/>
      <c r="G12" s="29"/>
      <c r="H12" s="29"/>
      <c r="I12" s="29">
        <v>50</v>
      </c>
      <c r="J12" s="2"/>
      <c r="K12" s="29"/>
    </row>
    <row r="13" spans="1:25" ht="15.75" x14ac:dyDescent="0.25">
      <c r="A13" s="7" t="s">
        <v>36</v>
      </c>
      <c r="B13" s="5"/>
      <c r="C13" s="6"/>
      <c r="D13" s="4" t="s">
        <v>38</v>
      </c>
      <c r="E13" s="4"/>
      <c r="F13" s="4"/>
      <c r="G13" s="4"/>
      <c r="H13" s="4"/>
      <c r="I13" s="4"/>
      <c r="J13" s="4"/>
      <c r="K13" s="4">
        <f>J14</f>
        <v>822.06000000000006</v>
      </c>
    </row>
    <row r="14" spans="1:25" ht="15.75" x14ac:dyDescent="0.25">
      <c r="A14" s="7"/>
      <c r="B14" s="5" t="s">
        <v>47</v>
      </c>
      <c r="C14" s="6"/>
      <c r="D14" s="24" t="s">
        <v>39</v>
      </c>
      <c r="E14" s="3"/>
      <c r="F14" s="3"/>
      <c r="G14" s="3"/>
      <c r="H14" s="3"/>
      <c r="I14" s="3"/>
      <c r="J14" s="3">
        <f>SUM(G15:I19)</f>
        <v>822.06000000000006</v>
      </c>
      <c r="K14" s="3"/>
    </row>
    <row r="15" spans="1:25" ht="15.75" x14ac:dyDescent="0.25">
      <c r="A15" s="7"/>
      <c r="B15" s="5"/>
      <c r="C15" s="6" t="s">
        <v>28</v>
      </c>
      <c r="D15" s="28" t="s">
        <v>40</v>
      </c>
      <c r="E15" s="29"/>
      <c r="F15" s="29">
        <v>150</v>
      </c>
      <c r="G15" s="29">
        <f t="shared" si="0"/>
        <v>450</v>
      </c>
      <c r="H15" s="29"/>
      <c r="I15" s="29"/>
      <c r="J15" s="2"/>
      <c r="K15" s="29"/>
    </row>
    <row r="16" spans="1:25" ht="15.75" x14ac:dyDescent="0.25">
      <c r="A16" s="7"/>
      <c r="B16" s="5"/>
      <c r="C16" s="6" t="s">
        <v>29</v>
      </c>
      <c r="D16" s="28" t="s">
        <v>24</v>
      </c>
      <c r="E16" s="29"/>
      <c r="F16" s="29">
        <v>35.450000000000003</v>
      </c>
      <c r="G16" s="29">
        <f t="shared" si="0"/>
        <v>106.35000000000001</v>
      </c>
      <c r="H16" s="29"/>
      <c r="I16" s="29"/>
      <c r="J16" s="2"/>
      <c r="K16" s="29"/>
    </row>
    <row r="17" spans="1:11" ht="15.75" x14ac:dyDescent="0.25">
      <c r="A17" s="7"/>
      <c r="B17" s="5"/>
      <c r="C17" s="6" t="s">
        <v>30</v>
      </c>
      <c r="D17" s="28" t="s">
        <v>41</v>
      </c>
      <c r="E17" s="29"/>
      <c r="F17" s="29">
        <v>8.58</v>
      </c>
      <c r="G17" s="29">
        <f t="shared" si="0"/>
        <v>25.740000000000002</v>
      </c>
      <c r="H17" s="29"/>
      <c r="I17" s="29"/>
      <c r="J17" s="2"/>
      <c r="K17" s="29"/>
    </row>
    <row r="18" spans="1:11" ht="15.75" x14ac:dyDescent="0.25">
      <c r="A18" s="7"/>
      <c r="B18" s="5"/>
      <c r="C18" s="6" t="s">
        <v>31</v>
      </c>
      <c r="D18" s="28" t="s">
        <v>42</v>
      </c>
      <c r="E18" s="29"/>
      <c r="F18" s="29">
        <v>29.99</v>
      </c>
      <c r="G18" s="29">
        <f t="shared" si="0"/>
        <v>89.97</v>
      </c>
      <c r="H18" s="29"/>
      <c r="I18" s="29"/>
      <c r="J18" s="2"/>
      <c r="K18" s="29"/>
    </row>
    <row r="19" spans="1:11" ht="15.75" x14ac:dyDescent="0.25">
      <c r="A19" s="7"/>
      <c r="B19" s="5"/>
      <c r="C19" s="6" t="s">
        <v>32</v>
      </c>
      <c r="D19" s="28" t="s">
        <v>43</v>
      </c>
      <c r="E19" s="29"/>
      <c r="F19" s="29">
        <v>50</v>
      </c>
      <c r="G19" s="29">
        <f t="shared" si="0"/>
        <v>150</v>
      </c>
      <c r="H19" s="29"/>
      <c r="I19" s="29"/>
      <c r="J19" s="2"/>
      <c r="K19" s="29"/>
    </row>
    <row r="20" spans="1:11" ht="15.75" x14ac:dyDescent="0.25">
      <c r="A20" s="7" t="s">
        <v>37</v>
      </c>
      <c r="B20" s="5"/>
      <c r="C20" s="6"/>
      <c r="D20" s="4" t="s">
        <v>7</v>
      </c>
      <c r="E20" s="4"/>
      <c r="F20" s="4"/>
      <c r="G20" s="4"/>
      <c r="H20" s="4"/>
      <c r="I20" s="4"/>
      <c r="J20" s="4"/>
      <c r="K20" s="4">
        <f>SUM(J21:J50)</f>
        <v>1110</v>
      </c>
    </row>
    <row r="21" spans="1:11" ht="15.75" x14ac:dyDescent="0.25">
      <c r="A21" s="7"/>
      <c r="B21" s="5" t="s">
        <v>48</v>
      </c>
      <c r="C21" s="6"/>
      <c r="D21" s="24" t="s">
        <v>49</v>
      </c>
      <c r="E21" s="27"/>
      <c r="F21" s="27"/>
      <c r="G21" s="27"/>
      <c r="H21" s="27"/>
      <c r="I21" s="27"/>
      <c r="J21" s="3">
        <f>SUM(I22:I25)</f>
        <v>90</v>
      </c>
      <c r="K21" s="27"/>
    </row>
    <row r="22" spans="1:11" ht="15.75" x14ac:dyDescent="0.25">
      <c r="A22" s="7"/>
      <c r="B22" s="5"/>
      <c r="C22" s="6" t="s">
        <v>33</v>
      </c>
      <c r="D22" s="28" t="s">
        <v>51</v>
      </c>
      <c r="E22" s="29"/>
      <c r="F22" s="29"/>
      <c r="G22" s="29"/>
      <c r="H22" s="29">
        <v>4</v>
      </c>
      <c r="I22" s="29">
        <f>H22*$N$8</f>
        <v>20</v>
      </c>
      <c r="J22" s="2"/>
      <c r="K22" s="29"/>
    </row>
    <row r="23" spans="1:11" ht="15.75" x14ac:dyDescent="0.25">
      <c r="A23" s="7"/>
      <c r="B23" s="5"/>
      <c r="C23" s="6" t="s">
        <v>34</v>
      </c>
      <c r="D23" s="28" t="s">
        <v>52</v>
      </c>
      <c r="E23" s="29"/>
      <c r="F23" s="29"/>
      <c r="G23" s="29"/>
      <c r="H23" s="29">
        <v>8</v>
      </c>
      <c r="I23" s="29">
        <f t="shared" ref="I23:I50" si="1">H23*$N$8</f>
        <v>40</v>
      </c>
      <c r="J23" s="2"/>
      <c r="K23" s="29"/>
    </row>
    <row r="24" spans="1:11" ht="15.75" x14ac:dyDescent="0.25">
      <c r="A24" s="7"/>
      <c r="B24" s="5"/>
      <c r="C24" s="6" t="s">
        <v>35</v>
      </c>
      <c r="D24" s="28" t="s">
        <v>53</v>
      </c>
      <c r="E24" s="29"/>
      <c r="F24" s="29"/>
      <c r="G24" s="29"/>
      <c r="H24" s="29">
        <v>3</v>
      </c>
      <c r="I24" s="29">
        <f t="shared" si="1"/>
        <v>15</v>
      </c>
      <c r="J24" s="2"/>
      <c r="K24" s="29"/>
    </row>
    <row r="25" spans="1:11" ht="15.75" x14ac:dyDescent="0.25">
      <c r="A25" s="7"/>
      <c r="B25" s="5"/>
      <c r="C25" s="6" t="s">
        <v>45</v>
      </c>
      <c r="D25" s="28" t="s">
        <v>54</v>
      </c>
      <c r="E25" s="29"/>
      <c r="F25" s="29"/>
      <c r="G25" s="29"/>
      <c r="H25" s="29">
        <v>3</v>
      </c>
      <c r="I25" s="29">
        <f t="shared" si="1"/>
        <v>15</v>
      </c>
      <c r="J25" s="2"/>
      <c r="K25" s="29"/>
    </row>
    <row r="26" spans="1:11" ht="15.75" x14ac:dyDescent="0.25">
      <c r="A26" s="7"/>
      <c r="B26" s="5" t="s">
        <v>107</v>
      </c>
      <c r="C26" s="5"/>
      <c r="D26" s="24" t="s">
        <v>55</v>
      </c>
      <c r="E26" s="27"/>
      <c r="F26" s="27"/>
      <c r="G26" s="27"/>
      <c r="H26" s="27"/>
      <c r="I26" s="27"/>
      <c r="J26" s="3">
        <f>SUM(I27:I31)</f>
        <v>195</v>
      </c>
      <c r="K26" s="27"/>
    </row>
    <row r="27" spans="1:11" ht="15.75" x14ac:dyDescent="0.25">
      <c r="A27" s="7"/>
      <c r="B27" s="5"/>
      <c r="C27" s="6" t="s">
        <v>46</v>
      </c>
      <c r="D27" s="28" t="s">
        <v>57</v>
      </c>
      <c r="E27" s="29"/>
      <c r="F27" s="29"/>
      <c r="G27" s="29"/>
      <c r="H27" s="29">
        <v>12</v>
      </c>
      <c r="I27" s="29">
        <f t="shared" si="1"/>
        <v>60</v>
      </c>
      <c r="J27" s="2"/>
      <c r="K27" s="29"/>
    </row>
    <row r="28" spans="1:11" ht="15.75" x14ac:dyDescent="0.25">
      <c r="A28" s="7"/>
      <c r="B28" s="5"/>
      <c r="C28" s="6" t="s">
        <v>67</v>
      </c>
      <c r="D28" s="28" t="s">
        <v>58</v>
      </c>
      <c r="E28" s="29"/>
      <c r="F28" s="29"/>
      <c r="G28" s="29"/>
      <c r="H28" s="29">
        <v>3</v>
      </c>
      <c r="I28" s="29">
        <f t="shared" si="1"/>
        <v>15</v>
      </c>
      <c r="J28" s="2"/>
      <c r="K28" s="29"/>
    </row>
    <row r="29" spans="1:11" ht="15.75" x14ac:dyDescent="0.25">
      <c r="A29" s="7"/>
      <c r="B29" s="5"/>
      <c r="C29" s="6" t="s">
        <v>68</v>
      </c>
      <c r="D29" s="28" t="s">
        <v>59</v>
      </c>
      <c r="E29" s="29"/>
      <c r="F29" s="29"/>
      <c r="G29" s="29"/>
      <c r="H29" s="29">
        <v>8</v>
      </c>
      <c r="I29" s="29">
        <f t="shared" si="1"/>
        <v>40</v>
      </c>
      <c r="J29" s="2"/>
      <c r="K29" s="29"/>
    </row>
    <row r="30" spans="1:11" ht="15.75" x14ac:dyDescent="0.25">
      <c r="A30" s="31"/>
      <c r="B30" s="5"/>
      <c r="C30" s="6" t="s">
        <v>69</v>
      </c>
      <c r="D30" s="28" t="s">
        <v>60</v>
      </c>
      <c r="E30" s="29"/>
      <c r="F30" s="29"/>
      <c r="G30" s="29"/>
      <c r="H30" s="29">
        <v>8</v>
      </c>
      <c r="I30" s="29">
        <f t="shared" si="1"/>
        <v>40</v>
      </c>
      <c r="J30" s="2"/>
      <c r="K30" s="29"/>
    </row>
    <row r="31" spans="1:11" ht="15.75" x14ac:dyDescent="0.25">
      <c r="A31" s="31"/>
      <c r="B31" s="5"/>
      <c r="C31" s="6" t="s">
        <v>70</v>
      </c>
      <c r="D31" s="28" t="s">
        <v>61</v>
      </c>
      <c r="E31" s="29"/>
      <c r="F31" s="29"/>
      <c r="G31" s="29"/>
      <c r="H31" s="29">
        <v>8</v>
      </c>
      <c r="I31" s="29">
        <f t="shared" si="1"/>
        <v>40</v>
      </c>
      <c r="J31" s="2"/>
      <c r="K31" s="29"/>
    </row>
    <row r="32" spans="1:11" ht="15.75" x14ac:dyDescent="0.25">
      <c r="A32" s="31"/>
      <c r="B32" s="5" t="s">
        <v>108</v>
      </c>
      <c r="C32" s="6"/>
      <c r="D32" s="24" t="s">
        <v>62</v>
      </c>
      <c r="E32" s="27"/>
      <c r="F32" s="27"/>
      <c r="G32" s="27"/>
      <c r="H32" s="27"/>
      <c r="I32" s="27"/>
      <c r="J32" s="3">
        <f>SUM(I33:I35)</f>
        <v>90</v>
      </c>
      <c r="K32" s="27"/>
    </row>
    <row r="33" spans="1:11" ht="15.75" x14ac:dyDescent="0.25">
      <c r="A33" s="31"/>
      <c r="B33" s="5"/>
      <c r="C33" s="6" t="s">
        <v>71</v>
      </c>
      <c r="D33" s="28" t="s">
        <v>63</v>
      </c>
      <c r="E33" s="29"/>
      <c r="F33" s="29"/>
      <c r="G33" s="29"/>
      <c r="H33" s="29">
        <v>8</v>
      </c>
      <c r="I33" s="29">
        <f t="shared" si="1"/>
        <v>40</v>
      </c>
      <c r="J33" s="2"/>
      <c r="K33" s="29"/>
    </row>
    <row r="34" spans="1:11" ht="15.75" x14ac:dyDescent="0.25">
      <c r="A34" s="31"/>
      <c r="B34" s="5"/>
      <c r="C34" s="6" t="s">
        <v>72</v>
      </c>
      <c r="D34" s="28" t="s">
        <v>64</v>
      </c>
      <c r="E34" s="29"/>
      <c r="F34" s="29"/>
      <c r="G34" s="29"/>
      <c r="H34" s="29">
        <v>6</v>
      </c>
      <c r="I34" s="29">
        <f t="shared" si="1"/>
        <v>30</v>
      </c>
      <c r="J34" s="2"/>
      <c r="K34" s="29"/>
    </row>
    <row r="35" spans="1:11" ht="15.75" x14ac:dyDescent="0.25">
      <c r="A35" s="31"/>
      <c r="B35" s="5"/>
      <c r="C35" s="6" t="s">
        <v>73</v>
      </c>
      <c r="D35" s="28" t="s">
        <v>65</v>
      </c>
      <c r="E35" s="29"/>
      <c r="F35" s="29"/>
      <c r="G35" s="29"/>
      <c r="H35" s="29">
        <v>4</v>
      </c>
      <c r="I35" s="29">
        <f t="shared" si="1"/>
        <v>20</v>
      </c>
      <c r="J35" s="2"/>
      <c r="K35" s="29"/>
    </row>
    <row r="36" spans="1:11" ht="15.75" x14ac:dyDescent="0.25">
      <c r="A36" s="31"/>
      <c r="B36" s="5" t="s">
        <v>109</v>
      </c>
      <c r="C36" s="6"/>
      <c r="D36" s="24" t="s">
        <v>66</v>
      </c>
      <c r="E36" s="27"/>
      <c r="F36" s="27"/>
      <c r="G36" s="27"/>
      <c r="H36" s="27"/>
      <c r="I36" s="27"/>
      <c r="J36" s="3">
        <f>SUM(I37:I42)</f>
        <v>400</v>
      </c>
      <c r="K36" s="27"/>
    </row>
    <row r="37" spans="1:11" ht="15.75" x14ac:dyDescent="0.25">
      <c r="A37" s="31"/>
      <c r="B37" s="5"/>
      <c r="C37" s="6" t="s">
        <v>74</v>
      </c>
      <c r="D37" s="28" t="s">
        <v>75</v>
      </c>
      <c r="E37" s="29"/>
      <c r="F37" s="29"/>
      <c r="G37" s="29"/>
      <c r="H37" s="29">
        <v>6</v>
      </c>
      <c r="I37" s="29">
        <f t="shared" si="1"/>
        <v>30</v>
      </c>
      <c r="J37" s="2"/>
      <c r="K37" s="29"/>
    </row>
    <row r="38" spans="1:11" ht="15.75" x14ac:dyDescent="0.25">
      <c r="A38" s="31"/>
      <c r="B38" s="5"/>
      <c r="C38" s="6" t="s">
        <v>88</v>
      </c>
      <c r="D38" s="28" t="s">
        <v>76</v>
      </c>
      <c r="E38" s="29"/>
      <c r="F38" s="29"/>
      <c r="G38" s="29"/>
      <c r="H38" s="29">
        <v>18</v>
      </c>
      <c r="I38" s="29">
        <f t="shared" si="1"/>
        <v>90</v>
      </c>
      <c r="J38" s="2"/>
      <c r="K38" s="29"/>
    </row>
    <row r="39" spans="1:11" ht="15.75" x14ac:dyDescent="0.25">
      <c r="A39" s="31"/>
      <c r="B39" s="5"/>
      <c r="C39" s="6" t="s">
        <v>89</v>
      </c>
      <c r="D39" s="28" t="s">
        <v>77</v>
      </c>
      <c r="E39" s="29"/>
      <c r="F39" s="29"/>
      <c r="G39" s="29"/>
      <c r="H39" s="29">
        <v>18</v>
      </c>
      <c r="I39" s="29">
        <f t="shared" si="1"/>
        <v>90</v>
      </c>
      <c r="J39" s="2"/>
      <c r="K39" s="29"/>
    </row>
    <row r="40" spans="1:11" ht="15.75" x14ac:dyDescent="0.25">
      <c r="A40" s="31"/>
      <c r="B40" s="5"/>
      <c r="C40" s="6" t="s">
        <v>90</v>
      </c>
      <c r="D40" s="28" t="s">
        <v>78</v>
      </c>
      <c r="E40" s="29"/>
      <c r="F40" s="29"/>
      <c r="G40" s="29"/>
      <c r="H40" s="29">
        <v>18</v>
      </c>
      <c r="I40" s="29">
        <f t="shared" si="1"/>
        <v>90</v>
      </c>
      <c r="J40" s="2"/>
      <c r="K40" s="29"/>
    </row>
    <row r="41" spans="1:11" ht="15.75" x14ac:dyDescent="0.25">
      <c r="A41" s="31"/>
      <c r="B41" s="5"/>
      <c r="C41" s="6" t="s">
        <v>91</v>
      </c>
      <c r="D41" s="28" t="s">
        <v>79</v>
      </c>
      <c r="E41" s="29"/>
      <c r="F41" s="29"/>
      <c r="G41" s="29"/>
      <c r="H41" s="29">
        <v>12</v>
      </c>
      <c r="I41" s="29">
        <f t="shared" si="1"/>
        <v>60</v>
      </c>
      <c r="J41" s="2"/>
      <c r="K41" s="29"/>
    </row>
    <row r="42" spans="1:11" ht="15.75" x14ac:dyDescent="0.25">
      <c r="A42" s="31"/>
      <c r="B42" s="5"/>
      <c r="C42" s="6" t="s">
        <v>92</v>
      </c>
      <c r="D42" s="28" t="s">
        <v>80</v>
      </c>
      <c r="E42" s="29"/>
      <c r="F42" s="29"/>
      <c r="G42" s="29"/>
      <c r="H42" s="29">
        <v>8</v>
      </c>
      <c r="I42" s="29">
        <f t="shared" si="1"/>
        <v>40</v>
      </c>
      <c r="J42" s="2"/>
      <c r="K42" s="29"/>
    </row>
    <row r="43" spans="1:11" ht="15.75" x14ac:dyDescent="0.25">
      <c r="A43" s="31"/>
      <c r="B43" s="5" t="s">
        <v>110</v>
      </c>
      <c r="C43" s="6"/>
      <c r="D43" s="24" t="s">
        <v>131</v>
      </c>
      <c r="E43" s="27"/>
      <c r="F43" s="27"/>
      <c r="G43" s="27"/>
      <c r="H43" s="27"/>
      <c r="I43" s="27"/>
      <c r="J43" s="3">
        <f>SUM(I44:I46)</f>
        <v>190</v>
      </c>
      <c r="K43" s="27"/>
    </row>
    <row r="44" spans="1:11" ht="15.75" x14ac:dyDescent="0.25">
      <c r="A44" s="31"/>
      <c r="B44" s="5"/>
      <c r="C44" s="6" t="s">
        <v>93</v>
      </c>
      <c r="D44" s="28" t="s">
        <v>81</v>
      </c>
      <c r="E44" s="29"/>
      <c r="F44" s="29"/>
      <c r="G44" s="29"/>
      <c r="H44" s="29">
        <v>8</v>
      </c>
      <c r="I44" s="29">
        <f t="shared" si="1"/>
        <v>40</v>
      </c>
      <c r="J44" s="2"/>
      <c r="K44" s="29"/>
    </row>
    <row r="45" spans="1:11" ht="15.75" x14ac:dyDescent="0.25">
      <c r="A45" s="31"/>
      <c r="B45" s="5"/>
      <c r="C45" s="6" t="s">
        <v>94</v>
      </c>
      <c r="D45" s="28" t="s">
        <v>82</v>
      </c>
      <c r="E45" s="29"/>
      <c r="F45" s="29"/>
      <c r="G45" s="29"/>
      <c r="H45" s="29">
        <v>18</v>
      </c>
      <c r="I45" s="29">
        <f t="shared" si="1"/>
        <v>90</v>
      </c>
      <c r="J45" s="2"/>
      <c r="K45" s="29"/>
    </row>
    <row r="46" spans="1:11" ht="15.75" x14ac:dyDescent="0.25">
      <c r="A46" s="31"/>
      <c r="B46" s="5"/>
      <c r="C46" s="6" t="s">
        <v>95</v>
      </c>
      <c r="D46" s="28" t="s">
        <v>83</v>
      </c>
      <c r="E46" s="29"/>
      <c r="F46" s="29"/>
      <c r="G46" s="29"/>
      <c r="H46" s="29">
        <v>12</v>
      </c>
      <c r="I46" s="29">
        <f t="shared" si="1"/>
        <v>60</v>
      </c>
      <c r="J46" s="2"/>
      <c r="K46" s="29"/>
    </row>
    <row r="47" spans="1:11" ht="15.75" x14ac:dyDescent="0.25">
      <c r="A47" s="31"/>
      <c r="B47" s="5" t="s">
        <v>111</v>
      </c>
      <c r="C47" s="6"/>
      <c r="D47" s="24" t="s">
        <v>84</v>
      </c>
      <c r="E47" s="27"/>
      <c r="F47" s="27"/>
      <c r="G47" s="27"/>
      <c r="H47" s="27"/>
      <c r="I47" s="27"/>
      <c r="J47" s="3">
        <f>SUM(I48:I50)</f>
        <v>145</v>
      </c>
      <c r="K47" s="27"/>
    </row>
    <row r="48" spans="1:11" ht="15.75" x14ac:dyDescent="0.25">
      <c r="A48" s="31"/>
      <c r="B48" s="5"/>
      <c r="C48" s="6" t="s">
        <v>96</v>
      </c>
      <c r="D48" s="28" t="s">
        <v>85</v>
      </c>
      <c r="E48" s="29"/>
      <c r="F48" s="29"/>
      <c r="G48" s="29"/>
      <c r="H48" s="29">
        <v>18</v>
      </c>
      <c r="I48" s="29">
        <f t="shared" si="1"/>
        <v>90</v>
      </c>
      <c r="J48" s="2"/>
      <c r="K48" s="29"/>
    </row>
    <row r="49" spans="1:20" ht="15.75" x14ac:dyDescent="0.25">
      <c r="A49" s="31"/>
      <c r="B49" s="5"/>
      <c r="C49" s="6" t="s">
        <v>97</v>
      </c>
      <c r="D49" s="28" t="s">
        <v>86</v>
      </c>
      <c r="E49" s="29"/>
      <c r="F49" s="29"/>
      <c r="G49" s="29"/>
      <c r="H49" s="29">
        <v>8</v>
      </c>
      <c r="I49" s="29">
        <f t="shared" si="1"/>
        <v>40</v>
      </c>
      <c r="J49" s="2"/>
      <c r="K49" s="29"/>
    </row>
    <row r="50" spans="1:20" ht="15.75" x14ac:dyDescent="0.25">
      <c r="A50" s="31"/>
      <c r="B50" s="5"/>
      <c r="C50" s="6" t="s">
        <v>98</v>
      </c>
      <c r="D50" s="28" t="s">
        <v>87</v>
      </c>
      <c r="E50" s="29"/>
      <c r="F50" s="29"/>
      <c r="G50" s="29"/>
      <c r="H50" s="29">
        <v>3</v>
      </c>
      <c r="I50" s="29">
        <f t="shared" si="1"/>
        <v>15</v>
      </c>
      <c r="J50" s="29"/>
      <c r="K50" s="29"/>
    </row>
    <row r="51" spans="1:20" ht="15.75" x14ac:dyDescent="0.25">
      <c r="A51" s="42" t="s">
        <v>99</v>
      </c>
      <c r="B51" s="43"/>
      <c r="C51" s="43"/>
      <c r="D51" s="43"/>
      <c r="E51" s="43"/>
      <c r="F51" s="43"/>
      <c r="G51" s="43"/>
      <c r="H51" s="43"/>
      <c r="I51" s="44"/>
      <c r="J51" s="37">
        <f>SUM(K3:K20)</f>
        <v>2296.25</v>
      </c>
      <c r="K51" s="38"/>
    </row>
    <row r="52" spans="1:20" ht="15.75" x14ac:dyDescent="0.25">
      <c r="A52" s="35" t="s">
        <v>130</v>
      </c>
      <c r="B52" s="41"/>
      <c r="C52" s="41"/>
      <c r="D52" s="41"/>
      <c r="E52" s="41"/>
      <c r="F52" s="41"/>
      <c r="G52" s="41"/>
      <c r="H52" s="41"/>
      <c r="I52" s="36"/>
      <c r="J52" s="37">
        <f>J51*0.07</f>
        <v>160.73750000000001</v>
      </c>
      <c r="K52" s="38"/>
    </row>
    <row r="53" spans="1:20" ht="15.75" x14ac:dyDescent="0.25">
      <c r="A53" s="39" t="s">
        <v>100</v>
      </c>
      <c r="B53" s="40"/>
      <c r="C53" s="40"/>
      <c r="D53" s="40"/>
      <c r="E53" s="40"/>
      <c r="F53" s="40"/>
      <c r="G53" s="40"/>
      <c r="H53" s="40"/>
      <c r="I53" s="32"/>
      <c r="J53" s="37">
        <f>J51+J52</f>
        <v>2456.9875000000002</v>
      </c>
      <c r="K53" s="38"/>
    </row>
    <row r="56" spans="1:20" ht="15.75" x14ac:dyDescent="0.25">
      <c r="R56" s="34" t="s">
        <v>113</v>
      </c>
      <c r="S56" s="34"/>
      <c r="T56" s="34"/>
    </row>
    <row r="57" spans="1:20" ht="15.75" x14ac:dyDescent="0.25">
      <c r="R57" s="4" t="s">
        <v>114</v>
      </c>
      <c r="S57" s="4" t="s">
        <v>115</v>
      </c>
      <c r="T57" s="4" t="s">
        <v>116</v>
      </c>
    </row>
    <row r="58" spans="1:20" ht="15.7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R58" s="3" t="s">
        <v>117</v>
      </c>
      <c r="S58" s="3">
        <f>S59+S60</f>
        <v>0</v>
      </c>
      <c r="T58" s="3">
        <f>T59+T60</f>
        <v>1186.25</v>
      </c>
    </row>
    <row r="59" spans="1:20" ht="15.75" x14ac:dyDescent="0.25">
      <c r="R59" s="33" t="s">
        <v>129</v>
      </c>
      <c r="S59" s="29"/>
      <c r="T59" s="29">
        <f>J4+J6</f>
        <v>194.18999999999997</v>
      </c>
    </row>
    <row r="60" spans="1:20" ht="15.75" x14ac:dyDescent="0.25">
      <c r="R60" s="33" t="s">
        <v>39</v>
      </c>
      <c r="S60" s="29"/>
      <c r="T60" s="29">
        <f>J10+J14</f>
        <v>992.06000000000006</v>
      </c>
    </row>
    <row r="61" spans="1:20" ht="15.75" x14ac:dyDescent="0.25">
      <c r="R61" s="3" t="s">
        <v>118</v>
      </c>
      <c r="S61" s="3">
        <v>285</v>
      </c>
      <c r="T61" s="3">
        <v>0</v>
      </c>
    </row>
    <row r="62" spans="1:20" ht="15.75" x14ac:dyDescent="0.25">
      <c r="R62" s="3" t="s">
        <v>119</v>
      </c>
      <c r="S62" s="3">
        <v>90</v>
      </c>
      <c r="T62" s="3">
        <v>0</v>
      </c>
    </row>
    <row r="63" spans="1:20" ht="15.75" x14ac:dyDescent="0.25">
      <c r="R63" s="3" t="s">
        <v>120</v>
      </c>
      <c r="S63" s="3">
        <f>SUM(S64:S68)</f>
        <v>560.74</v>
      </c>
      <c r="T63" s="3">
        <f>SUM(T64:T68)</f>
        <v>0</v>
      </c>
    </row>
    <row r="64" spans="1:20" ht="15.75" x14ac:dyDescent="0.25">
      <c r="R64" s="33" t="s">
        <v>121</v>
      </c>
      <c r="S64" s="29">
        <v>132.5</v>
      </c>
      <c r="T64" s="29"/>
    </row>
    <row r="65" spans="18:20" ht="15.75" x14ac:dyDescent="0.25">
      <c r="R65" s="33" t="s">
        <v>77</v>
      </c>
      <c r="S65" s="29">
        <v>132</v>
      </c>
      <c r="T65" s="29"/>
    </row>
    <row r="66" spans="18:20" ht="15.75" x14ac:dyDescent="0.25">
      <c r="R66" s="33" t="s">
        <v>122</v>
      </c>
      <c r="S66" s="29">
        <v>132.19999999999999</v>
      </c>
      <c r="T66" s="29"/>
    </row>
    <row r="67" spans="18:20" ht="15.75" x14ac:dyDescent="0.25">
      <c r="R67" s="33" t="s">
        <v>123</v>
      </c>
      <c r="S67" s="29">
        <v>92.04</v>
      </c>
      <c r="T67" s="29"/>
    </row>
    <row r="68" spans="18:20" ht="15.75" x14ac:dyDescent="0.25">
      <c r="R68" s="33" t="s">
        <v>124</v>
      </c>
      <c r="S68" s="29">
        <v>72</v>
      </c>
      <c r="T68" s="29"/>
    </row>
    <row r="69" spans="18:20" ht="15.75" x14ac:dyDescent="0.25">
      <c r="R69" s="3" t="s">
        <v>125</v>
      </c>
      <c r="S69" s="3">
        <v>190</v>
      </c>
      <c r="T69" s="3">
        <v>0</v>
      </c>
    </row>
    <row r="70" spans="18:20" ht="15.75" x14ac:dyDescent="0.25">
      <c r="R70" s="3" t="s">
        <v>126</v>
      </c>
      <c r="S70" s="3">
        <v>145</v>
      </c>
      <c r="T70" s="3">
        <v>0</v>
      </c>
    </row>
    <row r="71" spans="18:20" ht="15.75" x14ac:dyDescent="0.25">
      <c r="R71" s="23" t="s">
        <v>127</v>
      </c>
      <c r="S71" s="23">
        <f>S58+S61+S62+S63+S69+S70</f>
        <v>1270.74</v>
      </c>
      <c r="T71" s="23">
        <f>T58+T61+T62+T63+T69+T70</f>
        <v>1186.25</v>
      </c>
    </row>
    <row r="72" spans="18:20" ht="15.75" x14ac:dyDescent="0.25">
      <c r="R72" s="23" t="s">
        <v>128</v>
      </c>
      <c r="S72" s="35">
        <f>S71+T71</f>
        <v>2456.9899999999998</v>
      </c>
      <c r="T72" s="36"/>
    </row>
  </sheetData>
  <mergeCells count="10">
    <mergeCell ref="A53:H53"/>
    <mergeCell ref="A52:I52"/>
    <mergeCell ref="A51:I51"/>
    <mergeCell ref="A1:K1"/>
    <mergeCell ref="M6:N6"/>
    <mergeCell ref="R56:T56"/>
    <mergeCell ref="S72:T72"/>
    <mergeCell ref="J51:K51"/>
    <mergeCell ref="J52:K52"/>
    <mergeCell ref="J53:K5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Gómez</dc:creator>
  <cp:lastModifiedBy>Carlos Gómez</cp:lastModifiedBy>
  <dcterms:created xsi:type="dcterms:W3CDTF">2015-06-05T18:19:34Z</dcterms:created>
  <dcterms:modified xsi:type="dcterms:W3CDTF">2021-07-01T15:39:39Z</dcterms:modified>
</cp:coreProperties>
</file>