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xr:revisionPtr revIDLastSave="0" documentId="13_ncr:1_{33110DD3-669C-4ACC-AA5E-3519CCC9AEC4}" xr6:coauthVersionLast="47" xr6:coauthVersionMax="47" xr10:uidLastSave="{00000000-0000-0000-0000-000000000000}"/>
  <bookViews>
    <workbookView xWindow="-120" yWindow="-120" windowWidth="29040" windowHeight="15720" activeTab="1" xr2:uid="{AA1B09E1-C9F8-4D0C-8D24-C650A315F62B}"/>
  </bookViews>
  <sheets>
    <sheet name="MuT-results" sheetId="1" r:id="rId1"/>
    <sheet name="live-mutants-for-phrases-MuTops" sheetId="2" r:id="rId2"/>
  </sheets>
  <definedNames>
    <definedName name="_xlnm._FilterDatabase" localSheetId="1" hidden="1">'live-mutants-for-phrases-MuTops'!$A$1:$J$1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2" l="1"/>
  <c r="N2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3" i="2"/>
  <c r="L30" i="2"/>
  <c r="L28" i="2"/>
  <c r="L26" i="2"/>
  <c r="L24" i="2"/>
  <c r="L22" i="2"/>
  <c r="L20" i="2"/>
  <c r="L18" i="2"/>
  <c r="L16" i="2"/>
  <c r="L14" i="2"/>
  <c r="L12" i="2"/>
  <c r="L10" i="2"/>
  <c r="L8" i="2"/>
  <c r="L6" i="2"/>
  <c r="L4" i="2"/>
  <c r="L2" i="2"/>
  <c r="M26" i="2"/>
  <c r="M24" i="2"/>
  <c r="M22" i="2"/>
  <c r="M12" i="2"/>
  <c r="M10" i="2"/>
  <c r="M6" i="2"/>
  <c r="M4" i="2"/>
  <c r="K3" i="2"/>
  <c r="K33" i="2" s="1"/>
  <c r="K4" i="2"/>
  <c r="K5" i="2"/>
  <c r="K6" i="2"/>
  <c r="K7" i="2"/>
  <c r="K8" i="2"/>
  <c r="M8" i="2" s="1"/>
  <c r="K9" i="2"/>
  <c r="K10" i="2"/>
  <c r="K11" i="2"/>
  <c r="K12" i="2"/>
  <c r="K13" i="2"/>
  <c r="K14" i="2"/>
  <c r="M14" i="2" s="1"/>
  <c r="K15" i="2"/>
  <c r="K16" i="2"/>
  <c r="M16" i="2" s="1"/>
  <c r="K17" i="2"/>
  <c r="K18" i="2"/>
  <c r="M18" i="2" s="1"/>
  <c r="K19" i="2"/>
  <c r="K20" i="2"/>
  <c r="M20" i="2" s="1"/>
  <c r="K21" i="2"/>
  <c r="K22" i="2"/>
  <c r="K23" i="2"/>
  <c r="K24" i="2"/>
  <c r="K25" i="2"/>
  <c r="K26" i="2"/>
  <c r="K27" i="2"/>
  <c r="K28" i="2"/>
  <c r="M28" i="2" s="1"/>
  <c r="K29" i="2"/>
  <c r="K30" i="2"/>
  <c r="M30" i="2" s="1"/>
  <c r="K31" i="2"/>
  <c r="K2" i="2"/>
  <c r="K32" i="2" s="1"/>
  <c r="C35" i="2"/>
  <c r="J34" i="2"/>
  <c r="I34" i="2"/>
  <c r="H34" i="2"/>
  <c r="G34" i="2"/>
  <c r="F34" i="2"/>
  <c r="E34" i="2"/>
  <c r="D34" i="2"/>
  <c r="C34" i="2"/>
  <c r="B34" i="2"/>
  <c r="J32" i="2"/>
  <c r="I32" i="2"/>
  <c r="H32" i="2"/>
  <c r="G32" i="2"/>
  <c r="F32" i="2"/>
  <c r="E32" i="2"/>
  <c r="D32" i="2"/>
  <c r="C32" i="2"/>
  <c r="K124" i="1"/>
  <c r="M2" i="2" l="1"/>
  <c r="G132" i="1"/>
  <c r="G131" i="1"/>
  <c r="G130" i="1"/>
  <c r="G129" i="1"/>
  <c r="G128" i="1"/>
  <c r="T123" i="1"/>
  <c r="Q123" i="1"/>
  <c r="K123" i="1"/>
  <c r="C123" i="1"/>
  <c r="O123" i="1"/>
  <c r="P121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C118" i="1"/>
  <c r="J119" i="1" l="1"/>
  <c r="Q25" i="1"/>
  <c r="D119" i="1" l="1"/>
  <c r="E119" i="1"/>
  <c r="F119" i="1"/>
  <c r="G119" i="1"/>
  <c r="H119" i="1"/>
  <c r="I119" i="1"/>
  <c r="K119" i="1"/>
  <c r="L119" i="1"/>
  <c r="M119" i="1"/>
  <c r="N119" i="1"/>
  <c r="O119" i="1"/>
  <c r="P119" i="1"/>
  <c r="Q119" i="1"/>
  <c r="Q120" i="1" s="1"/>
  <c r="R119" i="1"/>
  <c r="S119" i="1"/>
  <c r="T119" i="1"/>
  <c r="U119" i="1"/>
  <c r="V119" i="1"/>
  <c r="C119" i="1"/>
  <c r="F120" i="1"/>
  <c r="K120" i="1"/>
  <c r="L120" i="1"/>
  <c r="M120" i="1"/>
  <c r="O120" i="1"/>
  <c r="D112" i="1"/>
  <c r="E112" i="1"/>
  <c r="F112" i="1"/>
  <c r="G112" i="1"/>
  <c r="H112" i="1"/>
  <c r="H113" i="1" s="1"/>
  <c r="I112" i="1"/>
  <c r="I113" i="1" s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C112" i="1"/>
  <c r="E111" i="1"/>
  <c r="D111" i="1"/>
  <c r="F111" i="1"/>
  <c r="F113" i="1" s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C111" i="1"/>
  <c r="K15" i="1"/>
  <c r="G15" i="1"/>
  <c r="V15" i="1"/>
  <c r="U15" i="1"/>
  <c r="T15" i="1"/>
  <c r="S15" i="1"/>
  <c r="R15" i="1"/>
  <c r="Q15" i="1"/>
  <c r="P15" i="1"/>
  <c r="O15" i="1"/>
  <c r="N15" i="1"/>
  <c r="M15" i="1"/>
  <c r="L15" i="1"/>
  <c r="J15" i="1"/>
  <c r="I15" i="1"/>
  <c r="H15" i="1"/>
  <c r="F15" i="1"/>
  <c r="E15" i="1"/>
  <c r="D15" i="1"/>
  <c r="C15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106" i="1"/>
  <c r="V106" i="1"/>
  <c r="U106" i="1"/>
  <c r="T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C122" i="1"/>
  <c r="B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Q121" i="1"/>
  <c r="R121" i="1"/>
  <c r="S121" i="1"/>
  <c r="T121" i="1"/>
  <c r="U121" i="1"/>
  <c r="C121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21" i="1" l="1"/>
  <c r="E113" i="1"/>
  <c r="V122" i="1"/>
  <c r="J120" i="1"/>
  <c r="I120" i="1"/>
  <c r="H120" i="1"/>
  <c r="N113" i="1"/>
  <c r="P113" i="1"/>
  <c r="K113" i="1"/>
  <c r="M113" i="1"/>
  <c r="L113" i="1"/>
  <c r="P120" i="1"/>
  <c r="S113" i="1"/>
  <c r="R113" i="1"/>
  <c r="S120" i="1"/>
  <c r="N120" i="1"/>
  <c r="J113" i="1"/>
  <c r="O113" i="1"/>
  <c r="G113" i="1"/>
  <c r="D113" i="1"/>
  <c r="C113" i="1"/>
  <c r="C120" i="1"/>
  <c r="Q113" i="1"/>
  <c r="G120" i="1"/>
  <c r="E120" i="1"/>
  <c r="U120" i="1"/>
  <c r="T120" i="1"/>
  <c r="D120" i="1"/>
  <c r="R120" i="1"/>
  <c r="U113" i="1"/>
  <c r="T113" i="1"/>
  <c r="V113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B130" i="1" s="1"/>
  <c r="Q108" i="1"/>
  <c r="R108" i="1"/>
  <c r="S108" i="1"/>
  <c r="T108" i="1"/>
  <c r="U108" i="1"/>
  <c r="C108" i="1"/>
  <c r="B128" i="1" s="1"/>
  <c r="C114" i="1"/>
  <c r="D115" i="1"/>
  <c r="E115" i="1"/>
  <c r="F115" i="1"/>
  <c r="G115" i="1"/>
  <c r="H115" i="1"/>
  <c r="I115" i="1"/>
  <c r="J115" i="1"/>
  <c r="K115" i="1"/>
  <c r="K116" i="1" s="1"/>
  <c r="L115" i="1"/>
  <c r="L116" i="1" s="1"/>
  <c r="M115" i="1"/>
  <c r="N115" i="1"/>
  <c r="O115" i="1"/>
  <c r="P115" i="1"/>
  <c r="Q115" i="1"/>
  <c r="R115" i="1"/>
  <c r="S115" i="1"/>
  <c r="T115" i="1"/>
  <c r="U115" i="1"/>
  <c r="C115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1" i="1"/>
  <c r="V100" i="1"/>
  <c r="D47" i="1"/>
  <c r="V94" i="1"/>
  <c r="V87" i="1"/>
  <c r="V80" i="1"/>
  <c r="V73" i="1"/>
  <c r="V66" i="1"/>
  <c r="V59" i="1"/>
  <c r="V52" i="1"/>
  <c r="V45" i="1"/>
  <c r="V38" i="1"/>
  <c r="V31" i="1"/>
  <c r="V24" i="1"/>
  <c r="V17" i="1"/>
  <c r="V10" i="1"/>
  <c r="V3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V79" i="1"/>
  <c r="V93" i="1"/>
  <c r="V86" i="1"/>
  <c r="V72" i="1"/>
  <c r="V65" i="1"/>
  <c r="V58" i="1"/>
  <c r="V51" i="1"/>
  <c r="V44" i="1"/>
  <c r="V37" i="1"/>
  <c r="V30" i="1"/>
  <c r="V23" i="1"/>
  <c r="V16" i="1"/>
  <c r="V9" i="1"/>
  <c r="V2" i="1"/>
  <c r="V118" i="1" s="1"/>
  <c r="B131" i="1" l="1"/>
  <c r="H128" i="1"/>
  <c r="H129" i="1"/>
  <c r="H130" i="1"/>
  <c r="H131" i="1"/>
  <c r="H132" i="1"/>
  <c r="V120" i="1"/>
  <c r="B129" i="1"/>
  <c r="B132" i="1"/>
  <c r="M109" i="1"/>
  <c r="O110" i="1"/>
  <c r="L109" i="1"/>
  <c r="H109" i="1"/>
  <c r="G109" i="1"/>
  <c r="K109" i="1"/>
  <c r="J110" i="1"/>
  <c r="I109" i="1"/>
  <c r="V107" i="1"/>
  <c r="V68" i="1"/>
  <c r="V103" i="1"/>
  <c r="V82" i="1"/>
  <c r="V4" i="1"/>
  <c r="V32" i="1"/>
  <c r="V47" i="1"/>
  <c r="V81" i="1"/>
  <c r="E110" i="1"/>
  <c r="D110" i="1"/>
  <c r="V108" i="1"/>
  <c r="T117" i="1"/>
  <c r="S117" i="1"/>
  <c r="R117" i="1"/>
  <c r="V114" i="1"/>
  <c r="V115" i="1"/>
  <c r="H116" i="1"/>
  <c r="G116" i="1"/>
  <c r="F116" i="1"/>
  <c r="M116" i="1"/>
  <c r="J116" i="1"/>
  <c r="C110" i="1"/>
  <c r="V75" i="1"/>
  <c r="V5" i="1"/>
  <c r="N116" i="1"/>
  <c r="F109" i="1"/>
  <c r="I116" i="1"/>
  <c r="V25" i="1"/>
  <c r="J109" i="1"/>
  <c r="Q109" i="1"/>
  <c r="V74" i="1"/>
  <c r="V39" i="1"/>
  <c r="N109" i="1"/>
  <c r="U117" i="1"/>
  <c r="S110" i="1"/>
  <c r="D116" i="1"/>
  <c r="C116" i="1"/>
  <c r="V88" i="1"/>
  <c r="V67" i="1"/>
  <c r="V60" i="1"/>
  <c r="V53" i="1"/>
  <c r="V46" i="1"/>
  <c r="V40" i="1"/>
  <c r="C117" i="1"/>
  <c r="E116" i="1"/>
  <c r="P116" i="1"/>
  <c r="O117" i="1"/>
  <c r="R116" i="1"/>
  <c r="Q116" i="1"/>
  <c r="O116" i="1"/>
  <c r="D117" i="1"/>
  <c r="F117" i="1"/>
  <c r="G117" i="1"/>
  <c r="I117" i="1"/>
  <c r="J117" i="1"/>
  <c r="N117" i="1"/>
  <c r="P117" i="1"/>
  <c r="H117" i="1"/>
  <c r="K117" i="1"/>
  <c r="L117" i="1"/>
  <c r="M117" i="1"/>
  <c r="Q117" i="1"/>
  <c r="E117" i="1"/>
  <c r="S116" i="1"/>
  <c r="T116" i="1"/>
  <c r="U116" i="1"/>
  <c r="R109" i="1"/>
  <c r="V33" i="1"/>
  <c r="U110" i="1"/>
  <c r="I110" i="1"/>
  <c r="H110" i="1"/>
  <c r="G110" i="1"/>
  <c r="V19" i="1"/>
  <c r="V89" i="1"/>
  <c r="S109" i="1"/>
  <c r="T110" i="1"/>
  <c r="O109" i="1"/>
  <c r="V61" i="1"/>
  <c r="P109" i="1"/>
  <c r="C130" i="1" s="1"/>
  <c r="D130" i="1" s="1"/>
  <c r="V54" i="1"/>
  <c r="U109" i="1"/>
  <c r="V26" i="1"/>
  <c r="K110" i="1"/>
  <c r="M110" i="1"/>
  <c r="L110" i="1"/>
  <c r="F110" i="1"/>
  <c r="V18" i="1"/>
  <c r="P110" i="1"/>
  <c r="V12" i="1"/>
  <c r="T109" i="1"/>
  <c r="C132" i="1" s="1"/>
  <c r="Q110" i="1"/>
  <c r="N110" i="1"/>
  <c r="V11" i="1"/>
  <c r="D109" i="1"/>
  <c r="C109" i="1"/>
  <c r="R110" i="1"/>
  <c r="V96" i="1"/>
  <c r="E109" i="1"/>
  <c r="V95" i="1"/>
  <c r="C129" i="1" l="1"/>
  <c r="C128" i="1"/>
  <c r="D128" i="1" s="1"/>
  <c r="D129" i="1"/>
  <c r="C131" i="1"/>
  <c r="D132" i="1"/>
  <c r="D131" i="1"/>
  <c r="V116" i="1"/>
  <c r="V117" i="1"/>
  <c r="V109" i="1"/>
  <c r="V110" i="1"/>
</calcChain>
</file>

<file path=xl/sharedStrings.xml><?xml version="1.0" encoding="utf-8"?>
<sst xmlns="http://schemas.openxmlformats.org/spreadsheetml/2006/main" count="261" uniqueCount="60">
  <si>
    <t>personal-bot</t>
  </si>
  <si>
    <t>Covid19_tracer</t>
  </si>
  <si>
    <t>Data-mining</t>
  </si>
  <si>
    <t>Rasa-demo</t>
  </si>
  <si>
    <t>Email-WhatsApp-Integration</t>
  </si>
  <si>
    <t>h4h-chatbot</t>
  </si>
  <si>
    <t>e2e-bot</t>
  </si>
  <si>
    <t>diagrams2ai</t>
  </si>
  <si>
    <t>yassinelamarti</t>
  </si>
  <si>
    <t>lankbanfinance</t>
  </si>
  <si>
    <t>legal-alien-chatbot</t>
  </si>
  <si>
    <t>dusbot</t>
  </si>
  <si>
    <t>total</t>
  </si>
  <si>
    <t>dp_max</t>
  </si>
  <si>
    <t>dp_min</t>
  </si>
  <si>
    <t>dpwp</t>
  </si>
  <si>
    <t>dpwl</t>
  </si>
  <si>
    <t>k2p_max</t>
  </si>
  <si>
    <t>k2p_min</t>
  </si>
  <si>
    <t>mp_max</t>
  </si>
  <si>
    <t>mp_min</t>
  </si>
  <si>
    <t>rip</t>
  </si>
  <si>
    <t>dpp</t>
  </si>
  <si>
    <t>spo</t>
  </si>
  <si>
    <t>dfi</t>
  </si>
  <si>
    <t>cre</t>
  </si>
  <si>
    <t>da</t>
  </si>
  <si>
    <t>dpr</t>
  </si>
  <si>
    <t>dcs</t>
  </si>
  <si>
    <t>dcb</t>
  </si>
  <si>
    <t>so</t>
  </si>
  <si>
    <t>Spaceonova</t>
  </si>
  <si>
    <t>#Generated</t>
  </si>
  <si>
    <t>#Killed</t>
  </si>
  <si>
    <t>#Alive</t>
  </si>
  <si>
    <t>Mutation score</t>
  </si>
  <si>
    <t>current
total</t>
  </si>
  <si>
    <t>dle</t>
  </si>
  <si>
    <t>bikeShop</t>
  </si>
  <si>
    <t>#chatbots</t>
  </si>
  <si>
    <t>current #chatbots</t>
  </si>
  <si>
    <t>#Tests</t>
  </si>
  <si>
    <t>#Failed</t>
  </si>
  <si>
    <t>%</t>
  </si>
  <si>
    <t>Mutation score by operator type</t>
  </si>
  <si>
    <t>Stubborness by operator type</t>
  </si>
  <si>
    <t>killed</t>
  </si>
  <si>
    <t>alive</t>
  </si>
  <si>
    <t>MS</t>
  </si>
  <si>
    <t>failed</t>
  </si>
  <si>
    <t>Is this correct? A test may have killed several mutants, or only 1…</t>
  </si>
  <si>
    <t>phrases</t>
  </si>
  <si>
    <t>intents</t>
  </si>
  <si>
    <t>entities</t>
  </si>
  <si>
    <t>actions</t>
  </si>
  <si>
    <t>flows</t>
  </si>
  <si>
    <t>In these data I have accounted each test only once.</t>
  </si>
  <si>
    <t>#tests</t>
  </si>
  <si>
    <t/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</si>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</sst>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/>
    </xf>
    <xf numFmtId="0" fontId="0" fillId="0" borderId="0" xfId="0" quotePrefix="1" applyAlignment="1">
      <alignment horizontal="right" vertical="center"/>
    </xf>
    <xf numFmtId="0" fontId="1" fillId="2" borderId="0" xfId="0" applyFont="1" applyFill="1"/>
    <xf numFmtId="0" fontId="0" fillId="3" borderId="0" xfId="0" applyFill="1"/>
    <xf numFmtId="0" fontId="0" fillId="2" borderId="3" xfId="0" applyFill="1" applyBorder="1"/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6" xfId="0" applyBorder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 vertical="center"/>
    </xf>
    <xf numFmtId="0" fontId="0" fillId="0" borderId="8" xfId="0" applyBorder="1"/>
    <xf numFmtId="0" fontId="0" fillId="0" borderId="9" xfId="0" applyBorder="1"/>
    <xf numFmtId="0" fontId="0" fillId="2" borderId="8" xfId="0" applyFill="1" applyBorder="1"/>
    <xf numFmtId="0" fontId="0" fillId="0" borderId="10" xfId="0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61E7-EBBA-4B8C-953D-8653F4045B51}">
  <dimension ref="A1:V132"/>
  <sheetViews>
    <sheetView workbookViewId="0">
      <pane ySplit="1" topLeftCell="A96" activePane="bottomLeft" state="frozen"/>
      <selection pane="bottomLeft"/>
    </sheetView>
  </sheetViews>
  <sheetFormatPr baseColWidth="10" defaultRowHeight="15" x14ac:dyDescent="0.25"/>
  <sheetData>
    <row r="1" spans="1:22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37</v>
      </c>
      <c r="Q1" t="s">
        <v>26</v>
      </c>
      <c r="R1" t="s">
        <v>27</v>
      </c>
      <c r="S1" t="s">
        <v>30</v>
      </c>
      <c r="T1" t="s">
        <v>28</v>
      </c>
      <c r="U1" t="s">
        <v>29</v>
      </c>
      <c r="V1" t="s">
        <v>12</v>
      </c>
    </row>
    <row r="2" spans="1:22" x14ac:dyDescent="0.25">
      <c r="A2" s="22">
        <v>256644</v>
      </c>
      <c r="B2" s="1" t="s">
        <v>32</v>
      </c>
      <c r="C2">
        <v>11</v>
      </c>
      <c r="D2">
        <v>11</v>
      </c>
      <c r="G2">
        <v>11</v>
      </c>
      <c r="H2">
        <v>11</v>
      </c>
      <c r="I2">
        <v>11</v>
      </c>
      <c r="J2">
        <v>11</v>
      </c>
      <c r="K2">
        <v>1</v>
      </c>
      <c r="Q2">
        <v>20</v>
      </c>
      <c r="R2">
        <v>1</v>
      </c>
      <c r="S2">
        <v>1</v>
      </c>
      <c r="T2">
        <v>1</v>
      </c>
      <c r="V2">
        <f t="shared" ref="V2:V93" si="0">SUM(C2:U2)</f>
        <v>90</v>
      </c>
    </row>
    <row r="3" spans="1:22" x14ac:dyDescent="0.25">
      <c r="A3" s="22"/>
      <c r="B3" s="1" t="s">
        <v>33</v>
      </c>
      <c r="C3">
        <v>1</v>
      </c>
      <c r="D3">
        <v>4</v>
      </c>
      <c r="G3">
        <v>11</v>
      </c>
      <c r="H3">
        <v>11</v>
      </c>
      <c r="I3">
        <v>10</v>
      </c>
      <c r="J3">
        <v>10</v>
      </c>
      <c r="K3">
        <v>1</v>
      </c>
      <c r="Q3">
        <v>20</v>
      </c>
      <c r="R3">
        <v>1</v>
      </c>
      <c r="S3">
        <v>1</v>
      </c>
      <c r="T3">
        <v>1</v>
      </c>
      <c r="V3">
        <f>IF(SUM(C3:U3)&gt;0,SUM(C3:U3),"")</f>
        <v>71</v>
      </c>
    </row>
    <row r="4" spans="1:22" x14ac:dyDescent="0.25">
      <c r="A4" s="22"/>
      <c r="B4" s="1" t="s">
        <v>34</v>
      </c>
      <c r="C4">
        <f t="shared" ref="C4" si="1">IF(AND(NOT(C2=""),NOT(C3="")),C2-C3,"")</f>
        <v>10</v>
      </c>
      <c r="D4">
        <f t="shared" ref="D4" si="2">IF(AND(NOT(D2=""),NOT(D3="")),D2-D3,"")</f>
        <v>7</v>
      </c>
      <c r="E4" t="str">
        <f>IF(AND(NOT(E2=""),NOT(E3="")),E2-E3,"")</f>
        <v/>
      </c>
      <c r="F4" t="str">
        <f t="shared" ref="F4" si="3">IF(AND(NOT(F2=""),NOT(F3="")),F2-F3,"")</f>
        <v/>
      </c>
      <c r="G4">
        <f t="shared" ref="G4" si="4">IF(AND(NOT(G2=""),NOT(G3="")),G2-G3,"")</f>
        <v>0</v>
      </c>
      <c r="H4">
        <f t="shared" ref="H4" si="5">IF(AND(NOT(H2=""),NOT(H3="")),H2-H3,"")</f>
        <v>0</v>
      </c>
      <c r="I4">
        <f t="shared" ref="I4" si="6">IF(AND(NOT(I2=""),NOT(I3="")),I2-I3,"")</f>
        <v>1</v>
      </c>
      <c r="J4">
        <f t="shared" ref="J4" si="7">IF(AND(NOT(J2=""),NOT(J3="")),J2-J3,"")</f>
        <v>1</v>
      </c>
      <c r="K4">
        <f t="shared" ref="K4" si="8">IF(AND(NOT(K2=""),NOT(K3="")),K2-K3,"")</f>
        <v>0</v>
      </c>
      <c r="L4" t="str">
        <f t="shared" ref="L4" si="9">IF(AND(NOT(L2=""),NOT(L3="")),L2-L3,"")</f>
        <v/>
      </c>
      <c r="M4" t="str">
        <f t="shared" ref="M4" si="10">IF(AND(NOT(M2=""),NOT(M3="")),M2-M3,"")</f>
        <v/>
      </c>
      <c r="N4" t="str">
        <f t="shared" ref="N4" si="11">IF(AND(NOT(N2=""),NOT(N3="")),N2-N3,"")</f>
        <v/>
      </c>
      <c r="O4" t="str">
        <f t="shared" ref="O4" si="12">IF(AND(NOT(O2=""),NOT(O3="")),O2-O3,"")</f>
        <v/>
      </c>
      <c r="P4" t="str">
        <f t="shared" ref="P4" si="13">IF(AND(NOT(P2=""),NOT(P3="")),P2-P3,"")</f>
        <v/>
      </c>
      <c r="Q4">
        <f t="shared" ref="Q4" si="14">IF(AND(NOT(Q2=""),NOT(Q3="")),Q2-Q3,"")</f>
        <v>0</v>
      </c>
      <c r="R4">
        <f t="shared" ref="R4" si="15">IF(AND(NOT(R2=""),NOT(R3="")),R2-R3,"")</f>
        <v>0</v>
      </c>
      <c r="S4">
        <f t="shared" ref="S4" si="16">IF(AND(NOT(S2=""),NOT(S3="")),S2-S3,"")</f>
        <v>0</v>
      </c>
      <c r="T4">
        <f t="shared" ref="T4" si="17">IF(AND(NOT(T2=""),NOT(T3="")),T2-T3,"")</f>
        <v>0</v>
      </c>
      <c r="U4" t="str">
        <f t="shared" ref="U4" si="18">IF(AND(NOT(U2=""),NOT(U3="")),U2-U3,"")</f>
        <v/>
      </c>
      <c r="V4">
        <f t="shared" ref="V4" si="19">IF(AND(NOT(V2=""),NOT(V3="")),V2-V3,"")</f>
        <v>19</v>
      </c>
    </row>
    <row r="5" spans="1:22" x14ac:dyDescent="0.25">
      <c r="A5" s="22"/>
      <c r="B5" s="1" t="s">
        <v>35</v>
      </c>
      <c r="C5" s="2" t="str">
        <f t="shared" ref="C5:D5" si="20">IF(AND(NOT(C2=""),NOT(C3="")),CONCATENATE(ROUND(IF(C2&gt;0,C3/C2*100,0),1),"%"),"")</f>
        <v>9,1%</v>
      </c>
      <c r="D5" s="2" t="str">
        <f t="shared" si="20"/>
        <v>36,4%</v>
      </c>
      <c r="E5" s="2" t="str">
        <f>IF(AND(NOT(E2=""),NOT(E3="")),CONCATENATE(ROUND(IF(E2&gt;0,E3/E2*100,0),1),"%"),"")</f>
        <v/>
      </c>
      <c r="F5" s="2" t="str">
        <f t="shared" ref="F5:V5" si="21">IF(AND(NOT(F2=""),NOT(F3="")),CONCATENATE(ROUND(IF(F2&gt;0,F3/F2*100,0),1),"%"),"")</f>
        <v/>
      </c>
      <c r="G5" s="2" t="str">
        <f t="shared" si="21"/>
        <v>100%</v>
      </c>
      <c r="H5" s="2" t="str">
        <f t="shared" si="21"/>
        <v>100%</v>
      </c>
      <c r="I5" s="2" t="str">
        <f t="shared" si="21"/>
        <v>90,9%</v>
      </c>
      <c r="J5" s="2" t="str">
        <f t="shared" si="21"/>
        <v>90,9%</v>
      </c>
      <c r="K5" s="2" t="str">
        <f t="shared" si="21"/>
        <v>100%</v>
      </c>
      <c r="L5" s="2" t="str">
        <f t="shared" si="21"/>
        <v/>
      </c>
      <c r="M5" s="2" t="str">
        <f t="shared" si="21"/>
        <v/>
      </c>
      <c r="N5" s="2" t="str">
        <f t="shared" si="21"/>
        <v/>
      </c>
      <c r="O5" s="2" t="str">
        <f t="shared" si="21"/>
        <v/>
      </c>
      <c r="P5" s="2" t="str">
        <f t="shared" si="21"/>
        <v/>
      </c>
      <c r="Q5" s="2" t="str">
        <f t="shared" si="21"/>
        <v>100%</v>
      </c>
      <c r="R5" s="2" t="str">
        <f t="shared" si="21"/>
        <v>100%</v>
      </c>
      <c r="S5" s="2" t="str">
        <f t="shared" si="21"/>
        <v>100%</v>
      </c>
      <c r="T5" s="2" t="str">
        <f t="shared" si="21"/>
        <v>100%</v>
      </c>
      <c r="U5" s="2" t="str">
        <f t="shared" si="21"/>
        <v/>
      </c>
      <c r="V5" s="2" t="str">
        <f t="shared" si="21"/>
        <v>78,9%</v>
      </c>
    </row>
    <row r="6" spans="1:22" x14ac:dyDescent="0.25">
      <c r="A6" s="22"/>
      <c r="B6" s="1" t="s">
        <v>41</v>
      </c>
      <c r="C6">
        <v>170</v>
      </c>
      <c r="D6">
        <v>170</v>
      </c>
      <c r="E6">
        <v>170</v>
      </c>
      <c r="F6">
        <v>170</v>
      </c>
      <c r="G6">
        <v>170</v>
      </c>
      <c r="H6">
        <v>170</v>
      </c>
      <c r="I6">
        <v>170</v>
      </c>
      <c r="J6">
        <v>170</v>
      </c>
      <c r="K6">
        <v>170</v>
      </c>
      <c r="L6">
        <v>170</v>
      </c>
      <c r="M6">
        <v>170</v>
      </c>
      <c r="N6">
        <v>170</v>
      </c>
      <c r="O6">
        <v>170</v>
      </c>
      <c r="P6">
        <v>170</v>
      </c>
      <c r="Q6">
        <v>170</v>
      </c>
      <c r="R6">
        <v>170</v>
      </c>
      <c r="S6">
        <v>170</v>
      </c>
      <c r="T6">
        <v>170</v>
      </c>
      <c r="U6">
        <v>170</v>
      </c>
      <c r="V6">
        <v>170</v>
      </c>
    </row>
    <row r="7" spans="1:22" x14ac:dyDescent="0.25">
      <c r="A7" s="22"/>
      <c r="B7" s="1" t="s">
        <v>42</v>
      </c>
      <c r="C7">
        <v>2</v>
      </c>
      <c r="D7">
        <v>12</v>
      </c>
      <c r="G7">
        <v>107</v>
      </c>
      <c r="H7">
        <v>116</v>
      </c>
      <c r="I7">
        <v>33</v>
      </c>
      <c r="J7">
        <v>35</v>
      </c>
      <c r="K7">
        <v>70</v>
      </c>
      <c r="Q7">
        <v>107</v>
      </c>
      <c r="R7">
        <v>60</v>
      </c>
      <c r="S7">
        <v>60</v>
      </c>
      <c r="T7">
        <v>60</v>
      </c>
      <c r="V7">
        <v>163</v>
      </c>
    </row>
    <row r="8" spans="1:22" x14ac:dyDescent="0.25">
      <c r="A8" s="22"/>
      <c r="B8" s="3" t="s">
        <v>43</v>
      </c>
      <c r="C8" s="2" t="str">
        <f>IF(AND(NOT(C6=""),NOT(C7="")),CONCATENATE(ROUND(IF(C6&gt;0,C7/C6*100,0),1),"%"),"")</f>
        <v>1,2%</v>
      </c>
      <c r="D8" s="2" t="str">
        <f t="shared" ref="D8" si="22">IF(AND(NOT(D6=""),NOT(D7="")),CONCATENATE(ROUND(IF(D6&gt;0,D7/D6*100,0),1),"%"),"")</f>
        <v>7,1%</v>
      </c>
      <c r="E8" s="2" t="str">
        <f t="shared" ref="E8" si="23">IF(AND(NOT(E6=""),NOT(E7="")),CONCATENATE(ROUND(IF(E6&gt;0,E7/E6*100,0),1),"%"),"")</f>
        <v/>
      </c>
      <c r="F8" s="2" t="str">
        <f t="shared" ref="F8" si="24">IF(AND(NOT(F6=""),NOT(F7="")),CONCATENATE(ROUND(IF(F6&gt;0,F7/F6*100,0),1),"%"),"")</f>
        <v/>
      </c>
      <c r="G8" s="2" t="str">
        <f t="shared" ref="G8" si="25">IF(AND(NOT(G6=""),NOT(G7="")),CONCATENATE(ROUND(IF(G6&gt;0,G7/G6*100,0),1),"%"),"")</f>
        <v>62,9%</v>
      </c>
      <c r="H8" s="2" t="str">
        <f t="shared" ref="H8" si="26">IF(AND(NOT(H6=""),NOT(H7="")),CONCATENATE(ROUND(IF(H6&gt;0,H7/H6*100,0),1),"%"),"")</f>
        <v>68,2%</v>
      </c>
      <c r="I8" s="2" t="str">
        <f t="shared" ref="I8" si="27">IF(AND(NOT(I6=""),NOT(I7="")),CONCATENATE(ROUND(IF(I6&gt;0,I7/I6*100,0),1),"%"),"")</f>
        <v>19,4%</v>
      </c>
      <c r="J8" s="2" t="str">
        <f t="shared" ref="J8" si="28">IF(AND(NOT(J6=""),NOT(J7="")),CONCATENATE(ROUND(IF(J6&gt;0,J7/J6*100,0),1),"%"),"")</f>
        <v>20,6%</v>
      </c>
      <c r="K8" s="2" t="str">
        <f t="shared" ref="K8" si="29">IF(AND(NOT(K6=""),NOT(K7="")),CONCATENATE(ROUND(IF(K6&gt;0,K7/K6*100,0),1),"%"),"")</f>
        <v>41,2%</v>
      </c>
      <c r="L8" s="2" t="str">
        <f t="shared" ref="L8" si="30">IF(AND(NOT(L6=""),NOT(L7="")),CONCATENATE(ROUND(IF(L6&gt;0,L7/L6*100,0),1),"%"),"")</f>
        <v/>
      </c>
      <c r="M8" s="2" t="str">
        <f t="shared" ref="M8" si="31">IF(AND(NOT(M6=""),NOT(M7="")),CONCATENATE(ROUND(IF(M6&gt;0,M7/M6*100,0),1),"%"),"")</f>
        <v/>
      </c>
      <c r="N8" s="2" t="str">
        <f t="shared" ref="N8" si="32">IF(AND(NOT(N6=""),NOT(N7="")),CONCATENATE(ROUND(IF(N6&gt;0,N7/N6*100,0),1),"%"),"")</f>
        <v/>
      </c>
      <c r="O8" s="2" t="str">
        <f t="shared" ref="O8" si="33">IF(AND(NOT(O6=""),NOT(O7="")),CONCATENATE(ROUND(IF(O6&gt;0,O7/O6*100,0),1),"%"),"")</f>
        <v/>
      </c>
      <c r="P8" s="2" t="str">
        <f t="shared" ref="P8" si="34">IF(AND(NOT(P6=""),NOT(P7="")),CONCATENATE(ROUND(IF(P6&gt;0,P7/P6*100,0),1),"%"),"")</f>
        <v/>
      </c>
      <c r="Q8" s="2" t="str">
        <f t="shared" ref="Q8" si="35">IF(AND(NOT(Q6=""),NOT(Q7="")),CONCATENATE(ROUND(IF(Q6&gt;0,Q7/Q6*100,0),1),"%"),"")</f>
        <v>62,9%</v>
      </c>
      <c r="R8" s="2" t="str">
        <f t="shared" ref="R8" si="36">IF(AND(NOT(R6=""),NOT(R7="")),CONCATENATE(ROUND(IF(R6&gt;0,R7/R6*100,0),1),"%"),"")</f>
        <v>35,3%</v>
      </c>
      <c r="S8" s="2" t="str">
        <f t="shared" ref="S8" si="37">IF(AND(NOT(S6=""),NOT(S7="")),CONCATENATE(ROUND(IF(S6&gt;0,S7/S6*100,0),1),"%"),"")</f>
        <v>35,3%</v>
      </c>
      <c r="T8" s="2" t="str">
        <f t="shared" ref="T8" si="38">IF(AND(NOT(T6=""),NOT(T7="")),CONCATENATE(ROUND(IF(T6&gt;0,T7/T6*100,0),1),"%"),"")</f>
        <v>35,3%</v>
      </c>
      <c r="U8" s="2" t="str">
        <f t="shared" ref="U8" si="39">IF(AND(NOT(U6=""),NOT(U7="")),CONCATENATE(ROUND(IF(U6&gt;0,U7/U6*100,0),1),"%"),"")</f>
        <v/>
      </c>
      <c r="V8" s="2" t="str">
        <f t="shared" ref="V8" si="40">IF(AND(NOT(V6=""),NOT(V7="")),CONCATENATE(ROUND(IF(V6&gt;0,V7/V6*100,0),1),"%"),"")</f>
        <v>95,9%</v>
      </c>
    </row>
    <row r="9" spans="1:22" x14ac:dyDescent="0.25">
      <c r="A9" s="22" t="s">
        <v>0</v>
      </c>
      <c r="B9" s="1" t="s">
        <v>32</v>
      </c>
      <c r="C9">
        <v>9</v>
      </c>
      <c r="D9">
        <v>9</v>
      </c>
      <c r="F9">
        <v>3</v>
      </c>
      <c r="G9">
        <v>9</v>
      </c>
      <c r="H9">
        <v>9</v>
      </c>
      <c r="I9">
        <v>9</v>
      </c>
      <c r="J9">
        <v>9</v>
      </c>
      <c r="K9">
        <v>2</v>
      </c>
      <c r="P9">
        <v>2</v>
      </c>
      <c r="Q9">
        <v>7</v>
      </c>
      <c r="S9">
        <v>2</v>
      </c>
      <c r="T9">
        <v>2</v>
      </c>
      <c r="V9">
        <f t="shared" si="0"/>
        <v>72</v>
      </c>
    </row>
    <row r="10" spans="1:22" x14ac:dyDescent="0.25">
      <c r="A10" s="22"/>
      <c r="B10" s="1" t="s">
        <v>33</v>
      </c>
      <c r="C10">
        <v>8</v>
      </c>
      <c r="D10">
        <v>8</v>
      </c>
      <c r="F10">
        <v>3</v>
      </c>
      <c r="G10">
        <v>8</v>
      </c>
      <c r="H10">
        <v>6</v>
      </c>
      <c r="I10">
        <v>7</v>
      </c>
      <c r="J10">
        <v>7</v>
      </c>
      <c r="K10">
        <v>1</v>
      </c>
      <c r="P10">
        <v>2</v>
      </c>
      <c r="Q10">
        <v>6</v>
      </c>
      <c r="S10">
        <v>2</v>
      </c>
      <c r="T10">
        <v>2</v>
      </c>
      <c r="V10">
        <f>IF(SUM(C10:U10)&gt;0,SUM(C10:U10),"")</f>
        <v>60</v>
      </c>
    </row>
    <row r="11" spans="1:22" x14ac:dyDescent="0.25">
      <c r="A11" s="22"/>
      <c r="B11" s="1" t="s">
        <v>34</v>
      </c>
      <c r="C11">
        <f t="shared" ref="C11" si="41">IF(AND(NOT(C9=""),NOT(C10="")),C9-C10,"")</f>
        <v>1</v>
      </c>
      <c r="D11">
        <f t="shared" ref="D11" si="42">IF(AND(NOT(D9=""),NOT(D10="")),D9-D10,"")</f>
        <v>1</v>
      </c>
      <c r="E11" t="str">
        <f>IF(AND(NOT(E9=""),NOT(E10="")),E9-E10,"")</f>
        <v/>
      </c>
      <c r="F11">
        <f t="shared" ref="F11" si="43">IF(AND(NOT(F9=""),NOT(F10="")),F9-F10,"")</f>
        <v>0</v>
      </c>
      <c r="G11">
        <f t="shared" ref="G11" si="44">IF(AND(NOT(G9=""),NOT(G10="")),G9-G10,"")</f>
        <v>1</v>
      </c>
      <c r="H11">
        <f t="shared" ref="H11" si="45">IF(AND(NOT(H9=""),NOT(H10="")),H9-H10,"")</f>
        <v>3</v>
      </c>
      <c r="I11">
        <f t="shared" ref="I11" si="46">IF(AND(NOT(I9=""),NOT(I10="")),I9-I10,"")</f>
        <v>2</v>
      </c>
      <c r="J11">
        <f t="shared" ref="J11" si="47">IF(AND(NOT(J9=""),NOT(J10="")),J9-J10,"")</f>
        <v>2</v>
      </c>
      <c r="K11">
        <f t="shared" ref="K11" si="48">IF(AND(NOT(K9=""),NOT(K10="")),K9-K10,"")</f>
        <v>1</v>
      </c>
      <c r="L11" t="str">
        <f t="shared" ref="L11" si="49">IF(AND(NOT(L9=""),NOT(L10="")),L9-L10,"")</f>
        <v/>
      </c>
      <c r="M11" t="str">
        <f t="shared" ref="M11" si="50">IF(AND(NOT(M9=""),NOT(M10="")),M9-M10,"")</f>
        <v/>
      </c>
      <c r="N11" t="str">
        <f t="shared" ref="N11" si="51">IF(AND(NOT(N9=""),NOT(N10="")),N9-N10,"")</f>
        <v/>
      </c>
      <c r="O11" t="str">
        <f t="shared" ref="O11" si="52">IF(AND(NOT(O9=""),NOT(O10="")),O9-O10,"")</f>
        <v/>
      </c>
      <c r="P11">
        <f t="shared" ref="P11" si="53">IF(AND(NOT(P9=""),NOT(P10="")),P9-P10,"")</f>
        <v>0</v>
      </c>
      <c r="Q11">
        <f t="shared" ref="Q11" si="54">IF(AND(NOT(Q9=""),NOT(Q10="")),Q9-Q10,"")</f>
        <v>1</v>
      </c>
      <c r="R11" t="str">
        <f t="shared" ref="R11" si="55">IF(AND(NOT(R9=""),NOT(R10="")),R9-R10,"")</f>
        <v/>
      </c>
      <c r="S11">
        <f t="shared" ref="S11" si="56">IF(AND(NOT(S9=""),NOT(S10="")),S9-S10,"")</f>
        <v>0</v>
      </c>
      <c r="T11">
        <f t="shared" ref="T11" si="57">IF(AND(NOT(T9=""),NOT(T10="")),T9-T10,"")</f>
        <v>0</v>
      </c>
      <c r="U11" t="str">
        <f t="shared" ref="U11" si="58">IF(AND(NOT(U9=""),NOT(U10="")),U9-U10,"")</f>
        <v/>
      </c>
      <c r="V11">
        <f t="shared" ref="V11" si="59">IF(AND(NOT(V9=""),NOT(V10="")),V9-V10,"")</f>
        <v>12</v>
      </c>
    </row>
    <row r="12" spans="1:22" x14ac:dyDescent="0.25">
      <c r="A12" s="22"/>
      <c r="B12" s="1" t="s">
        <v>35</v>
      </c>
      <c r="C12" s="2" t="str">
        <f t="shared" ref="C12:D12" si="60">IF(AND(NOT(C9=""),NOT(C10="")),CONCATENATE(ROUND(IF(C9&gt;0,C10/C9*100,0),1),"%"),"")</f>
        <v>88,9%</v>
      </c>
      <c r="D12" s="2" t="str">
        <f t="shared" si="60"/>
        <v>88,9%</v>
      </c>
      <c r="E12" s="2" t="str">
        <f>IF(AND(NOT(E9=""),NOT(E10="")),CONCATENATE(ROUND(IF(E9&gt;0,E10/E9*100,0),1),"%"),"")</f>
        <v/>
      </c>
      <c r="F12" s="2" t="str">
        <f t="shared" ref="F12:V12" si="61">IF(AND(NOT(F9=""),NOT(F10="")),CONCATENATE(ROUND(IF(F9&gt;0,F10/F9*100,0),1),"%"),"")</f>
        <v>100%</v>
      </c>
      <c r="G12" s="2" t="str">
        <f t="shared" si="61"/>
        <v>88,9%</v>
      </c>
      <c r="H12" s="2" t="str">
        <f t="shared" si="61"/>
        <v>66,7%</v>
      </c>
      <c r="I12" s="2" t="str">
        <f t="shared" si="61"/>
        <v>77,8%</v>
      </c>
      <c r="J12" s="2" t="str">
        <f t="shared" si="61"/>
        <v>77,8%</v>
      </c>
      <c r="K12" s="2" t="str">
        <f t="shared" si="61"/>
        <v>50%</v>
      </c>
      <c r="L12" s="2" t="str">
        <f t="shared" si="61"/>
        <v/>
      </c>
      <c r="M12" s="2" t="str">
        <f t="shared" si="61"/>
        <v/>
      </c>
      <c r="N12" s="2" t="str">
        <f t="shared" si="61"/>
        <v/>
      </c>
      <c r="O12" s="2" t="str">
        <f t="shared" si="61"/>
        <v/>
      </c>
      <c r="P12" s="2" t="str">
        <f t="shared" si="61"/>
        <v>100%</v>
      </c>
      <c r="Q12" s="2" t="str">
        <f t="shared" si="61"/>
        <v>85,7%</v>
      </c>
      <c r="R12" s="2" t="str">
        <f t="shared" si="61"/>
        <v/>
      </c>
      <c r="S12" s="2" t="str">
        <f t="shared" si="61"/>
        <v>100%</v>
      </c>
      <c r="T12" s="2" t="str">
        <f t="shared" si="61"/>
        <v>100%</v>
      </c>
      <c r="U12" s="2" t="str">
        <f t="shared" si="61"/>
        <v/>
      </c>
      <c r="V12" s="2" t="str">
        <f t="shared" si="61"/>
        <v>83,3%</v>
      </c>
    </row>
    <row r="13" spans="1:22" x14ac:dyDescent="0.25">
      <c r="A13" s="22"/>
      <c r="B13" s="1" t="s">
        <v>41</v>
      </c>
      <c r="C13">
        <v>66</v>
      </c>
      <c r="D13">
        <v>66</v>
      </c>
      <c r="E13">
        <v>66</v>
      </c>
      <c r="F13">
        <v>66</v>
      </c>
      <c r="G13">
        <v>66</v>
      </c>
      <c r="H13">
        <v>66</v>
      </c>
      <c r="I13">
        <v>66</v>
      </c>
      <c r="J13">
        <v>66</v>
      </c>
      <c r="K13">
        <v>66</v>
      </c>
      <c r="L13">
        <v>66</v>
      </c>
      <c r="M13">
        <v>66</v>
      </c>
      <c r="N13">
        <v>66</v>
      </c>
      <c r="O13">
        <v>66</v>
      </c>
      <c r="P13">
        <v>66</v>
      </c>
      <c r="Q13">
        <v>66</v>
      </c>
      <c r="R13">
        <v>66</v>
      </c>
      <c r="S13">
        <v>66</v>
      </c>
      <c r="T13">
        <v>66</v>
      </c>
      <c r="U13">
        <v>66</v>
      </c>
      <c r="V13">
        <v>66</v>
      </c>
    </row>
    <row r="14" spans="1:22" x14ac:dyDescent="0.25">
      <c r="A14" s="22"/>
      <c r="B14" s="1" t="s">
        <v>42</v>
      </c>
      <c r="C14">
        <v>5</v>
      </c>
      <c r="D14">
        <v>5</v>
      </c>
      <c r="F14">
        <v>1</v>
      </c>
      <c r="G14">
        <v>46</v>
      </c>
      <c r="H14">
        <v>53</v>
      </c>
      <c r="I14">
        <v>10</v>
      </c>
      <c r="J14">
        <v>9</v>
      </c>
      <c r="K14">
        <v>11</v>
      </c>
      <c r="P14">
        <v>1</v>
      </c>
      <c r="Q14">
        <v>3</v>
      </c>
      <c r="S14">
        <v>2</v>
      </c>
      <c r="T14">
        <v>2</v>
      </c>
      <c r="V14">
        <v>63</v>
      </c>
    </row>
    <row r="15" spans="1:22" x14ac:dyDescent="0.25">
      <c r="A15" s="22"/>
      <c r="B15" s="3" t="s">
        <v>43</v>
      </c>
      <c r="C15" s="2" t="str">
        <f>IF(AND(NOT(C13=""),NOT(C14="")),CONCATENATE(ROUND(IF(C13&gt;0,C14/C13*100,0),1),"%"),"")</f>
        <v>7,6%</v>
      </c>
      <c r="D15" s="2" t="str">
        <f t="shared" ref="D15" si="62">IF(AND(NOT(D13=""),NOT(D14="")),CONCATENATE(ROUND(IF(D13&gt;0,D14/D13*100,0),1),"%"),"")</f>
        <v>7,6%</v>
      </c>
      <c r="E15" s="2" t="str">
        <f t="shared" ref="E15" si="63">IF(AND(NOT(E13=""),NOT(E14="")),CONCATENATE(ROUND(IF(E13&gt;0,E14/E13*100,0),1),"%"),"")</f>
        <v/>
      </c>
      <c r="F15" s="2" t="str">
        <f t="shared" ref="F15:G15" si="64">IF(AND(NOT(F13=""),NOT(F14="")),CONCATENATE(ROUND(IF(F13&gt;0,F14/F13*100,0),1),"%"),"")</f>
        <v>1,5%</v>
      </c>
      <c r="G15" s="2" t="str">
        <f t="shared" si="64"/>
        <v>69,7%</v>
      </c>
      <c r="H15" s="2" t="str">
        <f t="shared" ref="H15" si="65">IF(AND(NOT(H13=""),NOT(H14="")),CONCATENATE(ROUND(IF(H13&gt;0,H14/H13*100,0),1),"%"),"")</f>
        <v>80,3%</v>
      </c>
      <c r="I15" s="2" t="str">
        <f t="shared" ref="I15" si="66">IF(AND(NOT(I13=""),NOT(I14="")),CONCATENATE(ROUND(IF(I13&gt;0,I14/I13*100,0),1),"%"),"")</f>
        <v>15,2%</v>
      </c>
      <c r="J15" s="2" t="str">
        <f t="shared" ref="J15:K15" si="67">IF(AND(NOT(J13=""),NOT(J14="")),CONCATENATE(ROUND(IF(J13&gt;0,J14/J13*100,0),1),"%"),"")</f>
        <v>13,6%</v>
      </c>
      <c r="K15" s="2" t="str">
        <f t="shared" si="67"/>
        <v>16,7%</v>
      </c>
      <c r="L15" s="2" t="str">
        <f t="shared" ref="L15" si="68">IF(AND(NOT(L13=""),NOT(L14="")),CONCATENATE(ROUND(IF(L13&gt;0,L14/L13*100,0),1),"%"),"")</f>
        <v/>
      </c>
      <c r="M15" s="2" t="str">
        <f t="shared" ref="M15" si="69">IF(AND(NOT(M13=""),NOT(M14="")),CONCATENATE(ROUND(IF(M13&gt;0,M14/M13*100,0),1),"%"),"")</f>
        <v/>
      </c>
      <c r="N15" s="2" t="str">
        <f t="shared" ref="N15" si="70">IF(AND(NOT(N13=""),NOT(N14="")),CONCATENATE(ROUND(IF(N13&gt;0,N14/N13*100,0),1),"%"),"")</f>
        <v/>
      </c>
      <c r="O15" s="2" t="str">
        <f t="shared" ref="O15" si="71">IF(AND(NOT(O13=""),NOT(O14="")),CONCATENATE(ROUND(IF(O13&gt;0,O14/O13*100,0),1),"%"),"")</f>
        <v/>
      </c>
      <c r="P15" s="2" t="str">
        <f t="shared" ref="P15" si="72">IF(AND(NOT(P13=""),NOT(P14="")),CONCATENATE(ROUND(IF(P13&gt;0,P14/P13*100,0),1),"%"),"")</f>
        <v>1,5%</v>
      </c>
      <c r="Q15" s="2" t="str">
        <f t="shared" ref="Q15" si="73">IF(AND(NOT(Q13=""),NOT(Q14="")),CONCATENATE(ROUND(IF(Q13&gt;0,Q14/Q13*100,0),1),"%"),"")</f>
        <v>4,5%</v>
      </c>
      <c r="R15" s="2" t="str">
        <f t="shared" ref="R15" si="74">IF(AND(NOT(R13=""),NOT(R14="")),CONCATENATE(ROUND(IF(R13&gt;0,R14/R13*100,0),1),"%"),"")</f>
        <v/>
      </c>
      <c r="S15" s="2" t="str">
        <f t="shared" ref="S15" si="75">IF(AND(NOT(S13=""),NOT(S14="")),CONCATENATE(ROUND(IF(S13&gt;0,S14/S13*100,0),1),"%"),"")</f>
        <v>3%</v>
      </c>
      <c r="T15" s="2" t="str">
        <f t="shared" ref="T15" si="76">IF(AND(NOT(T13=""),NOT(T14="")),CONCATENATE(ROUND(IF(T13&gt;0,T14/T13*100,0),1),"%"),"")</f>
        <v>3%</v>
      </c>
      <c r="U15" s="2" t="str">
        <f t="shared" ref="U15" si="77">IF(AND(NOT(U13=""),NOT(U14="")),CONCATENATE(ROUND(IF(U13&gt;0,U14/U13*100,0),1),"%"),"")</f>
        <v/>
      </c>
      <c r="V15" s="2" t="str">
        <f t="shared" ref="V15" si="78">IF(AND(NOT(V13=""),NOT(V14="")),CONCATENATE(ROUND(IF(V13&gt;0,V14/V13*100,0),1),"%"),"")</f>
        <v>95,5%</v>
      </c>
    </row>
    <row r="16" spans="1:22" x14ac:dyDescent="0.25">
      <c r="A16" s="22" t="s">
        <v>1</v>
      </c>
      <c r="B16" s="1" t="s">
        <v>32</v>
      </c>
      <c r="C16">
        <v>3</v>
      </c>
      <c r="D16">
        <v>3</v>
      </c>
      <c r="G16">
        <v>3</v>
      </c>
      <c r="H16">
        <v>3</v>
      </c>
      <c r="I16">
        <v>3</v>
      </c>
      <c r="J16">
        <v>3</v>
      </c>
      <c r="K16">
        <v>1</v>
      </c>
      <c r="Q16">
        <v>9</v>
      </c>
      <c r="S16">
        <v>2</v>
      </c>
      <c r="T16">
        <v>2</v>
      </c>
      <c r="V16">
        <f t="shared" si="0"/>
        <v>32</v>
      </c>
    </row>
    <row r="17" spans="1:22" x14ac:dyDescent="0.25">
      <c r="A17" s="22"/>
      <c r="B17" s="1" t="s">
        <v>33</v>
      </c>
      <c r="C17">
        <v>1</v>
      </c>
      <c r="D17">
        <v>1</v>
      </c>
      <c r="G17">
        <v>1</v>
      </c>
      <c r="H17">
        <v>2</v>
      </c>
      <c r="I17">
        <v>3</v>
      </c>
      <c r="J17">
        <v>3</v>
      </c>
      <c r="K17">
        <v>1</v>
      </c>
      <c r="Q17">
        <v>0</v>
      </c>
      <c r="S17">
        <v>0</v>
      </c>
      <c r="T17">
        <v>0</v>
      </c>
      <c r="V17">
        <f>IF(SUM(C17:U17)&gt;0,SUM(C17:U17),"")</f>
        <v>12</v>
      </c>
    </row>
    <row r="18" spans="1:22" x14ac:dyDescent="0.25">
      <c r="A18" s="22"/>
      <c r="B18" s="1" t="s">
        <v>34</v>
      </c>
      <c r="C18">
        <f t="shared" ref="C18" si="79">IF(AND(NOT(C16=""),NOT(C17="")),C16-C17,"")</f>
        <v>2</v>
      </c>
      <c r="D18">
        <f t="shared" ref="D18" si="80">IF(AND(NOT(D16=""),NOT(D17="")),D16-D17,"")</f>
        <v>2</v>
      </c>
      <c r="E18" t="str">
        <f>IF(AND(NOT(E16=""),NOT(E17="")),E16-E17,"")</f>
        <v/>
      </c>
      <c r="F18" t="str">
        <f t="shared" ref="F18" si="81">IF(AND(NOT(F16=""),NOT(F17="")),F16-F17,"")</f>
        <v/>
      </c>
      <c r="G18">
        <f t="shared" ref="G18" si="82">IF(AND(NOT(G16=""),NOT(G17="")),G16-G17,"")</f>
        <v>2</v>
      </c>
      <c r="H18">
        <f t="shared" ref="H18" si="83">IF(AND(NOT(H16=""),NOT(H17="")),H16-H17,"")</f>
        <v>1</v>
      </c>
      <c r="I18">
        <f t="shared" ref="I18" si="84">IF(AND(NOT(I16=""),NOT(I17="")),I16-I17,"")</f>
        <v>0</v>
      </c>
      <c r="J18">
        <f t="shared" ref="J18" si="85">IF(AND(NOT(J16=""),NOT(J17="")),J16-J17,"")</f>
        <v>0</v>
      </c>
      <c r="K18">
        <f t="shared" ref="K18" si="86">IF(AND(NOT(K16=""),NOT(K17="")),K16-K17,"")</f>
        <v>0</v>
      </c>
      <c r="L18" t="str">
        <f t="shared" ref="L18" si="87">IF(AND(NOT(L16=""),NOT(L17="")),L16-L17,"")</f>
        <v/>
      </c>
      <c r="M18" t="str">
        <f t="shared" ref="M18" si="88">IF(AND(NOT(M16=""),NOT(M17="")),M16-M17,"")</f>
        <v/>
      </c>
      <c r="N18" t="str">
        <f t="shared" ref="N18" si="89">IF(AND(NOT(N16=""),NOT(N17="")),N16-N17,"")</f>
        <v/>
      </c>
      <c r="O18" t="str">
        <f t="shared" ref="O18" si="90">IF(AND(NOT(O16=""),NOT(O17="")),O16-O17,"")</f>
        <v/>
      </c>
      <c r="P18" t="str">
        <f t="shared" ref="P18" si="91">IF(AND(NOT(P16=""),NOT(P17="")),P16-P17,"")</f>
        <v/>
      </c>
      <c r="Q18">
        <f t="shared" ref="Q18" si="92">IF(AND(NOT(Q16=""),NOT(Q17="")),Q16-Q17,"")</f>
        <v>9</v>
      </c>
      <c r="R18" t="str">
        <f t="shared" ref="R18" si="93">IF(AND(NOT(R16=""),NOT(R17="")),R16-R17,"")</f>
        <v/>
      </c>
      <c r="S18">
        <f t="shared" ref="S18" si="94">IF(AND(NOT(S16=""),NOT(S17="")),S16-S17,"")</f>
        <v>2</v>
      </c>
      <c r="T18">
        <f t="shared" ref="T18" si="95">IF(AND(NOT(T16=""),NOT(T17="")),T16-T17,"")</f>
        <v>2</v>
      </c>
      <c r="U18" t="str">
        <f t="shared" ref="U18" si="96">IF(AND(NOT(U16=""),NOT(U17="")),U16-U17,"")</f>
        <v/>
      </c>
      <c r="V18">
        <f t="shared" ref="V18" si="97">IF(AND(NOT(V16=""),NOT(V17="")),V16-V17,"")</f>
        <v>20</v>
      </c>
    </row>
    <row r="19" spans="1:22" x14ac:dyDescent="0.25">
      <c r="A19" s="22"/>
      <c r="B19" s="1" t="s">
        <v>35</v>
      </c>
      <c r="C19" s="2" t="str">
        <f t="shared" ref="C19:D19" si="98">IF(AND(NOT(C16=""),NOT(C17="")),CONCATENATE(ROUND(IF(C16&gt;0,C17/C16*100,0),1),"%"),"")</f>
        <v>33,3%</v>
      </c>
      <c r="D19" s="2" t="str">
        <f t="shared" si="98"/>
        <v>33,3%</v>
      </c>
      <c r="E19" s="2" t="str">
        <f>IF(AND(NOT(E16=""),NOT(E17="")),CONCATENATE(ROUND(IF(E16&gt;0,E17/E16*100,0),1),"%"),"")</f>
        <v/>
      </c>
      <c r="F19" s="2" t="str">
        <f t="shared" ref="F19:V19" si="99">IF(AND(NOT(F16=""),NOT(F17="")),CONCATENATE(ROUND(IF(F16&gt;0,F17/F16*100,0),1),"%"),"")</f>
        <v/>
      </c>
      <c r="G19" s="2" t="str">
        <f t="shared" si="99"/>
        <v>33,3%</v>
      </c>
      <c r="H19" s="2" t="str">
        <f t="shared" si="99"/>
        <v>66,7%</v>
      </c>
      <c r="I19" s="2" t="str">
        <f t="shared" si="99"/>
        <v>100%</v>
      </c>
      <c r="J19" s="2" t="str">
        <f t="shared" si="99"/>
        <v>100%</v>
      </c>
      <c r="K19" s="2" t="str">
        <f t="shared" si="99"/>
        <v>100%</v>
      </c>
      <c r="L19" s="2" t="str">
        <f t="shared" si="99"/>
        <v/>
      </c>
      <c r="M19" s="2" t="str">
        <f t="shared" si="99"/>
        <v/>
      </c>
      <c r="N19" s="2" t="str">
        <f t="shared" si="99"/>
        <v/>
      </c>
      <c r="O19" s="2" t="str">
        <f t="shared" si="99"/>
        <v/>
      </c>
      <c r="P19" s="2" t="str">
        <f t="shared" si="99"/>
        <v/>
      </c>
      <c r="Q19" s="2" t="str">
        <f t="shared" si="99"/>
        <v>0%</v>
      </c>
      <c r="R19" s="2" t="str">
        <f t="shared" si="99"/>
        <v/>
      </c>
      <c r="S19" s="2" t="str">
        <f t="shared" si="99"/>
        <v>0%</v>
      </c>
      <c r="T19" s="2" t="str">
        <f t="shared" si="99"/>
        <v>0%</v>
      </c>
      <c r="U19" s="2" t="str">
        <f t="shared" si="99"/>
        <v/>
      </c>
      <c r="V19" s="2" t="str">
        <f t="shared" si="99"/>
        <v>37,5%</v>
      </c>
    </row>
    <row r="20" spans="1:22" x14ac:dyDescent="0.25">
      <c r="A20" s="22"/>
      <c r="B20" s="1" t="s">
        <v>41</v>
      </c>
      <c r="C20">
        <v>18</v>
      </c>
      <c r="D20">
        <v>18</v>
      </c>
      <c r="E20">
        <v>18</v>
      </c>
      <c r="F20">
        <v>18</v>
      </c>
      <c r="G20">
        <v>18</v>
      </c>
      <c r="H20">
        <v>18</v>
      </c>
      <c r="I20">
        <v>18</v>
      </c>
      <c r="J20">
        <v>18</v>
      </c>
      <c r="K20">
        <v>18</v>
      </c>
      <c r="L20">
        <v>18</v>
      </c>
      <c r="M20">
        <v>18</v>
      </c>
      <c r="N20">
        <v>18</v>
      </c>
      <c r="O20">
        <v>18</v>
      </c>
      <c r="P20">
        <v>18</v>
      </c>
      <c r="Q20">
        <v>18</v>
      </c>
      <c r="R20">
        <v>18</v>
      </c>
      <c r="S20">
        <v>18</v>
      </c>
      <c r="T20">
        <v>18</v>
      </c>
      <c r="U20">
        <v>18</v>
      </c>
      <c r="V20">
        <v>18</v>
      </c>
    </row>
    <row r="21" spans="1:22" x14ac:dyDescent="0.25">
      <c r="A21" s="22"/>
      <c r="B21" s="1" t="s">
        <v>42</v>
      </c>
      <c r="C21">
        <v>2</v>
      </c>
      <c r="D21">
        <v>1</v>
      </c>
      <c r="G21">
        <v>3</v>
      </c>
      <c r="H21">
        <v>10</v>
      </c>
      <c r="I21">
        <v>3</v>
      </c>
      <c r="J21">
        <v>7</v>
      </c>
      <c r="K21">
        <v>8</v>
      </c>
      <c r="Q21">
        <v>0</v>
      </c>
      <c r="S21">
        <v>0</v>
      </c>
      <c r="T21">
        <v>0</v>
      </c>
      <c r="V21">
        <v>17</v>
      </c>
    </row>
    <row r="22" spans="1:22" x14ac:dyDescent="0.25">
      <c r="A22" s="22"/>
      <c r="B22" s="3" t="s">
        <v>43</v>
      </c>
      <c r="C22" s="2" t="str">
        <f>IF(AND(NOT(C20=""),NOT(C21="")),CONCATENATE(ROUND(IF(C20&gt;0,C21/C20*100,0),1),"%"),"")</f>
        <v>11,1%</v>
      </c>
      <c r="D22" s="2" t="str">
        <f t="shared" ref="D22" si="100">IF(AND(NOT(D20=""),NOT(D21="")),CONCATENATE(ROUND(IF(D20&gt;0,D21/D20*100,0),1),"%"),"")</f>
        <v>5,6%</v>
      </c>
      <c r="E22" s="2" t="str">
        <f t="shared" ref="E22" si="101">IF(AND(NOT(E20=""),NOT(E21="")),CONCATENATE(ROUND(IF(E20&gt;0,E21/E20*100,0),1),"%"),"")</f>
        <v/>
      </c>
      <c r="F22" s="2" t="str">
        <f t="shared" ref="F22" si="102">IF(AND(NOT(F20=""),NOT(F21="")),CONCATENATE(ROUND(IF(F20&gt;0,F21/F20*100,0),1),"%"),"")</f>
        <v/>
      </c>
      <c r="G22" s="2" t="str">
        <f t="shared" ref="G22" si="103">IF(AND(NOT(G20=""),NOT(G21="")),CONCATENATE(ROUND(IF(G20&gt;0,G21/G20*100,0),1),"%"),"")</f>
        <v>16,7%</v>
      </c>
      <c r="H22" s="2" t="str">
        <f t="shared" ref="H22" si="104">IF(AND(NOT(H20=""),NOT(H21="")),CONCATENATE(ROUND(IF(H20&gt;0,H21/H20*100,0),1),"%"),"")</f>
        <v>55,6%</v>
      </c>
      <c r="I22" s="2" t="str">
        <f t="shared" ref="I22" si="105">IF(AND(NOT(I20=""),NOT(I21="")),CONCATENATE(ROUND(IF(I20&gt;0,I21/I20*100,0),1),"%"),"")</f>
        <v>16,7%</v>
      </c>
      <c r="J22" s="2" t="str">
        <f t="shared" ref="J22" si="106">IF(AND(NOT(J20=""),NOT(J21="")),CONCATENATE(ROUND(IF(J20&gt;0,J21/J20*100,0),1),"%"),"")</f>
        <v>38,9%</v>
      </c>
      <c r="K22" s="2" t="str">
        <f t="shared" ref="K22" si="107">IF(AND(NOT(K20=""),NOT(K21="")),CONCATENATE(ROUND(IF(K20&gt;0,K21/K20*100,0),1),"%"),"")</f>
        <v>44,4%</v>
      </c>
      <c r="L22" s="2" t="str">
        <f t="shared" ref="L22" si="108">IF(AND(NOT(L20=""),NOT(L21="")),CONCATENATE(ROUND(IF(L20&gt;0,L21/L20*100,0),1),"%"),"")</f>
        <v/>
      </c>
      <c r="M22" s="2" t="str">
        <f t="shared" ref="M22" si="109">IF(AND(NOT(M20=""),NOT(M21="")),CONCATENATE(ROUND(IF(M20&gt;0,M21/M20*100,0),1),"%"),"")</f>
        <v/>
      </c>
      <c r="N22" s="2" t="str">
        <f t="shared" ref="N22" si="110">IF(AND(NOT(N20=""),NOT(N21="")),CONCATENATE(ROUND(IF(N20&gt;0,N21/N20*100,0),1),"%"),"")</f>
        <v/>
      </c>
      <c r="O22" s="2" t="str">
        <f t="shared" ref="O22" si="111">IF(AND(NOT(O20=""),NOT(O21="")),CONCATENATE(ROUND(IF(O20&gt;0,O21/O20*100,0),1),"%"),"")</f>
        <v/>
      </c>
      <c r="P22" s="2" t="str">
        <f t="shared" ref="P22" si="112">IF(AND(NOT(P20=""),NOT(P21="")),CONCATENATE(ROUND(IF(P20&gt;0,P21/P20*100,0),1),"%"),"")</f>
        <v/>
      </c>
      <c r="Q22" s="2" t="str">
        <f t="shared" ref="Q22" si="113">IF(AND(NOT(Q20=""),NOT(Q21="")),CONCATENATE(ROUND(IF(Q20&gt;0,Q21/Q20*100,0),1),"%"),"")</f>
        <v>0%</v>
      </c>
      <c r="R22" s="2" t="str">
        <f t="shared" ref="R22" si="114">IF(AND(NOT(R20=""),NOT(R21="")),CONCATENATE(ROUND(IF(R20&gt;0,R21/R20*100,0),1),"%"),"")</f>
        <v/>
      </c>
      <c r="S22" s="2" t="str">
        <f t="shared" ref="S22" si="115">IF(AND(NOT(S20=""),NOT(S21="")),CONCATENATE(ROUND(IF(S20&gt;0,S21/S20*100,0),1),"%"),"")</f>
        <v>0%</v>
      </c>
      <c r="T22" s="2" t="str">
        <f t="shared" ref="T22" si="116">IF(AND(NOT(T20=""),NOT(T21="")),CONCATENATE(ROUND(IF(T20&gt;0,T21/T20*100,0),1),"%"),"")</f>
        <v>0%</v>
      </c>
      <c r="U22" s="2" t="str">
        <f t="shared" ref="U22" si="117">IF(AND(NOT(U20=""),NOT(U21="")),CONCATENATE(ROUND(IF(U20&gt;0,U21/U20*100,0),1),"%"),"")</f>
        <v/>
      </c>
      <c r="V22" s="2" t="str">
        <f t="shared" ref="V22" si="118">IF(AND(NOT(V20=""),NOT(V21="")),CONCATENATE(ROUND(IF(V20&gt;0,V21/V20*100,0),1),"%"),"")</f>
        <v>94,4%</v>
      </c>
    </row>
    <row r="23" spans="1:22" x14ac:dyDescent="0.25">
      <c r="A23" s="22" t="s">
        <v>2</v>
      </c>
      <c r="B23" s="1" t="s">
        <v>32</v>
      </c>
      <c r="C23">
        <v>42</v>
      </c>
      <c r="D23">
        <v>42</v>
      </c>
      <c r="G23">
        <v>42</v>
      </c>
      <c r="H23">
        <v>42</v>
      </c>
      <c r="I23">
        <v>42</v>
      </c>
      <c r="J23">
        <v>42</v>
      </c>
      <c r="Q23">
        <v>44</v>
      </c>
      <c r="S23">
        <v>4</v>
      </c>
      <c r="T23">
        <v>4</v>
      </c>
      <c r="U23">
        <v>4</v>
      </c>
      <c r="V23">
        <f t="shared" si="0"/>
        <v>308</v>
      </c>
    </row>
    <row r="24" spans="1:22" x14ac:dyDescent="0.25">
      <c r="A24" s="22"/>
      <c r="B24" s="1" t="s">
        <v>33</v>
      </c>
      <c r="C24">
        <v>42</v>
      </c>
      <c r="D24">
        <v>42</v>
      </c>
      <c r="G24">
        <v>42</v>
      </c>
      <c r="H24">
        <v>42</v>
      </c>
      <c r="I24">
        <v>42</v>
      </c>
      <c r="J24">
        <v>42</v>
      </c>
      <c r="Q24">
        <v>44</v>
      </c>
      <c r="S24">
        <v>4</v>
      </c>
      <c r="T24">
        <v>4</v>
      </c>
      <c r="U24">
        <v>4</v>
      </c>
      <c r="V24">
        <f>IF(SUM(C24:U24)&gt;0,SUM(C24:U24),"")</f>
        <v>308</v>
      </c>
    </row>
    <row r="25" spans="1:22" x14ac:dyDescent="0.25">
      <c r="A25" s="22"/>
      <c r="B25" s="1" t="s">
        <v>34</v>
      </c>
      <c r="C25">
        <f t="shared" ref="C25" si="119">IF(AND(NOT(C23=""),NOT(C24="")),C23-C24,"")</f>
        <v>0</v>
      </c>
      <c r="D25">
        <f t="shared" ref="D25" si="120">IF(AND(NOT(D23=""),NOT(D24="")),D23-D24,"")</f>
        <v>0</v>
      </c>
      <c r="E25" t="str">
        <f>IF(AND(NOT(E23=""),NOT(E24="")),E23-E24,"")</f>
        <v/>
      </c>
      <c r="F25" t="str">
        <f t="shared" ref="F25" si="121">IF(AND(NOT(F23=""),NOT(F24="")),F23-F24,"")</f>
        <v/>
      </c>
      <c r="G25">
        <f t="shared" ref="G25" si="122">IF(AND(NOT(G23=""),NOT(G24="")),G23-G24,"")</f>
        <v>0</v>
      </c>
      <c r="H25">
        <f t="shared" ref="H25" si="123">IF(AND(NOT(H23=""),NOT(H24="")),H23-H24,"")</f>
        <v>0</v>
      </c>
      <c r="I25">
        <f t="shared" ref="I25" si="124">IF(AND(NOT(I23=""),NOT(I24="")),I23-I24,"")</f>
        <v>0</v>
      </c>
      <c r="J25">
        <f t="shared" ref="J25" si="125">IF(AND(NOT(J23=""),NOT(J24="")),J23-J24,"")</f>
        <v>0</v>
      </c>
      <c r="K25" t="str">
        <f t="shared" ref="K25" si="126">IF(AND(NOT(K23=""),NOT(K24="")),K23-K24,"")</f>
        <v/>
      </c>
      <c r="L25" t="str">
        <f t="shared" ref="L25" si="127">IF(AND(NOT(L23=""),NOT(L24="")),L23-L24,"")</f>
        <v/>
      </c>
      <c r="M25" t="str">
        <f t="shared" ref="M25" si="128">IF(AND(NOT(M23=""),NOT(M24="")),M23-M24,"")</f>
        <v/>
      </c>
      <c r="N25" t="str">
        <f t="shared" ref="N25" si="129">IF(AND(NOT(N23=""),NOT(N24="")),N23-N24,"")</f>
        <v/>
      </c>
      <c r="O25" t="str">
        <f t="shared" ref="O25" si="130">IF(AND(NOT(O23=""),NOT(O24="")),O23-O24,"")</f>
        <v/>
      </c>
      <c r="P25" t="str">
        <f t="shared" ref="P25" si="131">IF(AND(NOT(P23=""),NOT(P24="")),P23-P24,"")</f>
        <v/>
      </c>
      <c r="Q25">
        <f t="shared" ref="Q25" si="132">IF(AND(NOT(Q23=""),NOT(Q24="")),Q23-Q24,"")</f>
        <v>0</v>
      </c>
      <c r="R25" t="str">
        <f t="shared" ref="R25" si="133">IF(AND(NOT(R23=""),NOT(R24="")),R23-R24,"")</f>
        <v/>
      </c>
      <c r="S25">
        <f t="shared" ref="S25" si="134">IF(AND(NOT(S23=""),NOT(S24="")),S23-S24,"")</f>
        <v>0</v>
      </c>
      <c r="T25">
        <f t="shared" ref="T25" si="135">IF(AND(NOT(T23=""),NOT(T24="")),T23-T24,"")</f>
        <v>0</v>
      </c>
      <c r="U25">
        <f t="shared" ref="U25" si="136">IF(AND(NOT(U23=""),NOT(U24="")),U23-U24,"")</f>
        <v>0</v>
      </c>
      <c r="V25">
        <f t="shared" ref="V25" si="137">IF(AND(NOT(V23=""),NOT(V24="")),V23-V24,"")</f>
        <v>0</v>
      </c>
    </row>
    <row r="26" spans="1:22" x14ac:dyDescent="0.25">
      <c r="A26" s="22"/>
      <c r="B26" s="1" t="s">
        <v>35</v>
      </c>
      <c r="C26" s="2" t="str">
        <f t="shared" ref="C26:D26" si="138">IF(AND(NOT(C23=""),NOT(C24="")),CONCATENATE(ROUND(IF(C23&gt;0,C24/C23*100,0),1),"%"),"")</f>
        <v>100%</v>
      </c>
      <c r="D26" s="2" t="str">
        <f t="shared" si="138"/>
        <v>100%</v>
      </c>
      <c r="E26" s="2" t="str">
        <f>IF(AND(NOT(E23=""),NOT(E24="")),CONCATENATE(ROUND(IF(E23&gt;0,E24/E23*100,0),1),"%"),"")</f>
        <v/>
      </c>
      <c r="F26" s="2" t="str">
        <f t="shared" ref="F26:V26" si="139">IF(AND(NOT(F23=""),NOT(F24="")),CONCATENATE(ROUND(IF(F23&gt;0,F24/F23*100,0),1),"%"),"")</f>
        <v/>
      </c>
      <c r="G26" s="2" t="str">
        <f t="shared" si="139"/>
        <v>100%</v>
      </c>
      <c r="H26" s="2" t="str">
        <f t="shared" si="139"/>
        <v>100%</v>
      </c>
      <c r="I26" s="2" t="str">
        <f t="shared" si="139"/>
        <v>100%</v>
      </c>
      <c r="J26" s="2" t="str">
        <f t="shared" si="139"/>
        <v>100%</v>
      </c>
      <c r="K26" s="2" t="str">
        <f t="shared" si="139"/>
        <v/>
      </c>
      <c r="L26" s="2" t="str">
        <f t="shared" si="139"/>
        <v/>
      </c>
      <c r="M26" s="2" t="str">
        <f t="shared" si="139"/>
        <v/>
      </c>
      <c r="N26" s="2" t="str">
        <f t="shared" si="139"/>
        <v/>
      </c>
      <c r="O26" s="2" t="str">
        <f t="shared" si="139"/>
        <v/>
      </c>
      <c r="P26" s="2" t="str">
        <f t="shared" si="139"/>
        <v/>
      </c>
      <c r="Q26" s="2" t="str">
        <f t="shared" si="139"/>
        <v>100%</v>
      </c>
      <c r="R26" s="2" t="str">
        <f t="shared" si="139"/>
        <v/>
      </c>
      <c r="S26" s="2" t="str">
        <f t="shared" si="139"/>
        <v>100%</v>
      </c>
      <c r="T26" s="2" t="str">
        <f t="shared" si="139"/>
        <v>100%</v>
      </c>
      <c r="U26" s="2" t="str">
        <f t="shared" si="139"/>
        <v>100%</v>
      </c>
      <c r="V26" s="2" t="str">
        <f t="shared" si="139"/>
        <v>100%</v>
      </c>
    </row>
    <row r="27" spans="1:22" x14ac:dyDescent="0.25">
      <c r="A27" s="22"/>
      <c r="B27" s="1" t="s">
        <v>41</v>
      </c>
      <c r="C27">
        <v>2929</v>
      </c>
      <c r="D27">
        <v>2929</v>
      </c>
      <c r="E27">
        <v>2929</v>
      </c>
      <c r="F27">
        <v>2929</v>
      </c>
      <c r="G27">
        <v>2929</v>
      </c>
      <c r="H27">
        <v>2929</v>
      </c>
      <c r="I27">
        <v>2929</v>
      </c>
      <c r="J27">
        <v>2929</v>
      </c>
      <c r="K27">
        <v>2929</v>
      </c>
      <c r="L27">
        <v>2929</v>
      </c>
      <c r="M27">
        <v>2929</v>
      </c>
      <c r="N27">
        <v>2929</v>
      </c>
      <c r="O27">
        <v>2929</v>
      </c>
      <c r="P27">
        <v>2929</v>
      </c>
      <c r="Q27">
        <v>2929</v>
      </c>
      <c r="R27">
        <v>2929</v>
      </c>
      <c r="S27">
        <v>2929</v>
      </c>
      <c r="T27">
        <v>2929</v>
      </c>
      <c r="U27">
        <v>2929</v>
      </c>
      <c r="V27">
        <v>2929</v>
      </c>
    </row>
    <row r="28" spans="1:22" x14ac:dyDescent="0.25">
      <c r="A28" s="22"/>
      <c r="B28" s="1" t="s">
        <v>42</v>
      </c>
      <c r="C28">
        <v>1123</v>
      </c>
      <c r="D28">
        <v>1252</v>
      </c>
      <c r="G28">
        <v>1439</v>
      </c>
      <c r="H28">
        <v>1589</v>
      </c>
      <c r="I28">
        <v>1516</v>
      </c>
      <c r="J28">
        <v>1327</v>
      </c>
      <c r="Q28">
        <v>2843</v>
      </c>
      <c r="S28">
        <v>747</v>
      </c>
      <c r="T28">
        <v>756</v>
      </c>
      <c r="U28">
        <v>740</v>
      </c>
      <c r="V28">
        <v>2867</v>
      </c>
    </row>
    <row r="29" spans="1:22" x14ac:dyDescent="0.25">
      <c r="A29" s="22"/>
      <c r="B29" s="3" t="s">
        <v>43</v>
      </c>
      <c r="C29" s="2" t="str">
        <f>IF(AND(NOT(C27=""),NOT(C28="")),CONCATENATE(ROUND(IF(C27&gt;0,C28/C27*100,0),1),"%"),"")</f>
        <v>38,3%</v>
      </c>
      <c r="D29" s="2" t="str">
        <f t="shared" ref="D29" si="140">IF(AND(NOT(D27=""),NOT(D28="")),CONCATENATE(ROUND(IF(D27&gt;0,D28/D27*100,0),1),"%"),"")</f>
        <v>42,7%</v>
      </c>
      <c r="E29" s="2" t="str">
        <f t="shared" ref="E29" si="141">IF(AND(NOT(E27=""),NOT(E28="")),CONCATENATE(ROUND(IF(E27&gt;0,E28/E27*100,0),1),"%"),"")</f>
        <v/>
      </c>
      <c r="F29" s="2" t="str">
        <f t="shared" ref="F29" si="142">IF(AND(NOT(F27=""),NOT(F28="")),CONCATENATE(ROUND(IF(F27&gt;0,F28/F27*100,0),1),"%"),"")</f>
        <v/>
      </c>
      <c r="G29" s="2" t="str">
        <f t="shared" ref="G29" si="143">IF(AND(NOT(G27=""),NOT(G28="")),CONCATENATE(ROUND(IF(G27&gt;0,G28/G27*100,0),1),"%"),"")</f>
        <v>49,1%</v>
      </c>
      <c r="H29" s="2" t="str">
        <f t="shared" ref="H29" si="144">IF(AND(NOT(H27=""),NOT(H28="")),CONCATENATE(ROUND(IF(H27&gt;0,H28/H27*100,0),1),"%"),"")</f>
        <v>54,3%</v>
      </c>
      <c r="I29" s="2" t="str">
        <f t="shared" ref="I29" si="145">IF(AND(NOT(I27=""),NOT(I28="")),CONCATENATE(ROUND(IF(I27&gt;0,I28/I27*100,0),1),"%"),"")</f>
        <v>51,8%</v>
      </c>
      <c r="J29" s="2" t="str">
        <f t="shared" ref="J29" si="146">IF(AND(NOT(J27=""),NOT(J28="")),CONCATENATE(ROUND(IF(J27&gt;0,J28/J27*100,0),1),"%"),"")</f>
        <v>45,3%</v>
      </c>
      <c r="K29" s="2" t="str">
        <f t="shared" ref="K29" si="147">IF(AND(NOT(K27=""),NOT(K28="")),CONCATENATE(ROUND(IF(K27&gt;0,K28/K27*100,0),1),"%"),"")</f>
        <v/>
      </c>
      <c r="L29" s="2" t="str">
        <f t="shared" ref="L29" si="148">IF(AND(NOT(L27=""),NOT(L28="")),CONCATENATE(ROUND(IF(L27&gt;0,L28/L27*100,0),1),"%"),"")</f>
        <v/>
      </c>
      <c r="M29" s="2" t="str">
        <f t="shared" ref="M29" si="149">IF(AND(NOT(M27=""),NOT(M28="")),CONCATENATE(ROUND(IF(M27&gt;0,M28/M27*100,0),1),"%"),"")</f>
        <v/>
      </c>
      <c r="N29" s="2" t="str">
        <f t="shared" ref="N29" si="150">IF(AND(NOT(N27=""),NOT(N28="")),CONCATENATE(ROUND(IF(N27&gt;0,N28/N27*100,0),1),"%"),"")</f>
        <v/>
      </c>
      <c r="O29" s="2" t="str">
        <f t="shared" ref="O29" si="151">IF(AND(NOT(O27=""),NOT(O28="")),CONCATENATE(ROUND(IF(O27&gt;0,O28/O27*100,0),1),"%"),"")</f>
        <v/>
      </c>
      <c r="P29" s="2" t="str">
        <f t="shared" ref="P29" si="152">IF(AND(NOT(P27=""),NOT(P28="")),CONCATENATE(ROUND(IF(P27&gt;0,P28/P27*100,0),1),"%"),"")</f>
        <v/>
      </c>
      <c r="Q29" s="2" t="str">
        <f t="shared" ref="Q29" si="153">IF(AND(NOT(Q27=""),NOT(Q28="")),CONCATENATE(ROUND(IF(Q27&gt;0,Q28/Q27*100,0),1),"%"),"")</f>
        <v>97,1%</v>
      </c>
      <c r="R29" s="2" t="str">
        <f t="shared" ref="R29" si="154">IF(AND(NOT(R27=""),NOT(R28="")),CONCATENATE(ROUND(IF(R27&gt;0,R28/R27*100,0),1),"%"),"")</f>
        <v/>
      </c>
      <c r="S29" s="2" t="str">
        <f t="shared" ref="S29" si="155">IF(AND(NOT(S27=""),NOT(S28="")),CONCATENATE(ROUND(IF(S27&gt;0,S28/S27*100,0),1),"%"),"")</f>
        <v>25,5%</v>
      </c>
      <c r="T29" s="2" t="str">
        <f t="shared" ref="T29" si="156">IF(AND(NOT(T27=""),NOT(T28="")),CONCATENATE(ROUND(IF(T27&gt;0,T28/T27*100,0),1),"%"),"")</f>
        <v>25,8%</v>
      </c>
      <c r="U29" s="2" t="str">
        <f t="shared" ref="U29" si="157">IF(AND(NOT(U27=""),NOT(U28="")),CONCATENATE(ROUND(IF(U27&gt;0,U28/U27*100,0),1),"%"),"")</f>
        <v>25,3%</v>
      </c>
      <c r="V29" s="2" t="str">
        <f t="shared" ref="V29" si="158">IF(AND(NOT(V27=""),NOT(V28="")),CONCATENATE(ROUND(IF(V27&gt;0,V28/V27*100,0),1),"%"),"")</f>
        <v>97,9%</v>
      </c>
    </row>
    <row r="30" spans="1:22" x14ac:dyDescent="0.25">
      <c r="A30" s="22" t="s">
        <v>3</v>
      </c>
      <c r="B30" s="1" t="s">
        <v>32</v>
      </c>
      <c r="C30">
        <v>11</v>
      </c>
      <c r="D30">
        <v>11</v>
      </c>
      <c r="G30">
        <v>10</v>
      </c>
      <c r="H30">
        <v>11</v>
      </c>
      <c r="I30">
        <v>11</v>
      </c>
      <c r="J30">
        <v>11</v>
      </c>
      <c r="K30">
        <v>1</v>
      </c>
      <c r="Q30">
        <v>12</v>
      </c>
      <c r="R30">
        <v>3</v>
      </c>
      <c r="S30">
        <v>4</v>
      </c>
      <c r="T30">
        <v>4</v>
      </c>
      <c r="U30">
        <v>4</v>
      </c>
      <c r="V30">
        <f t="shared" si="0"/>
        <v>93</v>
      </c>
    </row>
    <row r="31" spans="1:22" x14ac:dyDescent="0.25">
      <c r="A31" s="22"/>
      <c r="B31" s="1" t="s">
        <v>33</v>
      </c>
      <c r="C31">
        <v>1</v>
      </c>
      <c r="D31">
        <v>4</v>
      </c>
      <c r="G31">
        <v>9</v>
      </c>
      <c r="H31">
        <v>10</v>
      </c>
      <c r="I31">
        <v>10</v>
      </c>
      <c r="J31">
        <v>10</v>
      </c>
      <c r="K31">
        <v>1</v>
      </c>
      <c r="Q31">
        <v>8</v>
      </c>
      <c r="R31">
        <v>0</v>
      </c>
      <c r="S31">
        <v>4</v>
      </c>
      <c r="T31">
        <v>4</v>
      </c>
      <c r="U31">
        <v>3</v>
      </c>
      <c r="V31">
        <f>IF(SUM(C31:U31)&gt;0,SUM(C31:U31),"")</f>
        <v>64</v>
      </c>
    </row>
    <row r="32" spans="1:22" x14ac:dyDescent="0.25">
      <c r="A32" s="22"/>
      <c r="B32" s="1" t="s">
        <v>34</v>
      </c>
      <c r="C32">
        <f t="shared" ref="C32" si="159">IF(AND(NOT(C30=""),NOT(C31="")),C30-C31,"")</f>
        <v>10</v>
      </c>
      <c r="D32">
        <f t="shared" ref="D32" si="160">IF(AND(NOT(D30=""),NOT(D31="")),D30-D31,"")</f>
        <v>7</v>
      </c>
      <c r="E32" t="str">
        <f>IF(AND(NOT(E30=""),NOT(E31="")),E30-E31,"")</f>
        <v/>
      </c>
      <c r="F32" t="str">
        <f t="shared" ref="F32" si="161">IF(AND(NOT(F30=""),NOT(F31="")),F30-F31,"")</f>
        <v/>
      </c>
      <c r="G32">
        <f t="shared" ref="G32" si="162">IF(AND(NOT(G30=""),NOT(G31="")),G30-G31,"")</f>
        <v>1</v>
      </c>
      <c r="H32">
        <f t="shared" ref="H32" si="163">IF(AND(NOT(H30=""),NOT(H31="")),H30-H31,"")</f>
        <v>1</v>
      </c>
      <c r="I32">
        <f t="shared" ref="I32" si="164">IF(AND(NOT(I30=""),NOT(I31="")),I30-I31,"")</f>
        <v>1</v>
      </c>
      <c r="J32">
        <f t="shared" ref="J32" si="165">IF(AND(NOT(J30=""),NOT(J31="")),J30-J31,"")</f>
        <v>1</v>
      </c>
      <c r="K32">
        <f t="shared" ref="K32" si="166">IF(AND(NOT(K30=""),NOT(K31="")),K30-K31,"")</f>
        <v>0</v>
      </c>
      <c r="L32" t="str">
        <f t="shared" ref="L32" si="167">IF(AND(NOT(L30=""),NOT(L31="")),L30-L31,"")</f>
        <v/>
      </c>
      <c r="M32" t="str">
        <f t="shared" ref="M32" si="168">IF(AND(NOT(M30=""),NOT(M31="")),M30-M31,"")</f>
        <v/>
      </c>
      <c r="N32" t="str">
        <f t="shared" ref="N32" si="169">IF(AND(NOT(N30=""),NOT(N31="")),N30-N31,"")</f>
        <v/>
      </c>
      <c r="O32" t="str">
        <f t="shared" ref="O32" si="170">IF(AND(NOT(O30=""),NOT(O31="")),O30-O31,"")</f>
        <v/>
      </c>
      <c r="P32" t="str">
        <f t="shared" ref="P32" si="171">IF(AND(NOT(P30=""),NOT(P31="")),P30-P31,"")</f>
        <v/>
      </c>
      <c r="Q32">
        <f t="shared" ref="Q32" si="172">IF(AND(NOT(Q30=""),NOT(Q31="")),Q30-Q31,"")</f>
        <v>4</v>
      </c>
      <c r="R32">
        <f t="shared" ref="R32" si="173">IF(AND(NOT(R30=""),NOT(R31="")),R30-R31,"")</f>
        <v>3</v>
      </c>
      <c r="S32">
        <f t="shared" ref="S32" si="174">IF(AND(NOT(S30=""),NOT(S31="")),S30-S31,"")</f>
        <v>0</v>
      </c>
      <c r="T32">
        <f t="shared" ref="T32" si="175">IF(AND(NOT(T30=""),NOT(T31="")),T30-T31,"")</f>
        <v>0</v>
      </c>
      <c r="U32">
        <f t="shared" ref="U32" si="176">IF(AND(NOT(U30=""),NOT(U31="")),U30-U31,"")</f>
        <v>1</v>
      </c>
      <c r="V32">
        <f t="shared" ref="V32" si="177">IF(AND(NOT(V30=""),NOT(V31="")),V30-V31,"")</f>
        <v>29</v>
      </c>
    </row>
    <row r="33" spans="1:22" x14ac:dyDescent="0.25">
      <c r="A33" s="22"/>
      <c r="B33" s="1" t="s">
        <v>35</v>
      </c>
      <c r="C33" s="2" t="str">
        <f t="shared" ref="C33:D33" si="178">IF(AND(NOT(C30=""),NOT(C31="")),CONCATENATE(ROUND(IF(C30&gt;0,C31/C30*100,0),1),"%"),"")</f>
        <v>9,1%</v>
      </c>
      <c r="D33" s="2" t="str">
        <f t="shared" si="178"/>
        <v>36,4%</v>
      </c>
      <c r="E33" s="2" t="str">
        <f>IF(AND(NOT(E30=""),NOT(E31="")),CONCATENATE(ROUND(IF(E30&gt;0,E31/E30*100,0),1),"%"),"")</f>
        <v/>
      </c>
      <c r="F33" s="2" t="str">
        <f t="shared" ref="F33:V33" si="179">IF(AND(NOT(F30=""),NOT(F31="")),CONCATENATE(ROUND(IF(F30&gt;0,F31/F30*100,0),1),"%"),"")</f>
        <v/>
      </c>
      <c r="G33" s="2" t="str">
        <f t="shared" si="179"/>
        <v>90%</v>
      </c>
      <c r="H33" s="2" t="str">
        <f t="shared" si="179"/>
        <v>90,9%</v>
      </c>
      <c r="I33" s="2" t="str">
        <f t="shared" si="179"/>
        <v>90,9%</v>
      </c>
      <c r="J33" s="2" t="str">
        <f t="shared" si="179"/>
        <v>90,9%</v>
      </c>
      <c r="K33" s="2" t="str">
        <f t="shared" si="179"/>
        <v>100%</v>
      </c>
      <c r="L33" s="2" t="str">
        <f t="shared" si="179"/>
        <v/>
      </c>
      <c r="M33" s="2" t="str">
        <f t="shared" si="179"/>
        <v/>
      </c>
      <c r="N33" s="2" t="str">
        <f t="shared" si="179"/>
        <v/>
      </c>
      <c r="O33" s="2" t="str">
        <f t="shared" si="179"/>
        <v/>
      </c>
      <c r="P33" s="2" t="str">
        <f t="shared" si="179"/>
        <v/>
      </c>
      <c r="Q33" s="2" t="str">
        <f t="shared" si="179"/>
        <v>66,7%</v>
      </c>
      <c r="R33" s="2" t="str">
        <f t="shared" si="179"/>
        <v>0%</v>
      </c>
      <c r="S33" s="2" t="str">
        <f t="shared" si="179"/>
        <v>100%</v>
      </c>
      <c r="T33" s="2" t="str">
        <f t="shared" si="179"/>
        <v>100%</v>
      </c>
      <c r="U33" s="2" t="str">
        <f t="shared" si="179"/>
        <v>75%</v>
      </c>
      <c r="V33" s="2" t="str">
        <f t="shared" si="179"/>
        <v>68,8%</v>
      </c>
    </row>
    <row r="34" spans="1:22" x14ac:dyDescent="0.25">
      <c r="A34" s="22"/>
      <c r="B34" s="1" t="s">
        <v>41</v>
      </c>
      <c r="C34">
        <v>94</v>
      </c>
      <c r="D34">
        <v>94</v>
      </c>
      <c r="E34">
        <v>94</v>
      </c>
      <c r="F34">
        <v>94</v>
      </c>
      <c r="G34">
        <v>94</v>
      </c>
      <c r="H34">
        <v>94</v>
      </c>
      <c r="I34">
        <v>94</v>
      </c>
      <c r="J34">
        <v>94</v>
      </c>
      <c r="K34">
        <v>94</v>
      </c>
      <c r="L34">
        <v>94</v>
      </c>
      <c r="M34">
        <v>94</v>
      </c>
      <c r="N34">
        <v>94</v>
      </c>
      <c r="O34">
        <v>94</v>
      </c>
      <c r="P34">
        <v>94</v>
      </c>
      <c r="Q34">
        <v>94</v>
      </c>
      <c r="R34">
        <v>94</v>
      </c>
      <c r="S34">
        <v>94</v>
      </c>
      <c r="T34">
        <v>94</v>
      </c>
      <c r="U34">
        <v>94</v>
      </c>
      <c r="V34">
        <v>94</v>
      </c>
    </row>
    <row r="35" spans="1:22" x14ac:dyDescent="0.25">
      <c r="A35" s="22"/>
      <c r="B35" s="1" t="s">
        <v>42</v>
      </c>
      <c r="C35">
        <v>1</v>
      </c>
      <c r="D35">
        <v>4</v>
      </c>
      <c r="G35">
        <v>52</v>
      </c>
      <c r="H35">
        <v>62</v>
      </c>
      <c r="I35">
        <v>10</v>
      </c>
      <c r="J35">
        <v>11</v>
      </c>
      <c r="K35">
        <v>6</v>
      </c>
      <c r="Q35">
        <v>10</v>
      </c>
      <c r="R35">
        <v>0</v>
      </c>
      <c r="S35">
        <v>5</v>
      </c>
      <c r="T35">
        <v>5</v>
      </c>
      <c r="U35">
        <v>5</v>
      </c>
      <c r="V35">
        <v>90</v>
      </c>
    </row>
    <row r="36" spans="1:22" x14ac:dyDescent="0.25">
      <c r="A36" s="22"/>
      <c r="B36" s="3" t="s">
        <v>43</v>
      </c>
      <c r="C36" s="2" t="str">
        <f>IF(AND(NOT(C34=""),NOT(C35="")),CONCATENATE(ROUND(IF(C34&gt;0,C35/C34*100,0),1),"%"),"")</f>
        <v>1,1%</v>
      </c>
      <c r="D36" s="2" t="str">
        <f t="shared" ref="D36" si="180">IF(AND(NOT(D34=""),NOT(D35="")),CONCATENATE(ROUND(IF(D34&gt;0,D35/D34*100,0),1),"%"),"")</f>
        <v>4,3%</v>
      </c>
      <c r="E36" s="2" t="str">
        <f t="shared" ref="E36" si="181">IF(AND(NOT(E34=""),NOT(E35="")),CONCATENATE(ROUND(IF(E34&gt;0,E35/E34*100,0),1),"%"),"")</f>
        <v/>
      </c>
      <c r="F36" s="2" t="str">
        <f t="shared" ref="F36" si="182">IF(AND(NOT(F34=""),NOT(F35="")),CONCATENATE(ROUND(IF(F34&gt;0,F35/F34*100,0),1),"%"),"")</f>
        <v/>
      </c>
      <c r="G36" s="2" t="str">
        <f t="shared" ref="G36" si="183">IF(AND(NOT(G34=""),NOT(G35="")),CONCATENATE(ROUND(IF(G34&gt;0,G35/G34*100,0),1),"%"),"")</f>
        <v>55,3%</v>
      </c>
      <c r="H36" s="2" t="str">
        <f t="shared" ref="H36" si="184">IF(AND(NOT(H34=""),NOT(H35="")),CONCATENATE(ROUND(IF(H34&gt;0,H35/H34*100,0),1),"%"),"")</f>
        <v>66%</v>
      </c>
      <c r="I36" s="2" t="str">
        <f t="shared" ref="I36" si="185">IF(AND(NOT(I34=""),NOT(I35="")),CONCATENATE(ROUND(IF(I34&gt;0,I35/I34*100,0),1),"%"),"")</f>
        <v>10,6%</v>
      </c>
      <c r="J36" s="2" t="str">
        <f t="shared" ref="J36" si="186">IF(AND(NOT(J34=""),NOT(J35="")),CONCATENATE(ROUND(IF(J34&gt;0,J35/J34*100,0),1),"%"),"")</f>
        <v>11,7%</v>
      </c>
      <c r="K36" s="2" t="str">
        <f t="shared" ref="K36" si="187">IF(AND(NOT(K34=""),NOT(K35="")),CONCATENATE(ROUND(IF(K34&gt;0,K35/K34*100,0),1),"%"),"")</f>
        <v>6,4%</v>
      </c>
      <c r="L36" s="2" t="str">
        <f t="shared" ref="L36" si="188">IF(AND(NOT(L34=""),NOT(L35="")),CONCATENATE(ROUND(IF(L34&gt;0,L35/L34*100,0),1),"%"),"")</f>
        <v/>
      </c>
      <c r="M36" s="2" t="str">
        <f t="shared" ref="M36" si="189">IF(AND(NOT(M34=""),NOT(M35="")),CONCATENATE(ROUND(IF(M34&gt;0,M35/M34*100,0),1),"%"),"")</f>
        <v/>
      </c>
      <c r="N36" s="2" t="str">
        <f t="shared" ref="N36" si="190">IF(AND(NOT(N34=""),NOT(N35="")),CONCATENATE(ROUND(IF(N34&gt;0,N35/N34*100,0),1),"%"),"")</f>
        <v/>
      </c>
      <c r="O36" s="2" t="str">
        <f t="shared" ref="O36" si="191">IF(AND(NOT(O34=""),NOT(O35="")),CONCATENATE(ROUND(IF(O34&gt;0,O35/O34*100,0),1),"%"),"")</f>
        <v/>
      </c>
      <c r="P36" s="2" t="str">
        <f t="shared" ref="P36" si="192">IF(AND(NOT(P34=""),NOT(P35="")),CONCATENATE(ROUND(IF(P34&gt;0,P35/P34*100,0),1),"%"),"")</f>
        <v/>
      </c>
      <c r="Q36" s="2" t="str">
        <f t="shared" ref="Q36" si="193">IF(AND(NOT(Q34=""),NOT(Q35="")),CONCATENATE(ROUND(IF(Q34&gt;0,Q35/Q34*100,0),1),"%"),"")</f>
        <v>10,6%</v>
      </c>
      <c r="R36" s="2" t="str">
        <f t="shared" ref="R36" si="194">IF(AND(NOT(R34=""),NOT(R35="")),CONCATENATE(ROUND(IF(R34&gt;0,R35/R34*100,0),1),"%"),"")</f>
        <v>0%</v>
      </c>
      <c r="S36" s="2" t="str">
        <f t="shared" ref="S36" si="195">IF(AND(NOT(S34=""),NOT(S35="")),CONCATENATE(ROUND(IF(S34&gt;0,S35/S34*100,0),1),"%"),"")</f>
        <v>5,3%</v>
      </c>
      <c r="T36" s="2" t="str">
        <f t="shared" ref="T36" si="196">IF(AND(NOT(T34=""),NOT(T35="")),CONCATENATE(ROUND(IF(T34&gt;0,T35/T34*100,0),1),"%"),"")</f>
        <v>5,3%</v>
      </c>
      <c r="U36" s="2" t="str">
        <f t="shared" ref="U36" si="197">IF(AND(NOT(U34=""),NOT(U35="")),CONCATENATE(ROUND(IF(U34&gt;0,U35/U34*100,0),1),"%"),"")</f>
        <v>5,3%</v>
      </c>
      <c r="V36" s="2" t="str">
        <f t="shared" ref="V36" si="198">IF(AND(NOT(V34=""),NOT(V35="")),CONCATENATE(ROUND(IF(V34&gt;0,V35/V34*100,0),1),"%"),"")</f>
        <v>95,7%</v>
      </c>
    </row>
    <row r="37" spans="1:22" x14ac:dyDescent="0.25">
      <c r="A37" s="22" t="s">
        <v>4</v>
      </c>
      <c r="B37" s="1" t="s">
        <v>32</v>
      </c>
      <c r="C37">
        <v>8</v>
      </c>
      <c r="D37">
        <v>8</v>
      </c>
      <c r="G37">
        <v>8</v>
      </c>
      <c r="H37">
        <v>8</v>
      </c>
      <c r="I37">
        <v>8</v>
      </c>
      <c r="J37">
        <v>8</v>
      </c>
      <c r="N37">
        <v>1</v>
      </c>
      <c r="Q37">
        <v>12</v>
      </c>
      <c r="S37">
        <v>6</v>
      </c>
      <c r="T37">
        <v>6</v>
      </c>
      <c r="U37">
        <v>5</v>
      </c>
      <c r="V37">
        <f t="shared" si="0"/>
        <v>78</v>
      </c>
    </row>
    <row r="38" spans="1:22" x14ac:dyDescent="0.25">
      <c r="A38" s="22"/>
      <c r="B38" s="1" t="s">
        <v>33</v>
      </c>
      <c r="C38">
        <v>8</v>
      </c>
      <c r="D38">
        <v>8</v>
      </c>
      <c r="G38">
        <v>8</v>
      </c>
      <c r="H38">
        <v>8</v>
      </c>
      <c r="I38">
        <v>8</v>
      </c>
      <c r="J38">
        <v>8</v>
      </c>
      <c r="N38">
        <v>1</v>
      </c>
      <c r="Q38">
        <v>12</v>
      </c>
      <c r="S38">
        <v>6</v>
      </c>
      <c r="T38">
        <v>6</v>
      </c>
      <c r="U38">
        <v>5</v>
      </c>
      <c r="V38">
        <f>IF(SUM(C38:U38)&gt;0,SUM(C38:U38),"")</f>
        <v>78</v>
      </c>
    </row>
    <row r="39" spans="1:22" x14ac:dyDescent="0.25">
      <c r="A39" s="22"/>
      <c r="B39" s="1" t="s">
        <v>34</v>
      </c>
      <c r="C39">
        <f t="shared" ref="C39" si="199">IF(AND(NOT(C37=""),NOT(C38="")),C37-C38,"")</f>
        <v>0</v>
      </c>
      <c r="D39">
        <f t="shared" ref="D39" si="200">IF(AND(NOT(D37=""),NOT(D38="")),D37-D38,"")</f>
        <v>0</v>
      </c>
      <c r="E39" t="str">
        <f>IF(AND(NOT(E37=""),NOT(E38="")),E37-E38,"")</f>
        <v/>
      </c>
      <c r="F39" t="str">
        <f t="shared" ref="F39" si="201">IF(AND(NOT(F37=""),NOT(F38="")),F37-F38,"")</f>
        <v/>
      </c>
      <c r="G39">
        <f t="shared" ref="G39" si="202">IF(AND(NOT(G37=""),NOT(G38="")),G37-G38,"")</f>
        <v>0</v>
      </c>
      <c r="H39">
        <f t="shared" ref="H39" si="203">IF(AND(NOT(H37=""),NOT(H38="")),H37-H38,"")</f>
        <v>0</v>
      </c>
      <c r="I39">
        <f t="shared" ref="I39" si="204">IF(AND(NOT(I37=""),NOT(I38="")),I37-I38,"")</f>
        <v>0</v>
      </c>
      <c r="J39">
        <f t="shared" ref="J39" si="205">IF(AND(NOT(J37=""),NOT(J38="")),J37-J38,"")</f>
        <v>0</v>
      </c>
      <c r="K39" t="str">
        <f t="shared" ref="K39" si="206">IF(AND(NOT(K37=""),NOT(K38="")),K37-K38,"")</f>
        <v/>
      </c>
      <c r="L39" t="str">
        <f t="shared" ref="L39" si="207">IF(AND(NOT(L37=""),NOT(L38="")),L37-L38,"")</f>
        <v/>
      </c>
      <c r="M39" t="str">
        <f t="shared" ref="M39" si="208">IF(AND(NOT(M37=""),NOT(M38="")),M37-M38,"")</f>
        <v/>
      </c>
      <c r="N39">
        <f t="shared" ref="N39" si="209">IF(AND(NOT(N37=""),NOT(N38="")),N37-N38,"")</f>
        <v>0</v>
      </c>
      <c r="O39" t="str">
        <f t="shared" ref="O39" si="210">IF(AND(NOT(O37=""),NOT(O38="")),O37-O38,"")</f>
        <v/>
      </c>
      <c r="P39" t="str">
        <f t="shared" ref="P39" si="211">IF(AND(NOT(P37=""),NOT(P38="")),P37-P38,"")</f>
        <v/>
      </c>
      <c r="Q39">
        <f t="shared" ref="Q39" si="212">IF(AND(NOT(Q37=""),NOT(Q38="")),Q37-Q38,"")</f>
        <v>0</v>
      </c>
      <c r="R39" t="str">
        <f t="shared" ref="R39" si="213">IF(AND(NOT(R37=""),NOT(R38="")),R37-R38,"")</f>
        <v/>
      </c>
      <c r="S39">
        <f t="shared" ref="S39" si="214">IF(AND(NOT(S37=""),NOT(S38="")),S37-S38,"")</f>
        <v>0</v>
      </c>
      <c r="T39">
        <f t="shared" ref="T39" si="215">IF(AND(NOT(T37=""),NOT(T38="")),T37-T38,"")</f>
        <v>0</v>
      </c>
      <c r="U39">
        <f t="shared" ref="U39" si="216">IF(AND(NOT(U37=""),NOT(U38="")),U37-U38,"")</f>
        <v>0</v>
      </c>
      <c r="V39">
        <f t="shared" ref="V39" si="217">IF(AND(NOT(V37=""),NOT(V38="")),V37-V38,"")</f>
        <v>0</v>
      </c>
    </row>
    <row r="40" spans="1:22" x14ac:dyDescent="0.25">
      <c r="A40" s="22"/>
      <c r="B40" s="1" t="s">
        <v>35</v>
      </c>
      <c r="C40" s="2" t="str">
        <f t="shared" ref="C40:D40" si="218">IF(AND(NOT(C37=""),NOT(C38="")),CONCATENATE(ROUND(IF(C37&gt;0,C38/C37*100,0),1),"%"),"")</f>
        <v>100%</v>
      </c>
      <c r="D40" s="2" t="str">
        <f t="shared" si="218"/>
        <v>100%</v>
      </c>
      <c r="E40" s="2" t="str">
        <f>IF(AND(NOT(E37=""),NOT(E38="")),CONCATENATE(ROUND(IF(E37&gt;0,E38/E37*100,0),1),"%"),"")</f>
        <v/>
      </c>
      <c r="F40" s="2" t="str">
        <f t="shared" ref="F40:V40" si="219">IF(AND(NOT(F37=""),NOT(F38="")),CONCATENATE(ROUND(IF(F37&gt;0,F38/F37*100,0),1),"%"),"")</f>
        <v/>
      </c>
      <c r="G40" s="2" t="str">
        <f t="shared" si="219"/>
        <v>100%</v>
      </c>
      <c r="H40" s="2" t="str">
        <f t="shared" si="219"/>
        <v>100%</v>
      </c>
      <c r="I40" s="2" t="str">
        <f t="shared" si="219"/>
        <v>100%</v>
      </c>
      <c r="J40" s="2" t="str">
        <f t="shared" si="219"/>
        <v>100%</v>
      </c>
      <c r="K40" s="2" t="str">
        <f t="shared" si="219"/>
        <v/>
      </c>
      <c r="L40" s="2" t="str">
        <f t="shared" si="219"/>
        <v/>
      </c>
      <c r="M40" s="2" t="str">
        <f t="shared" si="219"/>
        <v/>
      </c>
      <c r="N40" s="2" t="str">
        <f t="shared" si="219"/>
        <v>100%</v>
      </c>
      <c r="O40" s="2" t="str">
        <f t="shared" si="219"/>
        <v/>
      </c>
      <c r="P40" s="2" t="str">
        <f t="shared" si="219"/>
        <v/>
      </c>
      <c r="Q40" s="2" t="str">
        <f t="shared" si="219"/>
        <v>100%</v>
      </c>
      <c r="R40" s="2" t="str">
        <f t="shared" si="219"/>
        <v/>
      </c>
      <c r="S40" s="2" t="str">
        <f t="shared" si="219"/>
        <v>100%</v>
      </c>
      <c r="T40" s="2" t="str">
        <f t="shared" si="219"/>
        <v>100%</v>
      </c>
      <c r="U40" s="2" t="str">
        <f t="shared" si="219"/>
        <v>100%</v>
      </c>
      <c r="V40" s="2" t="str">
        <f t="shared" si="219"/>
        <v>100%</v>
      </c>
    </row>
    <row r="41" spans="1:22" x14ac:dyDescent="0.25">
      <c r="A41" s="22"/>
      <c r="B41" s="1" t="s">
        <v>41</v>
      </c>
      <c r="C41">
        <v>1367</v>
      </c>
      <c r="D41">
        <v>1367</v>
      </c>
      <c r="E41">
        <v>1367</v>
      </c>
      <c r="F41">
        <v>1367</v>
      </c>
      <c r="G41">
        <v>1367</v>
      </c>
      <c r="H41">
        <v>1367</v>
      </c>
      <c r="I41">
        <v>1367</v>
      </c>
      <c r="J41">
        <v>1367</v>
      </c>
      <c r="K41">
        <v>1367</v>
      </c>
      <c r="L41">
        <v>1367</v>
      </c>
      <c r="M41">
        <v>1367</v>
      </c>
      <c r="N41">
        <v>1367</v>
      </c>
      <c r="O41">
        <v>1367</v>
      </c>
      <c r="P41">
        <v>1367</v>
      </c>
      <c r="Q41">
        <v>1367</v>
      </c>
      <c r="R41">
        <v>1367</v>
      </c>
      <c r="S41">
        <v>1367</v>
      </c>
      <c r="T41">
        <v>1367</v>
      </c>
      <c r="U41">
        <v>1367</v>
      </c>
      <c r="V41">
        <v>1367</v>
      </c>
    </row>
    <row r="42" spans="1:22" x14ac:dyDescent="0.25">
      <c r="A42" s="22"/>
      <c r="B42" s="1" t="s">
        <v>42</v>
      </c>
      <c r="C42">
        <v>106</v>
      </c>
      <c r="D42">
        <v>439</v>
      </c>
      <c r="G42">
        <v>1053</v>
      </c>
      <c r="H42">
        <v>1195</v>
      </c>
      <c r="I42">
        <v>593</v>
      </c>
      <c r="J42">
        <v>601</v>
      </c>
      <c r="N42">
        <v>3</v>
      </c>
      <c r="Q42">
        <v>1319</v>
      </c>
      <c r="S42">
        <v>1311</v>
      </c>
      <c r="T42">
        <v>1311</v>
      </c>
      <c r="U42">
        <v>1311</v>
      </c>
      <c r="V42">
        <v>1361</v>
      </c>
    </row>
    <row r="43" spans="1:22" x14ac:dyDescent="0.25">
      <c r="A43" s="22"/>
      <c r="B43" s="3" t="s">
        <v>43</v>
      </c>
      <c r="C43" s="2" t="str">
        <f>IF(AND(NOT(C41=""),NOT(C42="")),CONCATENATE(ROUND(IF(C41&gt;0,C42/C41*100,0),1),"%"),"")</f>
        <v>7,8%</v>
      </c>
      <c r="D43" s="2" t="str">
        <f t="shared" ref="D43" si="220">IF(AND(NOT(D41=""),NOT(D42="")),CONCATENATE(ROUND(IF(D41&gt;0,D42/D41*100,0),1),"%"),"")</f>
        <v>32,1%</v>
      </c>
      <c r="E43" s="2" t="str">
        <f t="shared" ref="E43" si="221">IF(AND(NOT(E41=""),NOT(E42="")),CONCATENATE(ROUND(IF(E41&gt;0,E42/E41*100,0),1),"%"),"")</f>
        <v/>
      </c>
      <c r="F43" s="2" t="str">
        <f t="shared" ref="F43" si="222">IF(AND(NOT(F41=""),NOT(F42="")),CONCATENATE(ROUND(IF(F41&gt;0,F42/F41*100,0),1),"%"),"")</f>
        <v/>
      </c>
      <c r="G43" s="2" t="str">
        <f t="shared" ref="G43" si="223">IF(AND(NOT(G41=""),NOT(G42="")),CONCATENATE(ROUND(IF(G41&gt;0,G42/G41*100,0),1),"%"),"")</f>
        <v>77%</v>
      </c>
      <c r="H43" s="2" t="str">
        <f t="shared" ref="H43" si="224">IF(AND(NOT(H41=""),NOT(H42="")),CONCATENATE(ROUND(IF(H41&gt;0,H42/H41*100,0),1),"%"),"")</f>
        <v>87,4%</v>
      </c>
      <c r="I43" s="2" t="str">
        <f t="shared" ref="I43" si="225">IF(AND(NOT(I41=""),NOT(I42="")),CONCATENATE(ROUND(IF(I41&gt;0,I42/I41*100,0),1),"%"),"")</f>
        <v>43,4%</v>
      </c>
      <c r="J43" s="2" t="str">
        <f t="shared" ref="J43" si="226">IF(AND(NOT(J41=""),NOT(J42="")),CONCATENATE(ROUND(IF(J41&gt;0,J42/J41*100,0),1),"%"),"")</f>
        <v>44%</v>
      </c>
      <c r="K43" s="2" t="str">
        <f t="shared" ref="K43" si="227">IF(AND(NOT(K41=""),NOT(K42="")),CONCATENATE(ROUND(IF(K41&gt;0,K42/K41*100,0),1),"%"),"")</f>
        <v/>
      </c>
      <c r="L43" s="2" t="str">
        <f t="shared" ref="L43" si="228">IF(AND(NOT(L41=""),NOT(L42="")),CONCATENATE(ROUND(IF(L41&gt;0,L42/L41*100,0),1),"%"),"")</f>
        <v/>
      </c>
      <c r="M43" s="2" t="str">
        <f t="shared" ref="M43" si="229">IF(AND(NOT(M41=""),NOT(M42="")),CONCATENATE(ROUND(IF(M41&gt;0,M42/M41*100,0),1),"%"),"")</f>
        <v/>
      </c>
      <c r="N43" s="2" t="str">
        <f t="shared" ref="N43" si="230">IF(AND(NOT(N41=""),NOT(N42="")),CONCATENATE(ROUND(IF(N41&gt;0,N42/N41*100,0),1),"%"),"")</f>
        <v>0,2%</v>
      </c>
      <c r="O43" s="2" t="str">
        <f t="shared" ref="O43" si="231">IF(AND(NOT(O41=""),NOT(O42="")),CONCATENATE(ROUND(IF(O41&gt;0,O42/O41*100,0),1),"%"),"")</f>
        <v/>
      </c>
      <c r="P43" s="2" t="str">
        <f t="shared" ref="P43" si="232">IF(AND(NOT(P41=""),NOT(P42="")),CONCATENATE(ROUND(IF(P41&gt;0,P42/P41*100,0),1),"%"),"")</f>
        <v/>
      </c>
      <c r="Q43" s="2" t="str">
        <f t="shared" ref="Q43" si="233">IF(AND(NOT(Q41=""),NOT(Q42="")),CONCATENATE(ROUND(IF(Q41&gt;0,Q42/Q41*100,0),1),"%"),"")</f>
        <v>96,5%</v>
      </c>
      <c r="R43" s="2" t="str">
        <f t="shared" ref="R43" si="234">IF(AND(NOT(R41=""),NOT(R42="")),CONCATENATE(ROUND(IF(R41&gt;0,R42/R41*100,0),1),"%"),"")</f>
        <v/>
      </c>
      <c r="S43" s="2" t="str">
        <f t="shared" ref="S43" si="235">IF(AND(NOT(S41=""),NOT(S42="")),CONCATENATE(ROUND(IF(S41&gt;0,S42/S41*100,0),1),"%"),"")</f>
        <v>95,9%</v>
      </c>
      <c r="T43" s="2" t="str">
        <f t="shared" ref="T43" si="236">IF(AND(NOT(T41=""),NOT(T42="")),CONCATENATE(ROUND(IF(T41&gt;0,T42/T41*100,0),1),"%"),"")</f>
        <v>95,9%</v>
      </c>
      <c r="U43" s="2" t="str">
        <f t="shared" ref="U43" si="237">IF(AND(NOT(U41=""),NOT(U42="")),CONCATENATE(ROUND(IF(U41&gt;0,U42/U41*100,0),1),"%"),"")</f>
        <v>95,9%</v>
      </c>
      <c r="V43" s="2" t="str">
        <f t="shared" ref="V43" si="238">IF(AND(NOT(V41=""),NOT(V42="")),CONCATENATE(ROUND(IF(V41&gt;0,V42/V41*100,0),1),"%"),"")</f>
        <v>99,6%</v>
      </c>
    </row>
    <row r="44" spans="1:22" x14ac:dyDescent="0.25">
      <c r="A44" s="22" t="s">
        <v>5</v>
      </c>
      <c r="B44" s="1" t="s">
        <v>32</v>
      </c>
      <c r="C44">
        <v>9</v>
      </c>
      <c r="D44">
        <v>9</v>
      </c>
      <c r="G44">
        <v>7</v>
      </c>
      <c r="H44">
        <v>7</v>
      </c>
      <c r="I44">
        <v>9</v>
      </c>
      <c r="J44">
        <v>9</v>
      </c>
      <c r="Q44">
        <v>10</v>
      </c>
      <c r="V44">
        <f t="shared" si="0"/>
        <v>60</v>
      </c>
    </row>
    <row r="45" spans="1:22" x14ac:dyDescent="0.25">
      <c r="A45" s="22"/>
      <c r="B45" s="1" t="s">
        <v>33</v>
      </c>
      <c r="C45">
        <v>3</v>
      </c>
      <c r="D45">
        <v>4</v>
      </c>
      <c r="G45">
        <v>7</v>
      </c>
      <c r="H45">
        <v>7</v>
      </c>
      <c r="I45">
        <v>9</v>
      </c>
      <c r="J45">
        <v>8</v>
      </c>
      <c r="Q45">
        <v>9</v>
      </c>
      <c r="V45">
        <f>IF(SUM(C45:U45)&gt;0,SUM(C45:U45),"")</f>
        <v>47</v>
      </c>
    </row>
    <row r="46" spans="1:22" x14ac:dyDescent="0.25">
      <c r="A46" s="22"/>
      <c r="B46" s="1" t="s">
        <v>34</v>
      </c>
      <c r="C46">
        <f t="shared" ref="C46" si="239">IF(AND(NOT(C44=""),NOT(C45="")),C44-C45,"")</f>
        <v>6</v>
      </c>
      <c r="D46">
        <f t="shared" ref="D46" si="240">IF(AND(NOT(D44=""),NOT(D45="")),D44-D45,"")</f>
        <v>5</v>
      </c>
      <c r="E46" t="str">
        <f>IF(AND(NOT(E44=""),NOT(E45="")),E44-E45,"")</f>
        <v/>
      </c>
      <c r="F46" t="str">
        <f t="shared" ref="F46" si="241">IF(AND(NOT(F44=""),NOT(F45="")),F44-F45,"")</f>
        <v/>
      </c>
      <c r="G46">
        <f t="shared" ref="G46" si="242">IF(AND(NOT(G44=""),NOT(G45="")),G44-G45,"")</f>
        <v>0</v>
      </c>
      <c r="H46">
        <f t="shared" ref="H46" si="243">IF(AND(NOT(H44=""),NOT(H45="")),H44-H45,"")</f>
        <v>0</v>
      </c>
      <c r="I46">
        <f t="shared" ref="I46" si="244">IF(AND(NOT(I44=""),NOT(I45="")),I44-I45,"")</f>
        <v>0</v>
      </c>
      <c r="J46">
        <f t="shared" ref="J46" si="245">IF(AND(NOT(J44=""),NOT(J45="")),J44-J45,"")</f>
        <v>1</v>
      </c>
      <c r="K46" t="str">
        <f t="shared" ref="K46" si="246">IF(AND(NOT(K44=""),NOT(K45="")),K44-K45,"")</f>
        <v/>
      </c>
      <c r="L46" t="str">
        <f t="shared" ref="L46" si="247">IF(AND(NOT(L44=""),NOT(L45="")),L44-L45,"")</f>
        <v/>
      </c>
      <c r="M46" t="str">
        <f t="shared" ref="M46" si="248">IF(AND(NOT(M44=""),NOT(M45="")),M44-M45,"")</f>
        <v/>
      </c>
      <c r="N46" t="str">
        <f t="shared" ref="N46" si="249">IF(AND(NOT(N44=""),NOT(N45="")),N44-N45,"")</f>
        <v/>
      </c>
      <c r="O46" t="str">
        <f t="shared" ref="O46" si="250">IF(AND(NOT(O44=""),NOT(O45="")),O44-O45,"")</f>
        <v/>
      </c>
      <c r="P46" t="str">
        <f t="shared" ref="P46" si="251">IF(AND(NOT(P44=""),NOT(P45="")),P44-P45,"")</f>
        <v/>
      </c>
      <c r="Q46">
        <f t="shared" ref="Q46" si="252">IF(AND(NOT(Q44=""),NOT(Q45="")),Q44-Q45,"")</f>
        <v>1</v>
      </c>
      <c r="R46" t="str">
        <f t="shared" ref="R46" si="253">IF(AND(NOT(R44=""),NOT(R45="")),R44-R45,"")</f>
        <v/>
      </c>
      <c r="S46" t="str">
        <f t="shared" ref="S46" si="254">IF(AND(NOT(S44=""),NOT(S45="")),S44-S45,"")</f>
        <v/>
      </c>
      <c r="T46" t="str">
        <f t="shared" ref="T46" si="255">IF(AND(NOT(T44=""),NOT(T45="")),T44-T45,"")</f>
        <v/>
      </c>
      <c r="U46" t="str">
        <f t="shared" ref="U46" si="256">IF(AND(NOT(U44=""),NOT(U45="")),U44-U45,"")</f>
        <v/>
      </c>
      <c r="V46">
        <f t="shared" ref="V46" si="257">IF(AND(NOT(V44=""),NOT(V45="")),V44-V45,"")</f>
        <v>13</v>
      </c>
    </row>
    <row r="47" spans="1:22" x14ac:dyDescent="0.25">
      <c r="A47" s="22"/>
      <c r="B47" s="1" t="s">
        <v>35</v>
      </c>
      <c r="C47" s="2" t="str">
        <f t="shared" ref="C47:D47" si="258">IF(AND(NOT(C44=""),NOT(C45="")),CONCATENATE(ROUND(IF(C44&gt;0,C45/C44*100,0),1),"%"),"")</f>
        <v>33,3%</v>
      </c>
      <c r="D47" s="2" t="str">
        <f t="shared" si="258"/>
        <v>44,4%</v>
      </c>
      <c r="E47" s="2" t="str">
        <f>IF(AND(NOT(E44=""),NOT(E45="")),CONCATENATE(ROUND(IF(E44&gt;0,E45/E44*100,0),1),"%"),"")</f>
        <v/>
      </c>
      <c r="F47" s="2" t="str">
        <f t="shared" ref="F47:V47" si="259">IF(AND(NOT(F44=""),NOT(F45="")),CONCATENATE(ROUND(IF(F44&gt;0,F45/F44*100,0),1),"%"),"")</f>
        <v/>
      </c>
      <c r="G47" s="2" t="str">
        <f t="shared" si="259"/>
        <v>100%</v>
      </c>
      <c r="H47" s="2" t="str">
        <f t="shared" si="259"/>
        <v>100%</v>
      </c>
      <c r="I47" s="2" t="str">
        <f t="shared" si="259"/>
        <v>100%</v>
      </c>
      <c r="J47" s="2" t="str">
        <f t="shared" si="259"/>
        <v>88,9%</v>
      </c>
      <c r="K47" s="2" t="str">
        <f t="shared" si="259"/>
        <v/>
      </c>
      <c r="L47" s="2" t="str">
        <f t="shared" si="259"/>
        <v/>
      </c>
      <c r="M47" s="2" t="str">
        <f t="shared" si="259"/>
        <v/>
      </c>
      <c r="N47" s="2" t="str">
        <f t="shared" si="259"/>
        <v/>
      </c>
      <c r="O47" s="2" t="str">
        <f t="shared" si="259"/>
        <v/>
      </c>
      <c r="P47" s="2" t="str">
        <f t="shared" si="259"/>
        <v/>
      </c>
      <c r="Q47" s="2" t="str">
        <f t="shared" si="259"/>
        <v>90%</v>
      </c>
      <c r="R47" s="2" t="str">
        <f t="shared" si="259"/>
        <v/>
      </c>
      <c r="S47" s="2" t="str">
        <f t="shared" si="259"/>
        <v/>
      </c>
      <c r="T47" s="2" t="str">
        <f t="shared" si="259"/>
        <v/>
      </c>
      <c r="U47" s="2" t="str">
        <f t="shared" si="259"/>
        <v/>
      </c>
      <c r="V47" s="2" t="str">
        <f t="shared" si="259"/>
        <v>78,3%</v>
      </c>
    </row>
    <row r="48" spans="1:22" x14ac:dyDescent="0.25">
      <c r="A48" s="22"/>
      <c r="B48" s="1" t="s">
        <v>41</v>
      </c>
      <c r="C48">
        <v>109</v>
      </c>
      <c r="D48">
        <v>109</v>
      </c>
      <c r="E48">
        <v>109</v>
      </c>
      <c r="F48">
        <v>109</v>
      </c>
      <c r="G48">
        <v>109</v>
      </c>
      <c r="H48">
        <v>109</v>
      </c>
      <c r="I48">
        <v>109</v>
      </c>
      <c r="J48">
        <v>109</v>
      </c>
      <c r="K48">
        <v>109</v>
      </c>
      <c r="L48">
        <v>109</v>
      </c>
      <c r="M48">
        <v>109</v>
      </c>
      <c r="N48">
        <v>109</v>
      </c>
      <c r="O48">
        <v>109</v>
      </c>
      <c r="P48">
        <v>109</v>
      </c>
      <c r="Q48">
        <v>109</v>
      </c>
      <c r="R48">
        <v>109</v>
      </c>
      <c r="S48">
        <v>109</v>
      </c>
      <c r="T48">
        <v>109</v>
      </c>
      <c r="U48">
        <v>109</v>
      </c>
      <c r="V48">
        <v>109</v>
      </c>
    </row>
    <row r="49" spans="1:22" x14ac:dyDescent="0.25">
      <c r="A49" s="22"/>
      <c r="B49" s="1" t="s">
        <v>42</v>
      </c>
      <c r="C49">
        <v>3</v>
      </c>
      <c r="D49">
        <v>4</v>
      </c>
      <c r="G49">
        <v>77</v>
      </c>
      <c r="H49">
        <v>76</v>
      </c>
      <c r="I49">
        <v>10</v>
      </c>
      <c r="J49">
        <v>8</v>
      </c>
      <c r="Q49">
        <v>9</v>
      </c>
      <c r="V49">
        <v>108</v>
      </c>
    </row>
    <row r="50" spans="1:22" x14ac:dyDescent="0.25">
      <c r="A50" s="22"/>
      <c r="B50" s="3" t="s">
        <v>43</v>
      </c>
      <c r="C50" s="2" t="str">
        <f>IF(AND(NOT(C48=""),NOT(C49="")),CONCATENATE(ROUND(IF(C48&gt;0,C49/C48*100,0),1),"%"),"")</f>
        <v>2,8%</v>
      </c>
      <c r="D50" s="2" t="str">
        <f t="shared" ref="D50" si="260">IF(AND(NOT(D48=""),NOT(D49="")),CONCATENATE(ROUND(IF(D48&gt;0,D49/D48*100,0),1),"%"),"")</f>
        <v>3,7%</v>
      </c>
      <c r="E50" s="2" t="str">
        <f t="shared" ref="E50" si="261">IF(AND(NOT(E48=""),NOT(E49="")),CONCATENATE(ROUND(IF(E48&gt;0,E49/E48*100,0),1),"%"),"")</f>
        <v/>
      </c>
      <c r="F50" s="2" t="str">
        <f t="shared" ref="F50" si="262">IF(AND(NOT(F48=""),NOT(F49="")),CONCATENATE(ROUND(IF(F48&gt;0,F49/F48*100,0),1),"%"),"")</f>
        <v/>
      </c>
      <c r="G50" s="2" t="str">
        <f t="shared" ref="G50" si="263">IF(AND(NOT(G48=""),NOT(G49="")),CONCATENATE(ROUND(IF(G48&gt;0,G49/G48*100,0),1),"%"),"")</f>
        <v>70,6%</v>
      </c>
      <c r="H50" s="2" t="str">
        <f t="shared" ref="H50" si="264">IF(AND(NOT(H48=""),NOT(H49="")),CONCATENATE(ROUND(IF(H48&gt;0,H49/H48*100,0),1),"%"),"")</f>
        <v>69,7%</v>
      </c>
      <c r="I50" s="2" t="str">
        <f t="shared" ref="I50" si="265">IF(AND(NOT(I48=""),NOT(I49="")),CONCATENATE(ROUND(IF(I48&gt;0,I49/I48*100,0),1),"%"),"")</f>
        <v>9,2%</v>
      </c>
      <c r="J50" s="2" t="str">
        <f t="shared" ref="J50" si="266">IF(AND(NOT(J48=""),NOT(J49="")),CONCATENATE(ROUND(IF(J48&gt;0,J49/J48*100,0),1),"%"),"")</f>
        <v>7,3%</v>
      </c>
      <c r="K50" s="2" t="str">
        <f t="shared" ref="K50" si="267">IF(AND(NOT(K48=""),NOT(K49="")),CONCATENATE(ROUND(IF(K48&gt;0,K49/K48*100,0),1),"%"),"")</f>
        <v/>
      </c>
      <c r="L50" s="2" t="str">
        <f t="shared" ref="L50" si="268">IF(AND(NOT(L48=""),NOT(L49="")),CONCATENATE(ROUND(IF(L48&gt;0,L49/L48*100,0),1),"%"),"")</f>
        <v/>
      </c>
      <c r="M50" s="2" t="str">
        <f t="shared" ref="M50" si="269">IF(AND(NOT(M48=""),NOT(M49="")),CONCATENATE(ROUND(IF(M48&gt;0,M49/M48*100,0),1),"%"),"")</f>
        <v/>
      </c>
      <c r="N50" s="2" t="str">
        <f t="shared" ref="N50" si="270">IF(AND(NOT(N48=""),NOT(N49="")),CONCATENATE(ROUND(IF(N48&gt;0,N49/N48*100,0),1),"%"),"")</f>
        <v/>
      </c>
      <c r="O50" s="2" t="str">
        <f t="shared" ref="O50" si="271">IF(AND(NOT(O48=""),NOT(O49="")),CONCATENATE(ROUND(IF(O48&gt;0,O49/O48*100,0),1),"%"),"")</f>
        <v/>
      </c>
      <c r="P50" s="2" t="str">
        <f t="shared" ref="P50" si="272">IF(AND(NOT(P48=""),NOT(P49="")),CONCATENATE(ROUND(IF(P48&gt;0,P49/P48*100,0),1),"%"),"")</f>
        <v/>
      </c>
      <c r="Q50" s="2" t="str">
        <f t="shared" ref="Q50" si="273">IF(AND(NOT(Q48=""),NOT(Q49="")),CONCATENATE(ROUND(IF(Q48&gt;0,Q49/Q48*100,0),1),"%"),"")</f>
        <v>8,3%</v>
      </c>
      <c r="R50" s="2" t="str">
        <f t="shared" ref="R50" si="274">IF(AND(NOT(R48=""),NOT(R49="")),CONCATENATE(ROUND(IF(R48&gt;0,R49/R48*100,0),1),"%"),"")</f>
        <v/>
      </c>
      <c r="S50" s="2" t="str">
        <f t="shared" ref="S50" si="275">IF(AND(NOT(S48=""),NOT(S49="")),CONCATENATE(ROUND(IF(S48&gt;0,S49/S48*100,0),1),"%"),"")</f>
        <v/>
      </c>
      <c r="T50" s="2" t="str">
        <f t="shared" ref="T50" si="276">IF(AND(NOT(T48=""),NOT(T49="")),CONCATENATE(ROUND(IF(T48&gt;0,T49/T48*100,0),1),"%"),"")</f>
        <v/>
      </c>
      <c r="U50" s="2" t="str">
        <f t="shared" ref="U50" si="277">IF(AND(NOT(U48=""),NOT(U49="")),CONCATENATE(ROUND(IF(U48&gt;0,U49/U48*100,0),1),"%"),"")</f>
        <v/>
      </c>
      <c r="V50" s="2" t="str">
        <f t="shared" ref="V50" si="278">IF(AND(NOT(V48=""),NOT(V49="")),CONCATENATE(ROUND(IF(V48&gt;0,V49/V48*100,0),1),"%"),"")</f>
        <v>99,1%</v>
      </c>
    </row>
    <row r="51" spans="1:22" x14ac:dyDescent="0.25">
      <c r="A51" s="22" t="s">
        <v>6</v>
      </c>
      <c r="B51" s="1" t="s">
        <v>32</v>
      </c>
      <c r="C51">
        <v>4</v>
      </c>
      <c r="D51">
        <v>4</v>
      </c>
      <c r="G51">
        <v>4</v>
      </c>
      <c r="H51">
        <v>4</v>
      </c>
      <c r="I51">
        <v>4</v>
      </c>
      <c r="J51">
        <v>4</v>
      </c>
      <c r="Q51">
        <v>8</v>
      </c>
      <c r="S51">
        <v>3</v>
      </c>
      <c r="T51">
        <v>4</v>
      </c>
      <c r="V51">
        <f t="shared" si="0"/>
        <v>39</v>
      </c>
    </row>
    <row r="52" spans="1:22" x14ac:dyDescent="0.25">
      <c r="A52" s="22"/>
      <c r="B52" s="1" t="s">
        <v>33</v>
      </c>
      <c r="C52">
        <v>0</v>
      </c>
      <c r="D52">
        <v>2</v>
      </c>
      <c r="G52">
        <v>4</v>
      </c>
      <c r="H52">
        <v>4</v>
      </c>
      <c r="I52">
        <v>4</v>
      </c>
      <c r="J52">
        <v>4</v>
      </c>
      <c r="Q52">
        <v>8</v>
      </c>
      <c r="S52">
        <v>3</v>
      </c>
      <c r="T52">
        <v>3</v>
      </c>
      <c r="V52">
        <f>IF(SUM(C52:U52)&gt;0,SUM(C52:U52),"")</f>
        <v>32</v>
      </c>
    </row>
    <row r="53" spans="1:22" x14ac:dyDescent="0.25">
      <c r="A53" s="22"/>
      <c r="B53" s="1" t="s">
        <v>34</v>
      </c>
      <c r="C53">
        <f t="shared" ref="C53" si="279">IF(AND(NOT(C51=""),NOT(C52="")),C51-C52,"")</f>
        <v>4</v>
      </c>
      <c r="D53">
        <f t="shared" ref="D53" si="280">IF(AND(NOT(D51=""),NOT(D52="")),D51-D52,"")</f>
        <v>2</v>
      </c>
      <c r="E53" t="str">
        <f>IF(AND(NOT(E51=""),NOT(E52="")),E51-E52,"")</f>
        <v/>
      </c>
      <c r="F53" t="str">
        <f t="shared" ref="F53" si="281">IF(AND(NOT(F51=""),NOT(F52="")),F51-F52,"")</f>
        <v/>
      </c>
      <c r="G53">
        <f t="shared" ref="G53" si="282">IF(AND(NOT(G51=""),NOT(G52="")),G51-G52,"")</f>
        <v>0</v>
      </c>
      <c r="H53">
        <f t="shared" ref="H53" si="283">IF(AND(NOT(H51=""),NOT(H52="")),H51-H52,"")</f>
        <v>0</v>
      </c>
      <c r="I53">
        <f t="shared" ref="I53" si="284">IF(AND(NOT(I51=""),NOT(I52="")),I51-I52,"")</f>
        <v>0</v>
      </c>
      <c r="J53">
        <f t="shared" ref="J53" si="285">IF(AND(NOT(J51=""),NOT(J52="")),J51-J52,"")</f>
        <v>0</v>
      </c>
      <c r="K53" t="str">
        <f t="shared" ref="K53" si="286">IF(AND(NOT(K51=""),NOT(K52="")),K51-K52,"")</f>
        <v/>
      </c>
      <c r="L53" t="str">
        <f t="shared" ref="L53" si="287">IF(AND(NOT(L51=""),NOT(L52="")),L51-L52,"")</f>
        <v/>
      </c>
      <c r="M53" t="str">
        <f t="shared" ref="M53" si="288">IF(AND(NOT(M51=""),NOT(M52="")),M51-M52,"")</f>
        <v/>
      </c>
      <c r="N53" t="str">
        <f t="shared" ref="N53" si="289">IF(AND(NOT(N51=""),NOT(N52="")),N51-N52,"")</f>
        <v/>
      </c>
      <c r="O53" t="str">
        <f t="shared" ref="O53" si="290">IF(AND(NOT(O51=""),NOT(O52="")),O51-O52,"")</f>
        <v/>
      </c>
      <c r="P53" t="str">
        <f t="shared" ref="P53" si="291">IF(AND(NOT(P51=""),NOT(P52="")),P51-P52,"")</f>
        <v/>
      </c>
      <c r="Q53">
        <f t="shared" ref="Q53" si="292">IF(AND(NOT(Q51=""),NOT(Q52="")),Q51-Q52,"")</f>
        <v>0</v>
      </c>
      <c r="R53" t="str">
        <f t="shared" ref="R53" si="293">IF(AND(NOT(R51=""),NOT(R52="")),R51-R52,"")</f>
        <v/>
      </c>
      <c r="S53">
        <f t="shared" ref="S53" si="294">IF(AND(NOT(S51=""),NOT(S52="")),S51-S52,"")</f>
        <v>0</v>
      </c>
      <c r="T53">
        <f t="shared" ref="T53" si="295">IF(AND(NOT(T51=""),NOT(T52="")),T51-T52,"")</f>
        <v>1</v>
      </c>
      <c r="U53" t="str">
        <f t="shared" ref="U53" si="296">IF(AND(NOT(U51=""),NOT(U52="")),U51-U52,"")</f>
        <v/>
      </c>
      <c r="V53">
        <f t="shared" ref="V53" si="297">IF(AND(NOT(V51=""),NOT(V52="")),V51-V52,"")</f>
        <v>7</v>
      </c>
    </row>
    <row r="54" spans="1:22" x14ac:dyDescent="0.25">
      <c r="A54" s="22"/>
      <c r="B54" s="1" t="s">
        <v>35</v>
      </c>
      <c r="C54" s="2" t="str">
        <f t="shared" ref="C54:D54" si="298">IF(AND(NOT(C51=""),NOT(C52="")),CONCATENATE(ROUND(IF(C51&gt;0,C52/C51*100,0),1),"%"),"")</f>
        <v>0%</v>
      </c>
      <c r="D54" s="2" t="str">
        <f t="shared" si="298"/>
        <v>50%</v>
      </c>
      <c r="E54" s="2" t="str">
        <f>IF(AND(NOT(E51=""),NOT(E52="")),CONCATENATE(ROUND(IF(E51&gt;0,E52/E51*100,0),1),"%"),"")</f>
        <v/>
      </c>
      <c r="F54" s="2" t="str">
        <f t="shared" ref="F54:V54" si="299">IF(AND(NOT(F51=""),NOT(F52="")),CONCATENATE(ROUND(IF(F51&gt;0,F52/F51*100,0),1),"%"),"")</f>
        <v/>
      </c>
      <c r="G54" s="2" t="str">
        <f t="shared" si="299"/>
        <v>100%</v>
      </c>
      <c r="H54" s="2" t="str">
        <f t="shared" si="299"/>
        <v>100%</v>
      </c>
      <c r="I54" s="2" t="str">
        <f t="shared" si="299"/>
        <v>100%</v>
      </c>
      <c r="J54" s="2" t="str">
        <f t="shared" si="299"/>
        <v>100%</v>
      </c>
      <c r="K54" s="2" t="str">
        <f t="shared" si="299"/>
        <v/>
      </c>
      <c r="L54" s="2" t="str">
        <f t="shared" si="299"/>
        <v/>
      </c>
      <c r="M54" s="2" t="str">
        <f t="shared" si="299"/>
        <v/>
      </c>
      <c r="N54" s="2" t="str">
        <f t="shared" si="299"/>
        <v/>
      </c>
      <c r="O54" s="2" t="str">
        <f t="shared" si="299"/>
        <v/>
      </c>
      <c r="P54" s="2" t="str">
        <f t="shared" si="299"/>
        <v/>
      </c>
      <c r="Q54" s="2" t="str">
        <f t="shared" si="299"/>
        <v>100%</v>
      </c>
      <c r="R54" s="2" t="str">
        <f t="shared" si="299"/>
        <v/>
      </c>
      <c r="S54" s="2" t="str">
        <f t="shared" si="299"/>
        <v>100%</v>
      </c>
      <c r="T54" s="2" t="str">
        <f t="shared" si="299"/>
        <v>75%</v>
      </c>
      <c r="U54" s="2" t="str">
        <f t="shared" si="299"/>
        <v/>
      </c>
      <c r="V54" s="2" t="str">
        <f t="shared" si="299"/>
        <v>82,1%</v>
      </c>
    </row>
    <row r="55" spans="1:22" x14ac:dyDescent="0.25">
      <c r="A55" s="22"/>
      <c r="B55" s="1" t="s">
        <v>41</v>
      </c>
      <c r="C55">
        <v>37</v>
      </c>
      <c r="D55">
        <v>37</v>
      </c>
      <c r="E55">
        <v>37</v>
      </c>
      <c r="F55">
        <v>37</v>
      </c>
      <c r="G55">
        <v>37</v>
      </c>
      <c r="H55">
        <v>37</v>
      </c>
      <c r="I55">
        <v>37</v>
      </c>
      <c r="J55">
        <v>37</v>
      </c>
      <c r="K55">
        <v>37</v>
      </c>
      <c r="L55">
        <v>37</v>
      </c>
      <c r="M55">
        <v>37</v>
      </c>
      <c r="N55">
        <v>37</v>
      </c>
      <c r="O55">
        <v>37</v>
      </c>
      <c r="P55">
        <v>37</v>
      </c>
      <c r="Q55">
        <v>37</v>
      </c>
      <c r="R55">
        <v>37</v>
      </c>
      <c r="S55">
        <v>37</v>
      </c>
      <c r="T55">
        <v>37</v>
      </c>
      <c r="U55">
        <v>37</v>
      </c>
      <c r="V55">
        <v>37</v>
      </c>
    </row>
    <row r="56" spans="1:22" x14ac:dyDescent="0.25">
      <c r="A56" s="22"/>
      <c r="B56" s="1" t="s">
        <v>42</v>
      </c>
      <c r="C56">
        <v>0</v>
      </c>
      <c r="D56">
        <v>2</v>
      </c>
      <c r="G56">
        <v>18</v>
      </c>
      <c r="H56">
        <v>16</v>
      </c>
      <c r="I56">
        <v>4</v>
      </c>
      <c r="J56">
        <v>4</v>
      </c>
      <c r="Q56">
        <v>4</v>
      </c>
      <c r="S56">
        <v>3</v>
      </c>
      <c r="T56">
        <v>3</v>
      </c>
      <c r="V56">
        <v>34</v>
      </c>
    </row>
    <row r="57" spans="1:22" x14ac:dyDescent="0.25">
      <c r="A57" s="22"/>
      <c r="B57" s="3" t="s">
        <v>43</v>
      </c>
      <c r="C57" s="2" t="str">
        <f>IF(AND(NOT(C55=""),NOT(C56="")),CONCATENATE(ROUND(IF(C55&gt;0,C56/C55*100,0),1),"%"),"")</f>
        <v>0%</v>
      </c>
      <c r="D57" s="2" t="str">
        <f t="shared" ref="D57" si="300">IF(AND(NOT(D55=""),NOT(D56="")),CONCATENATE(ROUND(IF(D55&gt;0,D56/D55*100,0),1),"%"),"")</f>
        <v>5,4%</v>
      </c>
      <c r="E57" s="2" t="str">
        <f t="shared" ref="E57" si="301">IF(AND(NOT(E55=""),NOT(E56="")),CONCATENATE(ROUND(IF(E55&gt;0,E56/E55*100,0),1),"%"),"")</f>
        <v/>
      </c>
      <c r="F57" s="2" t="str">
        <f t="shared" ref="F57" si="302">IF(AND(NOT(F55=""),NOT(F56="")),CONCATENATE(ROUND(IF(F55&gt;0,F56/F55*100,0),1),"%"),"")</f>
        <v/>
      </c>
      <c r="G57" s="2" t="str">
        <f t="shared" ref="G57" si="303">IF(AND(NOT(G55=""),NOT(G56="")),CONCATENATE(ROUND(IF(G55&gt;0,G56/G55*100,0),1),"%"),"")</f>
        <v>48,6%</v>
      </c>
      <c r="H57" s="2" t="str">
        <f t="shared" ref="H57" si="304">IF(AND(NOT(H55=""),NOT(H56="")),CONCATENATE(ROUND(IF(H55&gt;0,H56/H55*100,0),1),"%"),"")</f>
        <v>43,2%</v>
      </c>
      <c r="I57" s="2" t="str">
        <f t="shared" ref="I57" si="305">IF(AND(NOT(I55=""),NOT(I56="")),CONCATENATE(ROUND(IF(I55&gt;0,I56/I55*100,0),1),"%"),"")</f>
        <v>10,8%</v>
      </c>
      <c r="J57" s="2" t="str">
        <f t="shared" ref="J57" si="306">IF(AND(NOT(J55=""),NOT(J56="")),CONCATENATE(ROUND(IF(J55&gt;0,J56/J55*100,0),1),"%"),"")</f>
        <v>10,8%</v>
      </c>
      <c r="K57" s="2" t="str">
        <f t="shared" ref="K57" si="307">IF(AND(NOT(K55=""),NOT(K56="")),CONCATENATE(ROUND(IF(K55&gt;0,K56/K55*100,0),1),"%"),"")</f>
        <v/>
      </c>
      <c r="L57" s="2" t="str">
        <f t="shared" ref="L57" si="308">IF(AND(NOT(L55=""),NOT(L56="")),CONCATENATE(ROUND(IF(L55&gt;0,L56/L55*100,0),1),"%"),"")</f>
        <v/>
      </c>
      <c r="M57" s="2" t="str">
        <f t="shared" ref="M57" si="309">IF(AND(NOT(M55=""),NOT(M56="")),CONCATENATE(ROUND(IF(M55&gt;0,M56/M55*100,0),1),"%"),"")</f>
        <v/>
      </c>
      <c r="N57" s="2" t="str">
        <f t="shared" ref="N57" si="310">IF(AND(NOT(N55=""),NOT(N56="")),CONCATENATE(ROUND(IF(N55&gt;0,N56/N55*100,0),1),"%"),"")</f>
        <v/>
      </c>
      <c r="O57" s="2" t="str">
        <f t="shared" ref="O57" si="311">IF(AND(NOT(O55=""),NOT(O56="")),CONCATENATE(ROUND(IF(O55&gt;0,O56/O55*100,0),1),"%"),"")</f>
        <v/>
      </c>
      <c r="P57" s="2" t="str">
        <f t="shared" ref="P57" si="312">IF(AND(NOT(P55=""),NOT(P56="")),CONCATENATE(ROUND(IF(P55&gt;0,P56/P55*100,0),1),"%"),"")</f>
        <v/>
      </c>
      <c r="Q57" s="2" t="str">
        <f t="shared" ref="Q57" si="313">IF(AND(NOT(Q55=""),NOT(Q56="")),CONCATENATE(ROUND(IF(Q55&gt;0,Q56/Q55*100,0),1),"%"),"")</f>
        <v>10,8%</v>
      </c>
      <c r="R57" s="2" t="str">
        <f t="shared" ref="R57" si="314">IF(AND(NOT(R55=""),NOT(R56="")),CONCATENATE(ROUND(IF(R55&gt;0,R56/R55*100,0),1),"%"),"")</f>
        <v/>
      </c>
      <c r="S57" s="2" t="str">
        <f t="shared" ref="S57" si="315">IF(AND(NOT(S55=""),NOT(S56="")),CONCATENATE(ROUND(IF(S55&gt;0,S56/S55*100,0),1),"%"),"")</f>
        <v>8,1%</v>
      </c>
      <c r="T57" s="2" t="str">
        <f t="shared" ref="T57" si="316">IF(AND(NOT(T55=""),NOT(T56="")),CONCATENATE(ROUND(IF(T55&gt;0,T56/T55*100,0),1),"%"),"")</f>
        <v>8,1%</v>
      </c>
      <c r="U57" s="2" t="str">
        <f t="shared" ref="U57" si="317">IF(AND(NOT(U55=""),NOT(U56="")),CONCATENATE(ROUND(IF(U55&gt;0,U56/U55*100,0),1),"%"),"")</f>
        <v/>
      </c>
      <c r="V57" s="2" t="str">
        <f t="shared" ref="V57" si="318">IF(AND(NOT(V55=""),NOT(V56="")),CONCATENATE(ROUND(IF(V55&gt;0,V56/V55*100,0),1),"%"),"")</f>
        <v>91,9%</v>
      </c>
    </row>
    <row r="58" spans="1:22" x14ac:dyDescent="0.25">
      <c r="A58" s="22" t="s">
        <v>7</v>
      </c>
      <c r="B58" s="1" t="s">
        <v>32</v>
      </c>
      <c r="C58">
        <v>6</v>
      </c>
      <c r="D58">
        <v>6</v>
      </c>
      <c r="G58">
        <v>6</v>
      </c>
      <c r="H58">
        <v>6</v>
      </c>
      <c r="I58">
        <v>6</v>
      </c>
      <c r="J58">
        <v>6</v>
      </c>
      <c r="N58">
        <v>1</v>
      </c>
      <c r="Q58">
        <v>8</v>
      </c>
      <c r="S58">
        <v>5</v>
      </c>
      <c r="T58">
        <v>5</v>
      </c>
      <c r="U58">
        <v>4</v>
      </c>
      <c r="V58">
        <f t="shared" si="0"/>
        <v>59</v>
      </c>
    </row>
    <row r="59" spans="1:22" x14ac:dyDescent="0.25">
      <c r="A59" s="22"/>
      <c r="B59" s="1" t="s">
        <v>33</v>
      </c>
      <c r="C59">
        <v>6</v>
      </c>
      <c r="D59">
        <v>6</v>
      </c>
      <c r="G59">
        <v>6</v>
      </c>
      <c r="H59">
        <v>6</v>
      </c>
      <c r="I59">
        <v>6</v>
      </c>
      <c r="J59">
        <v>6</v>
      </c>
      <c r="N59">
        <v>1</v>
      </c>
      <c r="Q59">
        <v>8</v>
      </c>
      <c r="S59">
        <v>5</v>
      </c>
      <c r="T59">
        <v>5</v>
      </c>
      <c r="U59">
        <v>4</v>
      </c>
      <c r="V59">
        <f>IF(SUM(C59:U59)&gt;0,SUM(C59:U59),"")</f>
        <v>59</v>
      </c>
    </row>
    <row r="60" spans="1:22" x14ac:dyDescent="0.25">
      <c r="A60" s="22"/>
      <c r="B60" s="1" t="s">
        <v>34</v>
      </c>
      <c r="C60">
        <f t="shared" ref="C60" si="319">IF(AND(NOT(C58=""),NOT(C59="")),C58-C59,"")</f>
        <v>0</v>
      </c>
      <c r="D60">
        <f t="shared" ref="D60" si="320">IF(AND(NOT(D58=""),NOT(D59="")),D58-D59,"")</f>
        <v>0</v>
      </c>
      <c r="E60" t="str">
        <f>IF(AND(NOT(E58=""),NOT(E59="")),E58-E59,"")</f>
        <v/>
      </c>
      <c r="F60" t="str">
        <f t="shared" ref="F60" si="321">IF(AND(NOT(F58=""),NOT(F59="")),F58-F59,"")</f>
        <v/>
      </c>
      <c r="G60">
        <f t="shared" ref="G60" si="322">IF(AND(NOT(G58=""),NOT(G59="")),G58-G59,"")</f>
        <v>0</v>
      </c>
      <c r="H60">
        <f t="shared" ref="H60" si="323">IF(AND(NOT(H58=""),NOT(H59="")),H58-H59,"")</f>
        <v>0</v>
      </c>
      <c r="I60">
        <f t="shared" ref="I60" si="324">IF(AND(NOT(I58=""),NOT(I59="")),I58-I59,"")</f>
        <v>0</v>
      </c>
      <c r="J60">
        <f t="shared" ref="J60" si="325">IF(AND(NOT(J58=""),NOT(J59="")),J58-J59,"")</f>
        <v>0</v>
      </c>
      <c r="K60" t="str">
        <f t="shared" ref="K60" si="326">IF(AND(NOT(K58=""),NOT(K59="")),K58-K59,"")</f>
        <v/>
      </c>
      <c r="L60" t="str">
        <f t="shared" ref="L60" si="327">IF(AND(NOT(L58=""),NOT(L59="")),L58-L59,"")</f>
        <v/>
      </c>
      <c r="M60" t="str">
        <f t="shared" ref="M60" si="328">IF(AND(NOT(M58=""),NOT(M59="")),M58-M59,"")</f>
        <v/>
      </c>
      <c r="N60">
        <f t="shared" ref="N60" si="329">IF(AND(NOT(N58=""),NOT(N59="")),N58-N59,"")</f>
        <v>0</v>
      </c>
      <c r="O60" t="str">
        <f t="shared" ref="O60" si="330">IF(AND(NOT(O58=""),NOT(O59="")),O58-O59,"")</f>
        <v/>
      </c>
      <c r="P60" t="str">
        <f t="shared" ref="P60" si="331">IF(AND(NOT(P58=""),NOT(P59="")),P58-P59,"")</f>
        <v/>
      </c>
      <c r="Q60">
        <f t="shared" ref="Q60" si="332">IF(AND(NOT(Q58=""),NOT(Q59="")),Q58-Q59,"")</f>
        <v>0</v>
      </c>
      <c r="R60" t="str">
        <f t="shared" ref="R60" si="333">IF(AND(NOT(R58=""),NOT(R59="")),R58-R59,"")</f>
        <v/>
      </c>
      <c r="S60">
        <f t="shared" ref="S60" si="334">IF(AND(NOT(S58=""),NOT(S59="")),S58-S59,"")</f>
        <v>0</v>
      </c>
      <c r="T60">
        <f t="shared" ref="T60" si="335">IF(AND(NOT(T58=""),NOT(T59="")),T58-T59,"")</f>
        <v>0</v>
      </c>
      <c r="U60">
        <f t="shared" ref="U60" si="336">IF(AND(NOT(U58=""),NOT(U59="")),U58-U59,"")</f>
        <v>0</v>
      </c>
      <c r="V60">
        <f t="shared" ref="V60" si="337">IF(AND(NOT(V58=""),NOT(V59="")),V58-V59,"")</f>
        <v>0</v>
      </c>
    </row>
    <row r="61" spans="1:22" x14ac:dyDescent="0.25">
      <c r="A61" s="22"/>
      <c r="B61" s="1" t="s">
        <v>35</v>
      </c>
      <c r="C61" s="2" t="str">
        <f t="shared" ref="C61:D61" si="338">IF(AND(NOT(C58=""),NOT(C59="")),CONCATENATE(ROUND(IF(C58&gt;0,C59/C58*100,0),1),"%"),"")</f>
        <v>100%</v>
      </c>
      <c r="D61" s="2" t="str">
        <f t="shared" si="338"/>
        <v>100%</v>
      </c>
      <c r="E61" s="2" t="str">
        <f>IF(AND(NOT(E58=""),NOT(E59="")),CONCATENATE(ROUND(IF(E58&gt;0,E59/E58*100,0),1),"%"),"")</f>
        <v/>
      </c>
      <c r="F61" s="2" t="str">
        <f t="shared" ref="F61:V61" si="339">IF(AND(NOT(F58=""),NOT(F59="")),CONCATENATE(ROUND(IF(F58&gt;0,F59/F58*100,0),1),"%"),"")</f>
        <v/>
      </c>
      <c r="G61" s="2" t="str">
        <f t="shared" si="339"/>
        <v>100%</v>
      </c>
      <c r="H61" s="2" t="str">
        <f t="shared" si="339"/>
        <v>100%</v>
      </c>
      <c r="I61" s="2" t="str">
        <f t="shared" si="339"/>
        <v>100%</v>
      </c>
      <c r="J61" s="2" t="str">
        <f t="shared" si="339"/>
        <v>100%</v>
      </c>
      <c r="K61" s="2" t="str">
        <f t="shared" si="339"/>
        <v/>
      </c>
      <c r="L61" s="2" t="str">
        <f t="shared" si="339"/>
        <v/>
      </c>
      <c r="M61" s="2" t="str">
        <f t="shared" si="339"/>
        <v/>
      </c>
      <c r="N61" s="2" t="str">
        <f t="shared" si="339"/>
        <v>100%</v>
      </c>
      <c r="O61" s="2" t="str">
        <f t="shared" si="339"/>
        <v/>
      </c>
      <c r="P61" s="2" t="str">
        <f t="shared" si="339"/>
        <v/>
      </c>
      <c r="Q61" s="2" t="str">
        <f t="shared" si="339"/>
        <v>100%</v>
      </c>
      <c r="R61" s="2" t="str">
        <f t="shared" si="339"/>
        <v/>
      </c>
      <c r="S61" s="2" t="str">
        <f t="shared" si="339"/>
        <v>100%</v>
      </c>
      <c r="T61" s="2" t="str">
        <f t="shared" si="339"/>
        <v>100%</v>
      </c>
      <c r="U61" s="2" t="str">
        <f t="shared" si="339"/>
        <v>100%</v>
      </c>
      <c r="V61" s="2" t="str">
        <f t="shared" si="339"/>
        <v>100%</v>
      </c>
    </row>
    <row r="62" spans="1:22" x14ac:dyDescent="0.25">
      <c r="A62" s="22"/>
      <c r="B62" s="1" t="s">
        <v>41</v>
      </c>
      <c r="C62">
        <v>2251</v>
      </c>
      <c r="D62">
        <v>2251</v>
      </c>
      <c r="E62">
        <v>2251</v>
      </c>
      <c r="F62">
        <v>2251</v>
      </c>
      <c r="G62">
        <v>2251</v>
      </c>
      <c r="H62">
        <v>2251</v>
      </c>
      <c r="I62">
        <v>2251</v>
      </c>
      <c r="J62">
        <v>2251</v>
      </c>
      <c r="K62">
        <v>2251</v>
      </c>
      <c r="L62">
        <v>2251</v>
      </c>
      <c r="M62">
        <v>2251</v>
      </c>
      <c r="N62">
        <v>2251</v>
      </c>
      <c r="O62">
        <v>2251</v>
      </c>
      <c r="P62">
        <v>2251</v>
      </c>
      <c r="Q62">
        <v>2251</v>
      </c>
      <c r="R62">
        <v>2251</v>
      </c>
      <c r="S62">
        <v>2251</v>
      </c>
      <c r="T62">
        <v>2251</v>
      </c>
      <c r="U62">
        <v>2251</v>
      </c>
      <c r="V62">
        <v>2251</v>
      </c>
    </row>
    <row r="63" spans="1:22" x14ac:dyDescent="0.25">
      <c r="A63" s="22"/>
      <c r="B63" s="1" t="s">
        <v>42</v>
      </c>
      <c r="C63">
        <v>510</v>
      </c>
      <c r="D63">
        <v>1082</v>
      </c>
      <c r="G63">
        <v>1996</v>
      </c>
      <c r="H63">
        <v>2176</v>
      </c>
      <c r="I63">
        <v>1175</v>
      </c>
      <c r="J63">
        <v>944</v>
      </c>
      <c r="N63">
        <v>28</v>
      </c>
      <c r="Q63">
        <v>2250</v>
      </c>
      <c r="S63">
        <v>2208</v>
      </c>
      <c r="T63">
        <v>2221</v>
      </c>
      <c r="U63">
        <v>2246</v>
      </c>
      <c r="V63">
        <v>2251</v>
      </c>
    </row>
    <row r="64" spans="1:22" x14ac:dyDescent="0.25">
      <c r="A64" s="22"/>
      <c r="B64" s="3" t="s">
        <v>43</v>
      </c>
      <c r="C64" s="2" t="str">
        <f>IF(AND(NOT(C62=""),NOT(C63="")),CONCATENATE(ROUND(IF(C62&gt;0,C63/C62*100,0),1),"%"),"")</f>
        <v>22,7%</v>
      </c>
      <c r="D64" s="2" t="str">
        <f t="shared" ref="D64" si="340">IF(AND(NOT(D62=""),NOT(D63="")),CONCATENATE(ROUND(IF(D62&gt;0,D63/D62*100,0),1),"%"),"")</f>
        <v>48,1%</v>
      </c>
      <c r="E64" s="2" t="str">
        <f t="shared" ref="E64" si="341">IF(AND(NOT(E62=""),NOT(E63="")),CONCATENATE(ROUND(IF(E62&gt;0,E63/E62*100,0),1),"%"),"")</f>
        <v/>
      </c>
      <c r="F64" s="2" t="str">
        <f t="shared" ref="F64" si="342">IF(AND(NOT(F62=""),NOT(F63="")),CONCATENATE(ROUND(IF(F62&gt;0,F63/F62*100,0),1),"%"),"")</f>
        <v/>
      </c>
      <c r="G64" s="2" t="str">
        <f t="shared" ref="G64" si="343">IF(AND(NOT(G62=""),NOT(G63="")),CONCATENATE(ROUND(IF(G62&gt;0,G63/G62*100,0),1),"%"),"")</f>
        <v>88,7%</v>
      </c>
      <c r="H64" s="2" t="str">
        <f t="shared" ref="H64" si="344">IF(AND(NOT(H62=""),NOT(H63="")),CONCATENATE(ROUND(IF(H62&gt;0,H63/H62*100,0),1),"%"),"")</f>
        <v>96,7%</v>
      </c>
      <c r="I64" s="2" t="str">
        <f t="shared" ref="I64" si="345">IF(AND(NOT(I62=""),NOT(I63="")),CONCATENATE(ROUND(IF(I62&gt;0,I63/I62*100,0),1),"%"),"")</f>
        <v>52,2%</v>
      </c>
      <c r="J64" s="2" t="str">
        <f t="shared" ref="J64" si="346">IF(AND(NOT(J62=""),NOT(J63="")),CONCATENATE(ROUND(IF(J62&gt;0,J63/J62*100,0),1),"%"),"")</f>
        <v>41,9%</v>
      </c>
      <c r="K64" s="2" t="str">
        <f t="shared" ref="K64" si="347">IF(AND(NOT(K62=""),NOT(K63="")),CONCATENATE(ROUND(IF(K62&gt;0,K63/K62*100,0),1),"%"),"")</f>
        <v/>
      </c>
      <c r="L64" s="2" t="str">
        <f t="shared" ref="L64" si="348">IF(AND(NOT(L62=""),NOT(L63="")),CONCATENATE(ROUND(IF(L62&gt;0,L63/L62*100,0),1),"%"),"")</f>
        <v/>
      </c>
      <c r="M64" s="2" t="str">
        <f t="shared" ref="M64" si="349">IF(AND(NOT(M62=""),NOT(M63="")),CONCATENATE(ROUND(IF(M62&gt;0,M63/M62*100,0),1),"%"),"")</f>
        <v/>
      </c>
      <c r="N64" s="2" t="str">
        <f t="shared" ref="N64" si="350">IF(AND(NOT(N62=""),NOT(N63="")),CONCATENATE(ROUND(IF(N62&gt;0,N63/N62*100,0),1),"%"),"")</f>
        <v>1,2%</v>
      </c>
      <c r="O64" s="2" t="str">
        <f t="shared" ref="O64" si="351">IF(AND(NOT(O62=""),NOT(O63="")),CONCATENATE(ROUND(IF(O62&gt;0,O63/O62*100,0),1),"%"),"")</f>
        <v/>
      </c>
      <c r="P64" s="2" t="str">
        <f t="shared" ref="P64" si="352">IF(AND(NOT(P62=""),NOT(P63="")),CONCATENATE(ROUND(IF(P62&gt;0,P63/P62*100,0),1),"%"),"")</f>
        <v/>
      </c>
      <c r="Q64" s="2" t="str">
        <f t="shared" ref="Q64" si="353">IF(AND(NOT(Q62=""),NOT(Q63="")),CONCATENATE(ROUND(IF(Q62&gt;0,Q63/Q62*100,0),1),"%"),"")</f>
        <v>100%</v>
      </c>
      <c r="R64" s="2" t="str">
        <f t="shared" ref="R64" si="354">IF(AND(NOT(R62=""),NOT(R63="")),CONCATENATE(ROUND(IF(R62&gt;0,R63/R62*100,0),1),"%"),"")</f>
        <v/>
      </c>
      <c r="S64" s="2" t="str">
        <f t="shared" ref="S64" si="355">IF(AND(NOT(S62=""),NOT(S63="")),CONCATENATE(ROUND(IF(S62&gt;0,S63/S62*100,0),1),"%"),"")</f>
        <v>98,1%</v>
      </c>
      <c r="T64" s="2" t="str">
        <f t="shared" ref="T64" si="356">IF(AND(NOT(T62=""),NOT(T63="")),CONCATENATE(ROUND(IF(T62&gt;0,T63/T62*100,0),1),"%"),"")</f>
        <v>98,7%</v>
      </c>
      <c r="U64" s="2" t="str">
        <f t="shared" ref="U64" si="357">IF(AND(NOT(U62=""),NOT(U63="")),CONCATENATE(ROUND(IF(U62&gt;0,U63/U62*100,0),1),"%"),"")</f>
        <v>99,8%</v>
      </c>
      <c r="V64" s="2" t="str">
        <f t="shared" ref="V64" si="358">IF(AND(NOT(V62=""),NOT(V63="")),CONCATENATE(ROUND(IF(V62&gt;0,V63/V62*100,0),1),"%"),"")</f>
        <v>100%</v>
      </c>
    </row>
    <row r="65" spans="1:22" x14ac:dyDescent="0.25">
      <c r="A65" s="22" t="s">
        <v>8</v>
      </c>
      <c r="B65" s="1" t="s">
        <v>32</v>
      </c>
      <c r="C65">
        <v>9</v>
      </c>
      <c r="D65">
        <v>9</v>
      </c>
      <c r="G65">
        <v>9</v>
      </c>
      <c r="H65">
        <v>9</v>
      </c>
      <c r="I65">
        <v>9</v>
      </c>
      <c r="J65">
        <v>9</v>
      </c>
      <c r="Q65">
        <v>10</v>
      </c>
      <c r="S65">
        <v>5</v>
      </c>
      <c r="T65">
        <v>5</v>
      </c>
      <c r="U65">
        <v>4</v>
      </c>
      <c r="V65">
        <f t="shared" si="0"/>
        <v>78</v>
      </c>
    </row>
    <row r="66" spans="1:22" x14ac:dyDescent="0.25">
      <c r="A66" s="22"/>
      <c r="B66" s="1" t="s">
        <v>33</v>
      </c>
      <c r="C66">
        <v>9</v>
      </c>
      <c r="D66">
        <v>9</v>
      </c>
      <c r="G66">
        <v>9</v>
      </c>
      <c r="H66">
        <v>9</v>
      </c>
      <c r="I66">
        <v>9</v>
      </c>
      <c r="J66">
        <v>9</v>
      </c>
      <c r="Q66">
        <v>10</v>
      </c>
      <c r="S66">
        <v>5</v>
      </c>
      <c r="T66">
        <v>5</v>
      </c>
      <c r="U66">
        <v>4</v>
      </c>
      <c r="V66">
        <f>IF(SUM(C66:U66)&gt;0,SUM(C66:U66),"")</f>
        <v>78</v>
      </c>
    </row>
    <row r="67" spans="1:22" x14ac:dyDescent="0.25">
      <c r="A67" s="22"/>
      <c r="B67" s="1" t="s">
        <v>34</v>
      </c>
      <c r="C67">
        <f t="shared" ref="C67" si="359">IF(AND(NOT(C65=""),NOT(C66="")),C65-C66,"")</f>
        <v>0</v>
      </c>
      <c r="D67">
        <f t="shared" ref="D67" si="360">IF(AND(NOT(D65=""),NOT(D66="")),D65-D66,"")</f>
        <v>0</v>
      </c>
      <c r="E67" t="str">
        <f>IF(AND(NOT(E65=""),NOT(E66="")),E65-E66,"")</f>
        <v/>
      </c>
      <c r="F67" t="str">
        <f t="shared" ref="F67" si="361">IF(AND(NOT(F65=""),NOT(F66="")),F65-F66,"")</f>
        <v/>
      </c>
      <c r="G67">
        <f t="shared" ref="G67" si="362">IF(AND(NOT(G65=""),NOT(G66="")),G65-G66,"")</f>
        <v>0</v>
      </c>
      <c r="H67">
        <f t="shared" ref="H67" si="363">IF(AND(NOT(H65=""),NOT(H66="")),H65-H66,"")</f>
        <v>0</v>
      </c>
      <c r="I67">
        <f t="shared" ref="I67" si="364">IF(AND(NOT(I65=""),NOT(I66="")),I65-I66,"")</f>
        <v>0</v>
      </c>
      <c r="J67">
        <f t="shared" ref="J67" si="365">IF(AND(NOT(J65=""),NOT(J66="")),J65-J66,"")</f>
        <v>0</v>
      </c>
      <c r="K67" t="str">
        <f t="shared" ref="K67" si="366">IF(AND(NOT(K65=""),NOT(K66="")),K65-K66,"")</f>
        <v/>
      </c>
      <c r="L67" t="str">
        <f t="shared" ref="L67" si="367">IF(AND(NOT(L65=""),NOT(L66="")),L65-L66,"")</f>
        <v/>
      </c>
      <c r="M67" t="str">
        <f t="shared" ref="M67" si="368">IF(AND(NOT(M65=""),NOT(M66="")),M65-M66,"")</f>
        <v/>
      </c>
      <c r="N67" t="str">
        <f t="shared" ref="N67" si="369">IF(AND(NOT(N65=""),NOT(N66="")),N65-N66,"")</f>
        <v/>
      </c>
      <c r="O67" t="str">
        <f t="shared" ref="O67" si="370">IF(AND(NOT(O65=""),NOT(O66="")),O65-O66,"")</f>
        <v/>
      </c>
      <c r="P67" t="str">
        <f t="shared" ref="P67" si="371">IF(AND(NOT(P65=""),NOT(P66="")),P65-P66,"")</f>
        <v/>
      </c>
      <c r="Q67">
        <f t="shared" ref="Q67" si="372">IF(AND(NOT(Q65=""),NOT(Q66="")),Q65-Q66,"")</f>
        <v>0</v>
      </c>
      <c r="R67" t="str">
        <f t="shared" ref="R67" si="373">IF(AND(NOT(R65=""),NOT(R66="")),R65-R66,"")</f>
        <v/>
      </c>
      <c r="S67">
        <f t="shared" ref="S67" si="374">IF(AND(NOT(S65=""),NOT(S66="")),S65-S66,"")</f>
        <v>0</v>
      </c>
      <c r="T67">
        <f t="shared" ref="T67" si="375">IF(AND(NOT(T65=""),NOT(T66="")),T65-T66,"")</f>
        <v>0</v>
      </c>
      <c r="U67">
        <f t="shared" ref="U67" si="376">IF(AND(NOT(U65=""),NOT(U66="")),U65-U66,"")</f>
        <v>0</v>
      </c>
      <c r="V67">
        <f t="shared" ref="V67" si="377">IF(AND(NOT(V65=""),NOT(V66="")),V65-V66,"")</f>
        <v>0</v>
      </c>
    </row>
    <row r="68" spans="1:22" x14ac:dyDescent="0.25">
      <c r="A68" s="22"/>
      <c r="B68" s="1" t="s">
        <v>35</v>
      </c>
      <c r="C68" s="2" t="str">
        <f t="shared" ref="C68:D68" si="378">IF(AND(NOT(C65=""),NOT(C66="")),CONCATENATE(ROUND(IF(C65&gt;0,C66/C65*100,0),1),"%"),"")</f>
        <v>100%</v>
      </c>
      <c r="D68" s="2" t="str">
        <f t="shared" si="378"/>
        <v>100%</v>
      </c>
      <c r="E68" s="2" t="str">
        <f>IF(AND(NOT(E65=""),NOT(E66="")),CONCATENATE(ROUND(IF(E65&gt;0,E66/E65*100,0),1),"%"),"")</f>
        <v/>
      </c>
      <c r="F68" s="2" t="str">
        <f t="shared" ref="F68:V68" si="379">IF(AND(NOT(F65=""),NOT(F66="")),CONCATENATE(ROUND(IF(F65&gt;0,F66/F65*100,0),1),"%"),"")</f>
        <v/>
      </c>
      <c r="G68" s="2" t="str">
        <f t="shared" si="379"/>
        <v>100%</v>
      </c>
      <c r="H68" s="2" t="str">
        <f t="shared" si="379"/>
        <v>100%</v>
      </c>
      <c r="I68" s="2" t="str">
        <f t="shared" si="379"/>
        <v>100%</v>
      </c>
      <c r="J68" s="2" t="str">
        <f t="shared" si="379"/>
        <v>100%</v>
      </c>
      <c r="K68" s="2" t="str">
        <f t="shared" si="379"/>
        <v/>
      </c>
      <c r="L68" s="2" t="str">
        <f t="shared" si="379"/>
        <v/>
      </c>
      <c r="M68" s="2" t="str">
        <f t="shared" si="379"/>
        <v/>
      </c>
      <c r="N68" s="2" t="str">
        <f t="shared" si="379"/>
        <v/>
      </c>
      <c r="O68" s="2" t="str">
        <f t="shared" si="379"/>
        <v/>
      </c>
      <c r="P68" s="2" t="str">
        <f t="shared" si="379"/>
        <v/>
      </c>
      <c r="Q68" s="2" t="str">
        <f t="shared" si="379"/>
        <v>100%</v>
      </c>
      <c r="R68" s="2" t="str">
        <f t="shared" si="379"/>
        <v/>
      </c>
      <c r="S68" s="2" t="str">
        <f t="shared" si="379"/>
        <v>100%</v>
      </c>
      <c r="T68" s="2" t="str">
        <f t="shared" si="379"/>
        <v>100%</v>
      </c>
      <c r="U68" s="2" t="str">
        <f t="shared" si="379"/>
        <v>100%</v>
      </c>
      <c r="V68" s="2" t="str">
        <f t="shared" si="379"/>
        <v>100%</v>
      </c>
    </row>
    <row r="69" spans="1:22" x14ac:dyDescent="0.25">
      <c r="A69" s="22"/>
      <c r="B69" s="1" t="s">
        <v>41</v>
      </c>
      <c r="C69">
        <v>781</v>
      </c>
      <c r="D69">
        <v>781</v>
      </c>
      <c r="E69">
        <v>781</v>
      </c>
      <c r="F69">
        <v>781</v>
      </c>
      <c r="G69">
        <v>781</v>
      </c>
      <c r="H69">
        <v>781</v>
      </c>
      <c r="I69">
        <v>781</v>
      </c>
      <c r="J69">
        <v>781</v>
      </c>
      <c r="K69">
        <v>781</v>
      </c>
      <c r="L69">
        <v>781</v>
      </c>
      <c r="M69">
        <v>781</v>
      </c>
      <c r="N69">
        <v>781</v>
      </c>
      <c r="O69">
        <v>781</v>
      </c>
      <c r="P69">
        <v>781</v>
      </c>
      <c r="Q69">
        <v>781</v>
      </c>
      <c r="R69">
        <v>781</v>
      </c>
      <c r="S69">
        <v>781</v>
      </c>
      <c r="T69">
        <v>781</v>
      </c>
      <c r="U69">
        <v>781</v>
      </c>
      <c r="V69">
        <v>781</v>
      </c>
    </row>
    <row r="70" spans="1:22" x14ac:dyDescent="0.25">
      <c r="A70" s="22"/>
      <c r="B70" s="1" t="s">
        <v>42</v>
      </c>
      <c r="C70">
        <v>62</v>
      </c>
      <c r="D70">
        <v>137</v>
      </c>
      <c r="G70">
        <v>515</v>
      </c>
      <c r="H70">
        <v>688</v>
      </c>
      <c r="I70">
        <v>330</v>
      </c>
      <c r="J70">
        <v>314</v>
      </c>
      <c r="Q70">
        <v>732</v>
      </c>
      <c r="S70">
        <v>722</v>
      </c>
      <c r="T70">
        <v>722</v>
      </c>
      <c r="U70">
        <v>713</v>
      </c>
      <c r="V70">
        <v>772</v>
      </c>
    </row>
    <row r="71" spans="1:22" x14ac:dyDescent="0.25">
      <c r="A71" s="22"/>
      <c r="B71" s="3" t="s">
        <v>43</v>
      </c>
      <c r="C71" s="2" t="str">
        <f>IF(AND(NOT(C69=""),NOT(C70="")),CONCATENATE(ROUND(IF(C69&gt;0,C70/C69*100,0),1),"%"),"")</f>
        <v>7,9%</v>
      </c>
      <c r="D71" s="2" t="str">
        <f t="shared" ref="D71" si="380">IF(AND(NOT(D69=""),NOT(D70="")),CONCATENATE(ROUND(IF(D69&gt;0,D70/D69*100,0),1),"%"),"")</f>
        <v>17,5%</v>
      </c>
      <c r="E71" s="2" t="str">
        <f t="shared" ref="E71" si="381">IF(AND(NOT(E69=""),NOT(E70="")),CONCATENATE(ROUND(IF(E69&gt;0,E70/E69*100,0),1),"%"),"")</f>
        <v/>
      </c>
      <c r="F71" s="2" t="str">
        <f t="shared" ref="F71" si="382">IF(AND(NOT(F69=""),NOT(F70="")),CONCATENATE(ROUND(IF(F69&gt;0,F70/F69*100,0),1),"%"),"")</f>
        <v/>
      </c>
      <c r="G71" s="2" t="str">
        <f t="shared" ref="G71" si="383">IF(AND(NOT(G69=""),NOT(G70="")),CONCATENATE(ROUND(IF(G69&gt;0,G70/G69*100,0),1),"%"),"")</f>
        <v>65,9%</v>
      </c>
      <c r="H71" s="2" t="str">
        <f t="shared" ref="H71" si="384">IF(AND(NOT(H69=""),NOT(H70="")),CONCATENATE(ROUND(IF(H69&gt;0,H70/H69*100,0),1),"%"),"")</f>
        <v>88,1%</v>
      </c>
      <c r="I71" s="2" t="str">
        <f t="shared" ref="I71" si="385">IF(AND(NOT(I69=""),NOT(I70="")),CONCATENATE(ROUND(IF(I69&gt;0,I70/I69*100,0),1),"%"),"")</f>
        <v>42,3%</v>
      </c>
      <c r="J71" s="2" t="str">
        <f t="shared" ref="J71" si="386">IF(AND(NOT(J69=""),NOT(J70="")),CONCATENATE(ROUND(IF(J69&gt;0,J70/J69*100,0),1),"%"),"")</f>
        <v>40,2%</v>
      </c>
      <c r="K71" s="2" t="str">
        <f t="shared" ref="K71" si="387">IF(AND(NOT(K69=""),NOT(K70="")),CONCATENATE(ROUND(IF(K69&gt;0,K70/K69*100,0),1),"%"),"")</f>
        <v/>
      </c>
      <c r="L71" s="2" t="str">
        <f t="shared" ref="L71" si="388">IF(AND(NOT(L69=""),NOT(L70="")),CONCATENATE(ROUND(IF(L69&gt;0,L70/L69*100,0),1),"%"),"")</f>
        <v/>
      </c>
      <c r="M71" s="2" t="str">
        <f t="shared" ref="M71" si="389">IF(AND(NOT(M69=""),NOT(M70="")),CONCATENATE(ROUND(IF(M69&gt;0,M70/M69*100,0),1),"%"),"")</f>
        <v/>
      </c>
      <c r="N71" s="2" t="str">
        <f t="shared" ref="N71" si="390">IF(AND(NOT(N69=""),NOT(N70="")),CONCATENATE(ROUND(IF(N69&gt;0,N70/N69*100,0),1),"%"),"")</f>
        <v/>
      </c>
      <c r="O71" s="2" t="str">
        <f t="shared" ref="O71" si="391">IF(AND(NOT(O69=""),NOT(O70="")),CONCATENATE(ROUND(IF(O69&gt;0,O70/O69*100,0),1),"%"),"")</f>
        <v/>
      </c>
      <c r="P71" s="2" t="str">
        <f t="shared" ref="P71" si="392">IF(AND(NOT(P69=""),NOT(P70="")),CONCATENATE(ROUND(IF(P69&gt;0,P70/P69*100,0),1),"%"),"")</f>
        <v/>
      </c>
      <c r="Q71" s="2" t="str">
        <f t="shared" ref="Q71" si="393">IF(AND(NOT(Q69=""),NOT(Q70="")),CONCATENATE(ROUND(IF(Q69&gt;0,Q70/Q69*100,0),1),"%"),"")</f>
        <v>93,7%</v>
      </c>
      <c r="R71" s="2" t="str">
        <f t="shared" ref="R71" si="394">IF(AND(NOT(R69=""),NOT(R70="")),CONCATENATE(ROUND(IF(R69&gt;0,R70/R69*100,0),1),"%"),"")</f>
        <v/>
      </c>
      <c r="S71" s="2" t="str">
        <f t="shared" ref="S71" si="395">IF(AND(NOT(S69=""),NOT(S70="")),CONCATENATE(ROUND(IF(S69&gt;0,S70/S69*100,0),1),"%"),"")</f>
        <v>92,4%</v>
      </c>
      <c r="T71" s="2" t="str">
        <f t="shared" ref="T71" si="396">IF(AND(NOT(T69=""),NOT(T70="")),CONCATENATE(ROUND(IF(T69&gt;0,T70/T69*100,0),1),"%"),"")</f>
        <v>92,4%</v>
      </c>
      <c r="U71" s="2" t="str">
        <f t="shared" ref="U71" si="397">IF(AND(NOT(U69=""),NOT(U70="")),CONCATENATE(ROUND(IF(U69&gt;0,U70/U69*100,0),1),"%"),"")</f>
        <v>91,3%</v>
      </c>
      <c r="V71" s="2" t="str">
        <f t="shared" ref="V71" si="398">IF(AND(NOT(V69=""),NOT(V70="")),CONCATENATE(ROUND(IF(V69&gt;0,V70/V69*100,0),1),"%"),"")</f>
        <v>98,8%</v>
      </c>
    </row>
    <row r="72" spans="1:22" x14ac:dyDescent="0.25">
      <c r="A72" s="22" t="s">
        <v>9</v>
      </c>
      <c r="B72" s="1" t="s">
        <v>32</v>
      </c>
      <c r="C72">
        <v>52</v>
      </c>
      <c r="D72">
        <v>52</v>
      </c>
      <c r="G72">
        <v>51</v>
      </c>
      <c r="H72">
        <v>52</v>
      </c>
      <c r="I72">
        <v>52</v>
      </c>
      <c r="J72">
        <v>52</v>
      </c>
      <c r="N72">
        <v>1</v>
      </c>
      <c r="Q72">
        <v>51</v>
      </c>
      <c r="S72">
        <v>1</v>
      </c>
      <c r="T72">
        <v>1</v>
      </c>
      <c r="V72">
        <f t="shared" si="0"/>
        <v>365</v>
      </c>
    </row>
    <row r="73" spans="1:22" x14ac:dyDescent="0.25">
      <c r="A73" s="22"/>
      <c r="B73" s="1" t="s">
        <v>33</v>
      </c>
      <c r="C73">
        <v>0</v>
      </c>
      <c r="D73">
        <v>7</v>
      </c>
      <c r="G73">
        <v>33</v>
      </c>
      <c r="H73">
        <v>30</v>
      </c>
      <c r="I73">
        <v>38</v>
      </c>
      <c r="J73">
        <v>42</v>
      </c>
      <c r="N73">
        <v>0</v>
      </c>
      <c r="Q73">
        <v>47</v>
      </c>
      <c r="S73">
        <v>0</v>
      </c>
      <c r="T73">
        <v>0</v>
      </c>
      <c r="V73">
        <f>IF(SUM(C73:U73)&gt;0,SUM(C73:U73),"")</f>
        <v>197</v>
      </c>
    </row>
    <row r="74" spans="1:22" x14ac:dyDescent="0.25">
      <c r="A74" s="22"/>
      <c r="B74" s="1" t="s">
        <v>34</v>
      </c>
      <c r="C74">
        <f t="shared" ref="C74" si="399">IF(AND(NOT(C72=""),NOT(C73="")),C72-C73,"")</f>
        <v>52</v>
      </c>
      <c r="D74">
        <f t="shared" ref="D74" si="400">IF(AND(NOT(D72=""),NOT(D73="")),D72-D73,"")</f>
        <v>45</v>
      </c>
      <c r="E74" t="str">
        <f>IF(AND(NOT(E72=""),NOT(E73="")),E72-E73,"")</f>
        <v/>
      </c>
      <c r="F74" t="str">
        <f t="shared" ref="F74" si="401">IF(AND(NOT(F72=""),NOT(F73="")),F72-F73,"")</f>
        <v/>
      </c>
      <c r="G74">
        <f t="shared" ref="G74" si="402">IF(AND(NOT(G72=""),NOT(G73="")),G72-G73,"")</f>
        <v>18</v>
      </c>
      <c r="H74">
        <f t="shared" ref="H74" si="403">IF(AND(NOT(H72=""),NOT(H73="")),H72-H73,"")</f>
        <v>22</v>
      </c>
      <c r="I74">
        <f t="shared" ref="I74" si="404">IF(AND(NOT(I72=""),NOT(I73="")),I72-I73,"")</f>
        <v>14</v>
      </c>
      <c r="J74">
        <f t="shared" ref="J74" si="405">IF(AND(NOT(J72=""),NOT(J73="")),J72-J73,"")</f>
        <v>10</v>
      </c>
      <c r="K74" t="str">
        <f t="shared" ref="K74" si="406">IF(AND(NOT(K72=""),NOT(K73="")),K72-K73,"")</f>
        <v/>
      </c>
      <c r="L74" t="str">
        <f t="shared" ref="L74" si="407">IF(AND(NOT(L72=""),NOT(L73="")),L72-L73,"")</f>
        <v/>
      </c>
      <c r="M74" t="str">
        <f t="shared" ref="M74" si="408">IF(AND(NOT(M72=""),NOT(M73="")),M72-M73,"")</f>
        <v/>
      </c>
      <c r="N74">
        <f t="shared" ref="N74" si="409">IF(AND(NOT(N72=""),NOT(N73="")),N72-N73,"")</f>
        <v>1</v>
      </c>
      <c r="O74" t="str">
        <f t="shared" ref="O74" si="410">IF(AND(NOT(O72=""),NOT(O73="")),O72-O73,"")</f>
        <v/>
      </c>
      <c r="P74" t="str">
        <f t="shared" ref="P74" si="411">IF(AND(NOT(P72=""),NOT(P73="")),P72-P73,"")</f>
        <v/>
      </c>
      <c r="Q74">
        <f t="shared" ref="Q74" si="412">IF(AND(NOT(Q72=""),NOT(Q73="")),Q72-Q73,"")</f>
        <v>4</v>
      </c>
      <c r="R74" t="str">
        <f t="shared" ref="R74" si="413">IF(AND(NOT(R72=""),NOT(R73="")),R72-R73,"")</f>
        <v/>
      </c>
      <c r="S74">
        <f t="shared" ref="S74" si="414">IF(AND(NOT(S72=""),NOT(S73="")),S72-S73,"")</f>
        <v>1</v>
      </c>
      <c r="T74">
        <f t="shared" ref="T74" si="415">IF(AND(NOT(T72=""),NOT(T73="")),T72-T73,"")</f>
        <v>1</v>
      </c>
      <c r="U74" t="str">
        <f t="shared" ref="U74" si="416">IF(AND(NOT(U72=""),NOT(U73="")),U72-U73,"")</f>
        <v/>
      </c>
      <c r="V74">
        <f t="shared" ref="V74" si="417">IF(AND(NOT(V72=""),NOT(V73="")),V72-V73,"")</f>
        <v>168</v>
      </c>
    </row>
    <row r="75" spans="1:22" x14ac:dyDescent="0.25">
      <c r="A75" s="22"/>
      <c r="B75" s="1" t="s">
        <v>35</v>
      </c>
      <c r="C75" s="2" t="str">
        <f t="shared" ref="C75:D75" si="418">IF(AND(NOT(C72=""),NOT(C73="")),CONCATENATE(ROUND(IF(C72&gt;0,C73/C72*100,0),1),"%"),"")</f>
        <v>0%</v>
      </c>
      <c r="D75" s="2" t="str">
        <f t="shared" si="418"/>
        <v>13,5%</v>
      </c>
      <c r="E75" s="2" t="str">
        <f>IF(AND(NOT(E72=""),NOT(E73="")),CONCATENATE(ROUND(IF(E72&gt;0,E73/E72*100,0),1),"%"),"")</f>
        <v/>
      </c>
      <c r="F75" s="2" t="str">
        <f t="shared" ref="F75:V75" si="419">IF(AND(NOT(F72=""),NOT(F73="")),CONCATENATE(ROUND(IF(F72&gt;0,F73/F72*100,0),1),"%"),"")</f>
        <v/>
      </c>
      <c r="G75" s="2" t="str">
        <f t="shared" si="419"/>
        <v>64,7%</v>
      </c>
      <c r="H75" s="2" t="str">
        <f t="shared" si="419"/>
        <v>57,7%</v>
      </c>
      <c r="I75" s="2" t="str">
        <f t="shared" si="419"/>
        <v>73,1%</v>
      </c>
      <c r="J75" s="2" t="str">
        <f t="shared" si="419"/>
        <v>80,8%</v>
      </c>
      <c r="K75" s="2" t="str">
        <f t="shared" si="419"/>
        <v/>
      </c>
      <c r="L75" s="2" t="str">
        <f t="shared" si="419"/>
        <v/>
      </c>
      <c r="M75" s="2" t="str">
        <f t="shared" si="419"/>
        <v/>
      </c>
      <c r="N75" s="2" t="str">
        <f t="shared" si="419"/>
        <v>0%</v>
      </c>
      <c r="O75" s="2" t="str">
        <f t="shared" si="419"/>
        <v/>
      </c>
      <c r="P75" s="2" t="str">
        <f t="shared" si="419"/>
        <v/>
      </c>
      <c r="Q75" s="2" t="str">
        <f t="shared" si="419"/>
        <v>92,2%</v>
      </c>
      <c r="R75" s="2" t="str">
        <f t="shared" si="419"/>
        <v/>
      </c>
      <c r="S75" s="2" t="str">
        <f t="shared" si="419"/>
        <v>0%</v>
      </c>
      <c r="T75" s="2" t="str">
        <f t="shared" si="419"/>
        <v>0%</v>
      </c>
      <c r="U75" s="2" t="str">
        <f t="shared" si="419"/>
        <v/>
      </c>
      <c r="V75" s="2" t="str">
        <f t="shared" si="419"/>
        <v>54%</v>
      </c>
    </row>
    <row r="76" spans="1:22" x14ac:dyDescent="0.25">
      <c r="A76" s="22"/>
      <c r="B76" s="1" t="s">
        <v>41</v>
      </c>
      <c r="C76">
        <v>589</v>
      </c>
      <c r="D76">
        <v>589</v>
      </c>
      <c r="E76">
        <v>589</v>
      </c>
      <c r="F76">
        <v>589</v>
      </c>
      <c r="G76">
        <v>589</v>
      </c>
      <c r="H76">
        <v>589</v>
      </c>
      <c r="I76">
        <v>589</v>
      </c>
      <c r="J76">
        <v>589</v>
      </c>
      <c r="K76">
        <v>589</v>
      </c>
      <c r="L76">
        <v>589</v>
      </c>
      <c r="M76">
        <v>589</v>
      </c>
      <c r="N76">
        <v>589</v>
      </c>
      <c r="O76">
        <v>589</v>
      </c>
      <c r="P76">
        <v>589</v>
      </c>
      <c r="Q76">
        <v>589</v>
      </c>
      <c r="R76">
        <v>589</v>
      </c>
      <c r="S76">
        <v>589</v>
      </c>
      <c r="T76">
        <v>589</v>
      </c>
      <c r="U76">
        <v>589</v>
      </c>
      <c r="V76">
        <v>589</v>
      </c>
    </row>
    <row r="77" spans="1:22" x14ac:dyDescent="0.25">
      <c r="A77" s="22"/>
      <c r="B77" s="1" t="s">
        <v>42</v>
      </c>
      <c r="C77">
        <v>0</v>
      </c>
      <c r="D77">
        <v>6</v>
      </c>
      <c r="G77">
        <v>216</v>
      </c>
      <c r="H77">
        <v>243</v>
      </c>
      <c r="I77">
        <v>38</v>
      </c>
      <c r="J77">
        <v>42</v>
      </c>
      <c r="N77">
        <v>0</v>
      </c>
      <c r="Q77">
        <v>48</v>
      </c>
      <c r="S77">
        <v>0</v>
      </c>
      <c r="T77">
        <v>0</v>
      </c>
      <c r="V77">
        <v>405</v>
      </c>
    </row>
    <row r="78" spans="1:22" x14ac:dyDescent="0.25">
      <c r="A78" s="22"/>
      <c r="B78" s="3" t="s">
        <v>43</v>
      </c>
      <c r="C78" s="2" t="str">
        <f>IF(AND(NOT(C76=""),NOT(C77="")),CONCATENATE(ROUND(IF(C76&gt;0,C77/C76*100,0),1),"%"),"")</f>
        <v>0%</v>
      </c>
      <c r="D78" s="2" t="str">
        <f t="shared" ref="D78" si="420">IF(AND(NOT(D76=""),NOT(D77="")),CONCATENATE(ROUND(IF(D76&gt;0,D77/D76*100,0),1),"%"),"")</f>
        <v>1%</v>
      </c>
      <c r="E78" s="2" t="str">
        <f t="shared" ref="E78" si="421">IF(AND(NOT(E76=""),NOT(E77="")),CONCATENATE(ROUND(IF(E76&gt;0,E77/E76*100,0),1),"%"),"")</f>
        <v/>
      </c>
      <c r="F78" s="2" t="str">
        <f t="shared" ref="F78" si="422">IF(AND(NOT(F76=""),NOT(F77="")),CONCATENATE(ROUND(IF(F76&gt;0,F77/F76*100,0),1),"%"),"")</f>
        <v/>
      </c>
      <c r="G78" s="2" t="str">
        <f t="shared" ref="G78" si="423">IF(AND(NOT(G76=""),NOT(G77="")),CONCATENATE(ROUND(IF(G76&gt;0,G77/G76*100,0),1),"%"),"")</f>
        <v>36,7%</v>
      </c>
      <c r="H78" s="2" t="str">
        <f t="shared" ref="H78" si="424">IF(AND(NOT(H76=""),NOT(H77="")),CONCATENATE(ROUND(IF(H76&gt;0,H77/H76*100,0),1),"%"),"")</f>
        <v>41,3%</v>
      </c>
      <c r="I78" s="2" t="str">
        <f t="shared" ref="I78" si="425">IF(AND(NOT(I76=""),NOT(I77="")),CONCATENATE(ROUND(IF(I76&gt;0,I77/I76*100,0),1),"%"),"")</f>
        <v>6,5%</v>
      </c>
      <c r="J78" s="2" t="str">
        <f t="shared" ref="J78" si="426">IF(AND(NOT(J76=""),NOT(J77="")),CONCATENATE(ROUND(IF(J76&gt;0,J77/J76*100,0),1),"%"),"")</f>
        <v>7,1%</v>
      </c>
      <c r="K78" s="2" t="str">
        <f t="shared" ref="K78" si="427">IF(AND(NOT(K76=""),NOT(K77="")),CONCATENATE(ROUND(IF(K76&gt;0,K77/K76*100,0),1),"%"),"")</f>
        <v/>
      </c>
      <c r="L78" s="2" t="str">
        <f t="shared" ref="L78" si="428">IF(AND(NOT(L76=""),NOT(L77="")),CONCATENATE(ROUND(IF(L76&gt;0,L77/L76*100,0),1),"%"),"")</f>
        <v/>
      </c>
      <c r="M78" s="2" t="str">
        <f t="shared" ref="M78" si="429">IF(AND(NOT(M76=""),NOT(M77="")),CONCATENATE(ROUND(IF(M76&gt;0,M77/M76*100,0),1),"%"),"")</f>
        <v/>
      </c>
      <c r="N78" s="2" t="str">
        <f t="shared" ref="N78" si="430">IF(AND(NOT(N76=""),NOT(N77="")),CONCATENATE(ROUND(IF(N76&gt;0,N77/N76*100,0),1),"%"),"")</f>
        <v>0%</v>
      </c>
      <c r="O78" s="2" t="str">
        <f t="shared" ref="O78" si="431">IF(AND(NOT(O76=""),NOT(O77="")),CONCATENATE(ROUND(IF(O76&gt;0,O77/O76*100,0),1),"%"),"")</f>
        <v/>
      </c>
      <c r="P78" s="2" t="str">
        <f t="shared" ref="P78" si="432">IF(AND(NOT(P76=""),NOT(P77="")),CONCATENATE(ROUND(IF(P76&gt;0,P77/P76*100,0),1),"%"),"")</f>
        <v/>
      </c>
      <c r="Q78" s="2" t="str">
        <f t="shared" ref="Q78" si="433">IF(AND(NOT(Q76=""),NOT(Q77="")),CONCATENATE(ROUND(IF(Q76&gt;0,Q77/Q76*100,0),1),"%"),"")</f>
        <v>8,1%</v>
      </c>
      <c r="R78" s="2" t="str">
        <f t="shared" ref="R78" si="434">IF(AND(NOT(R76=""),NOT(R77="")),CONCATENATE(ROUND(IF(R76&gt;0,R77/R76*100,0),1),"%"),"")</f>
        <v/>
      </c>
      <c r="S78" s="2" t="str">
        <f t="shared" ref="S78" si="435">IF(AND(NOT(S76=""),NOT(S77="")),CONCATENATE(ROUND(IF(S76&gt;0,S77/S76*100,0),1),"%"),"")</f>
        <v>0%</v>
      </c>
      <c r="T78" s="2" t="str">
        <f t="shared" ref="T78" si="436">IF(AND(NOT(T76=""),NOT(T77="")),CONCATENATE(ROUND(IF(T76&gt;0,T77/T76*100,0),1),"%"),"")</f>
        <v>0%</v>
      </c>
      <c r="U78" s="2" t="str">
        <f t="shared" ref="U78" si="437">IF(AND(NOT(U76=""),NOT(U77="")),CONCATENATE(ROUND(IF(U76&gt;0,U77/U76*100,0),1),"%"),"")</f>
        <v/>
      </c>
      <c r="V78" s="2" t="str">
        <f t="shared" ref="V78" si="438">IF(AND(NOT(V76=""),NOT(V77="")),CONCATENATE(ROUND(IF(V76&gt;0,V77/V76*100,0),1),"%"),"")</f>
        <v>68,8%</v>
      </c>
    </row>
    <row r="79" spans="1:22" x14ac:dyDescent="0.25">
      <c r="A79" s="22" t="s">
        <v>10</v>
      </c>
      <c r="B79" s="1" t="s">
        <v>32</v>
      </c>
      <c r="C79">
        <v>35</v>
      </c>
      <c r="D79">
        <v>35</v>
      </c>
      <c r="G79">
        <v>34</v>
      </c>
      <c r="H79">
        <v>34</v>
      </c>
      <c r="I79">
        <v>35</v>
      </c>
      <c r="J79">
        <v>35</v>
      </c>
      <c r="K79">
        <v>1</v>
      </c>
      <c r="Q79">
        <v>36</v>
      </c>
      <c r="S79">
        <v>4</v>
      </c>
      <c r="T79">
        <v>4</v>
      </c>
      <c r="U79">
        <v>3</v>
      </c>
      <c r="V79">
        <f t="shared" si="0"/>
        <v>256</v>
      </c>
    </row>
    <row r="80" spans="1:22" x14ac:dyDescent="0.25">
      <c r="A80" s="22"/>
      <c r="B80" s="1" t="s">
        <v>33</v>
      </c>
      <c r="C80">
        <v>2</v>
      </c>
      <c r="D80">
        <v>3</v>
      </c>
      <c r="G80">
        <v>7</v>
      </c>
      <c r="H80">
        <v>5</v>
      </c>
      <c r="I80">
        <v>6</v>
      </c>
      <c r="J80">
        <v>6</v>
      </c>
      <c r="K80">
        <v>0</v>
      </c>
      <c r="Q80">
        <v>5</v>
      </c>
      <c r="S80">
        <v>4</v>
      </c>
      <c r="T80">
        <v>4</v>
      </c>
      <c r="U80">
        <v>3</v>
      </c>
      <c r="V80">
        <f>IF(SUM(C80:U80)&gt;0,SUM(C80:U80),"")</f>
        <v>45</v>
      </c>
    </row>
    <row r="81" spans="1:22" x14ac:dyDescent="0.25">
      <c r="A81" s="22"/>
      <c r="B81" s="1" t="s">
        <v>34</v>
      </c>
      <c r="C81">
        <f t="shared" ref="C81" si="439">IF(AND(NOT(C79=""),NOT(C80="")),C79-C80,"")</f>
        <v>33</v>
      </c>
      <c r="D81">
        <f t="shared" ref="D81" si="440">IF(AND(NOT(D79=""),NOT(D80="")),D79-D80,"")</f>
        <v>32</v>
      </c>
      <c r="E81" t="str">
        <f>IF(AND(NOT(E79=""),NOT(E80="")),E79-E80,"")</f>
        <v/>
      </c>
      <c r="F81" t="str">
        <f t="shared" ref="F81" si="441">IF(AND(NOT(F79=""),NOT(F80="")),F79-F80,"")</f>
        <v/>
      </c>
      <c r="G81">
        <f t="shared" ref="G81" si="442">IF(AND(NOT(G79=""),NOT(G80="")),G79-G80,"")</f>
        <v>27</v>
      </c>
      <c r="H81">
        <f t="shared" ref="H81" si="443">IF(AND(NOT(H79=""),NOT(H80="")),H79-H80,"")</f>
        <v>29</v>
      </c>
      <c r="I81">
        <f t="shared" ref="I81" si="444">IF(AND(NOT(I79=""),NOT(I80="")),I79-I80,"")</f>
        <v>29</v>
      </c>
      <c r="J81">
        <f t="shared" ref="J81" si="445">IF(AND(NOT(J79=""),NOT(J80="")),J79-J80,"")</f>
        <v>29</v>
      </c>
      <c r="K81">
        <f t="shared" ref="K81" si="446">IF(AND(NOT(K79=""),NOT(K80="")),K79-K80,"")</f>
        <v>1</v>
      </c>
      <c r="L81" t="str">
        <f t="shared" ref="L81" si="447">IF(AND(NOT(L79=""),NOT(L80="")),L79-L80,"")</f>
        <v/>
      </c>
      <c r="M81" t="str">
        <f t="shared" ref="M81" si="448">IF(AND(NOT(M79=""),NOT(M80="")),M79-M80,"")</f>
        <v/>
      </c>
      <c r="N81" t="str">
        <f t="shared" ref="N81" si="449">IF(AND(NOT(N79=""),NOT(N80="")),N79-N80,"")</f>
        <v/>
      </c>
      <c r="O81" t="str">
        <f t="shared" ref="O81" si="450">IF(AND(NOT(O79=""),NOT(O80="")),O79-O80,"")</f>
        <v/>
      </c>
      <c r="P81" t="str">
        <f t="shared" ref="P81" si="451">IF(AND(NOT(P79=""),NOT(P80="")),P79-P80,"")</f>
        <v/>
      </c>
      <c r="Q81">
        <f t="shared" ref="Q81" si="452">IF(AND(NOT(Q79=""),NOT(Q80="")),Q79-Q80,"")</f>
        <v>31</v>
      </c>
      <c r="R81" t="str">
        <f t="shared" ref="R81" si="453">IF(AND(NOT(R79=""),NOT(R80="")),R79-R80,"")</f>
        <v/>
      </c>
      <c r="S81">
        <f t="shared" ref="S81" si="454">IF(AND(NOT(S79=""),NOT(S80="")),S79-S80,"")</f>
        <v>0</v>
      </c>
      <c r="T81">
        <f t="shared" ref="T81" si="455">IF(AND(NOT(T79=""),NOT(T80="")),T79-T80,"")</f>
        <v>0</v>
      </c>
      <c r="U81">
        <f t="shared" ref="U81" si="456">IF(AND(NOT(U79=""),NOT(U80="")),U79-U80,"")</f>
        <v>0</v>
      </c>
      <c r="V81">
        <f t="shared" ref="V81" si="457">IF(AND(NOT(V79=""),NOT(V80="")),V79-V80,"")</f>
        <v>211</v>
      </c>
    </row>
    <row r="82" spans="1:22" x14ac:dyDescent="0.25">
      <c r="A82" s="22"/>
      <c r="B82" s="1" t="s">
        <v>35</v>
      </c>
      <c r="C82" s="2" t="str">
        <f t="shared" ref="C82:D82" si="458">IF(AND(NOT(C79=""),NOT(C80="")),CONCATENATE(ROUND(IF(C79&gt;0,C80/C79*100,0),1),"%"),"")</f>
        <v>5,7%</v>
      </c>
      <c r="D82" s="2" t="str">
        <f t="shared" si="458"/>
        <v>8,6%</v>
      </c>
      <c r="E82" s="2" t="str">
        <f>IF(AND(NOT(E79=""),NOT(E80="")),CONCATENATE(ROUND(IF(E79&gt;0,E80/E79*100,0),1),"%"),"")</f>
        <v/>
      </c>
      <c r="F82" s="2" t="str">
        <f t="shared" ref="F82:V82" si="459">IF(AND(NOT(F79=""),NOT(F80="")),CONCATENATE(ROUND(IF(F79&gt;0,F80/F79*100,0),1),"%"),"")</f>
        <v/>
      </c>
      <c r="G82" s="2" t="str">
        <f t="shared" si="459"/>
        <v>20,6%</v>
      </c>
      <c r="H82" s="2" t="str">
        <f t="shared" si="459"/>
        <v>14,7%</v>
      </c>
      <c r="I82" s="2" t="str">
        <f t="shared" si="459"/>
        <v>17,1%</v>
      </c>
      <c r="J82" s="2" t="str">
        <f t="shared" si="459"/>
        <v>17,1%</v>
      </c>
      <c r="K82" s="2" t="str">
        <f t="shared" si="459"/>
        <v>0%</v>
      </c>
      <c r="L82" s="2" t="str">
        <f t="shared" si="459"/>
        <v/>
      </c>
      <c r="M82" s="2" t="str">
        <f t="shared" si="459"/>
        <v/>
      </c>
      <c r="N82" s="2" t="str">
        <f t="shared" si="459"/>
        <v/>
      </c>
      <c r="O82" s="2" t="str">
        <f t="shared" si="459"/>
        <v/>
      </c>
      <c r="P82" s="2" t="str">
        <f t="shared" si="459"/>
        <v/>
      </c>
      <c r="Q82" s="2" t="str">
        <f t="shared" si="459"/>
        <v>13,9%</v>
      </c>
      <c r="R82" s="2" t="str">
        <f t="shared" si="459"/>
        <v/>
      </c>
      <c r="S82" s="2" t="str">
        <f t="shared" si="459"/>
        <v>100%</v>
      </c>
      <c r="T82" s="2" t="str">
        <f t="shared" si="459"/>
        <v>100%</v>
      </c>
      <c r="U82" s="2" t="str">
        <f t="shared" si="459"/>
        <v>100%</v>
      </c>
      <c r="V82" s="2" t="str">
        <f t="shared" si="459"/>
        <v>17,6%</v>
      </c>
    </row>
    <row r="83" spans="1:22" x14ac:dyDescent="0.25">
      <c r="A83" s="22"/>
      <c r="B83" s="1" t="s">
        <v>41</v>
      </c>
      <c r="C83">
        <v>75</v>
      </c>
      <c r="D83">
        <v>75</v>
      </c>
      <c r="E83">
        <v>75</v>
      </c>
      <c r="F83">
        <v>75</v>
      </c>
      <c r="G83">
        <v>75</v>
      </c>
      <c r="H83">
        <v>75</v>
      </c>
      <c r="I83">
        <v>75</v>
      </c>
      <c r="J83">
        <v>75</v>
      </c>
      <c r="K83">
        <v>75</v>
      </c>
      <c r="L83">
        <v>75</v>
      </c>
      <c r="M83">
        <v>75</v>
      </c>
      <c r="N83">
        <v>75</v>
      </c>
      <c r="O83">
        <v>75</v>
      </c>
      <c r="P83">
        <v>75</v>
      </c>
      <c r="Q83">
        <v>75</v>
      </c>
      <c r="R83">
        <v>75</v>
      </c>
      <c r="S83">
        <v>75</v>
      </c>
      <c r="T83">
        <v>75</v>
      </c>
      <c r="U83">
        <v>75</v>
      </c>
      <c r="V83">
        <v>75</v>
      </c>
    </row>
    <row r="84" spans="1:22" x14ac:dyDescent="0.25">
      <c r="A84" s="22"/>
      <c r="B84" s="1" t="s">
        <v>42</v>
      </c>
      <c r="C84">
        <v>2</v>
      </c>
      <c r="D84">
        <v>3</v>
      </c>
      <c r="G84">
        <v>34</v>
      </c>
      <c r="H84">
        <v>33</v>
      </c>
      <c r="I84">
        <v>6</v>
      </c>
      <c r="J84">
        <v>6</v>
      </c>
      <c r="K84">
        <v>0</v>
      </c>
      <c r="Q84">
        <v>3</v>
      </c>
      <c r="S84">
        <v>3</v>
      </c>
      <c r="T84">
        <v>3</v>
      </c>
      <c r="U84">
        <v>3</v>
      </c>
      <c r="V84">
        <v>52</v>
      </c>
    </row>
    <row r="85" spans="1:22" x14ac:dyDescent="0.25">
      <c r="A85" s="22"/>
      <c r="B85" s="3" t="s">
        <v>43</v>
      </c>
      <c r="C85" s="2" t="str">
        <f>IF(AND(NOT(C83=""),NOT(C84="")),CONCATENATE(ROUND(IF(C83&gt;0,C84/C83*100,0),1),"%"),"")</f>
        <v>2,7%</v>
      </c>
      <c r="D85" s="2" t="str">
        <f t="shared" ref="D85" si="460">IF(AND(NOT(D83=""),NOT(D84="")),CONCATENATE(ROUND(IF(D83&gt;0,D84/D83*100,0),1),"%"),"")</f>
        <v>4%</v>
      </c>
      <c r="E85" s="2" t="str">
        <f t="shared" ref="E85" si="461">IF(AND(NOT(E83=""),NOT(E84="")),CONCATENATE(ROUND(IF(E83&gt;0,E84/E83*100,0),1),"%"),"")</f>
        <v/>
      </c>
      <c r="F85" s="2" t="str">
        <f t="shared" ref="F85" si="462">IF(AND(NOT(F83=""),NOT(F84="")),CONCATENATE(ROUND(IF(F83&gt;0,F84/F83*100,0),1),"%"),"")</f>
        <v/>
      </c>
      <c r="G85" s="2" t="str">
        <f t="shared" ref="G85" si="463">IF(AND(NOT(G83=""),NOT(G84="")),CONCATENATE(ROUND(IF(G83&gt;0,G84/G83*100,0),1),"%"),"")</f>
        <v>45,3%</v>
      </c>
      <c r="H85" s="2" t="str">
        <f t="shared" ref="H85" si="464">IF(AND(NOT(H83=""),NOT(H84="")),CONCATENATE(ROUND(IF(H83&gt;0,H84/H83*100,0),1),"%"),"")</f>
        <v>44%</v>
      </c>
      <c r="I85" s="2" t="str">
        <f t="shared" ref="I85" si="465">IF(AND(NOT(I83=""),NOT(I84="")),CONCATENATE(ROUND(IF(I83&gt;0,I84/I83*100,0),1),"%"),"")</f>
        <v>8%</v>
      </c>
      <c r="J85" s="2" t="str">
        <f t="shared" ref="J85" si="466">IF(AND(NOT(J83=""),NOT(J84="")),CONCATENATE(ROUND(IF(J83&gt;0,J84/J83*100,0),1),"%"),"")</f>
        <v>8%</v>
      </c>
      <c r="K85" s="2" t="str">
        <f t="shared" ref="K85" si="467">IF(AND(NOT(K83=""),NOT(K84="")),CONCATENATE(ROUND(IF(K83&gt;0,K84/K83*100,0),1),"%"),"")</f>
        <v>0%</v>
      </c>
      <c r="L85" s="2" t="str">
        <f t="shared" ref="L85" si="468">IF(AND(NOT(L83=""),NOT(L84="")),CONCATENATE(ROUND(IF(L83&gt;0,L84/L83*100,0),1),"%"),"")</f>
        <v/>
      </c>
      <c r="M85" s="2" t="str">
        <f t="shared" ref="M85" si="469">IF(AND(NOT(M83=""),NOT(M84="")),CONCATENATE(ROUND(IF(M83&gt;0,M84/M83*100,0),1),"%"),"")</f>
        <v/>
      </c>
      <c r="N85" s="2" t="str">
        <f t="shared" ref="N85" si="470">IF(AND(NOT(N83=""),NOT(N84="")),CONCATENATE(ROUND(IF(N83&gt;0,N84/N83*100,0),1),"%"),"")</f>
        <v/>
      </c>
      <c r="O85" s="2" t="str">
        <f t="shared" ref="O85" si="471">IF(AND(NOT(O83=""),NOT(O84="")),CONCATENATE(ROUND(IF(O83&gt;0,O84/O83*100,0),1),"%"),"")</f>
        <v/>
      </c>
      <c r="P85" s="2" t="str">
        <f t="shared" ref="P85" si="472">IF(AND(NOT(P83=""),NOT(P84="")),CONCATENATE(ROUND(IF(P83&gt;0,P84/P83*100,0),1),"%"),"")</f>
        <v/>
      </c>
      <c r="Q85" s="2" t="str">
        <f t="shared" ref="Q85" si="473">IF(AND(NOT(Q83=""),NOT(Q84="")),CONCATENATE(ROUND(IF(Q83&gt;0,Q84/Q83*100,0),1),"%"),"")</f>
        <v>4%</v>
      </c>
      <c r="R85" s="2" t="str">
        <f t="shared" ref="R85" si="474">IF(AND(NOT(R83=""),NOT(R84="")),CONCATENATE(ROUND(IF(R83&gt;0,R84/R83*100,0),1),"%"),"")</f>
        <v/>
      </c>
      <c r="S85" s="2" t="str">
        <f t="shared" ref="S85" si="475">IF(AND(NOT(S83=""),NOT(S84="")),CONCATENATE(ROUND(IF(S83&gt;0,S84/S83*100,0),1),"%"),"")</f>
        <v>4%</v>
      </c>
      <c r="T85" s="2" t="str">
        <f t="shared" ref="T85" si="476">IF(AND(NOT(T83=""),NOT(T84="")),CONCATENATE(ROUND(IF(T83&gt;0,T84/T83*100,0),1),"%"),"")</f>
        <v>4%</v>
      </c>
      <c r="U85" s="2" t="str">
        <f t="shared" ref="U85" si="477">IF(AND(NOT(U83=""),NOT(U84="")),CONCATENATE(ROUND(IF(U83&gt;0,U84/U83*100,0),1),"%"),"")</f>
        <v>4%</v>
      </c>
      <c r="V85" s="2" t="str">
        <f t="shared" ref="V85" si="478">IF(AND(NOT(V83=""),NOT(V84="")),CONCATENATE(ROUND(IF(V83&gt;0,V84/V83*100,0),1),"%"),"")</f>
        <v>69,3%</v>
      </c>
    </row>
    <row r="86" spans="1:22" x14ac:dyDescent="0.25">
      <c r="A86" s="22" t="s">
        <v>11</v>
      </c>
      <c r="B86" s="1" t="s">
        <v>32</v>
      </c>
      <c r="C86">
        <v>12</v>
      </c>
      <c r="D86">
        <v>12</v>
      </c>
      <c r="G86">
        <v>12</v>
      </c>
      <c r="H86">
        <v>12</v>
      </c>
      <c r="I86">
        <v>12</v>
      </c>
      <c r="J86">
        <v>12</v>
      </c>
      <c r="N86">
        <v>1</v>
      </c>
      <c r="Q86">
        <v>12</v>
      </c>
      <c r="V86">
        <f t="shared" si="0"/>
        <v>85</v>
      </c>
    </row>
    <row r="87" spans="1:22" x14ac:dyDescent="0.25">
      <c r="A87" s="22"/>
      <c r="B87" s="1" t="s">
        <v>33</v>
      </c>
      <c r="C87">
        <v>0</v>
      </c>
      <c r="D87">
        <v>3</v>
      </c>
      <c r="G87">
        <v>11</v>
      </c>
      <c r="H87">
        <v>10</v>
      </c>
      <c r="I87">
        <v>10</v>
      </c>
      <c r="J87">
        <v>11</v>
      </c>
      <c r="N87">
        <v>0</v>
      </c>
      <c r="Q87">
        <v>9</v>
      </c>
      <c r="V87">
        <f>IF(SUM(C87:U87)&gt;0,SUM(C87:U87),"")</f>
        <v>54</v>
      </c>
    </row>
    <row r="88" spans="1:22" x14ac:dyDescent="0.25">
      <c r="A88" s="22"/>
      <c r="B88" s="1" t="s">
        <v>34</v>
      </c>
      <c r="C88">
        <f t="shared" ref="C88" si="479">IF(AND(NOT(C86=""),NOT(C87="")),C86-C87,"")</f>
        <v>12</v>
      </c>
      <c r="D88">
        <f t="shared" ref="D88" si="480">IF(AND(NOT(D86=""),NOT(D87="")),D86-D87,"")</f>
        <v>9</v>
      </c>
      <c r="E88" t="str">
        <f>IF(AND(NOT(E86=""),NOT(E87="")),E86-E87,"")</f>
        <v/>
      </c>
      <c r="F88" t="str">
        <f t="shared" ref="F88" si="481">IF(AND(NOT(F86=""),NOT(F87="")),F86-F87,"")</f>
        <v/>
      </c>
      <c r="G88">
        <f t="shared" ref="G88" si="482">IF(AND(NOT(G86=""),NOT(G87="")),G86-G87,"")</f>
        <v>1</v>
      </c>
      <c r="H88">
        <f t="shared" ref="H88" si="483">IF(AND(NOT(H86=""),NOT(H87="")),H86-H87,"")</f>
        <v>2</v>
      </c>
      <c r="I88">
        <f t="shared" ref="I88" si="484">IF(AND(NOT(I86=""),NOT(I87="")),I86-I87,"")</f>
        <v>2</v>
      </c>
      <c r="J88">
        <f t="shared" ref="J88" si="485">IF(AND(NOT(J86=""),NOT(J87="")),J86-J87,"")</f>
        <v>1</v>
      </c>
      <c r="K88" t="str">
        <f t="shared" ref="K88" si="486">IF(AND(NOT(K86=""),NOT(K87="")),K86-K87,"")</f>
        <v/>
      </c>
      <c r="L88" t="str">
        <f t="shared" ref="L88" si="487">IF(AND(NOT(L86=""),NOT(L87="")),L86-L87,"")</f>
        <v/>
      </c>
      <c r="M88" t="str">
        <f t="shared" ref="M88" si="488">IF(AND(NOT(M86=""),NOT(M87="")),M86-M87,"")</f>
        <v/>
      </c>
      <c r="N88">
        <f t="shared" ref="N88" si="489">IF(AND(NOT(N86=""),NOT(N87="")),N86-N87,"")</f>
        <v>1</v>
      </c>
      <c r="O88" t="str">
        <f t="shared" ref="O88" si="490">IF(AND(NOT(O86=""),NOT(O87="")),O86-O87,"")</f>
        <v/>
      </c>
      <c r="P88" t="str">
        <f t="shared" ref="P88" si="491">IF(AND(NOT(P86=""),NOT(P87="")),P86-P87,"")</f>
        <v/>
      </c>
      <c r="Q88">
        <f t="shared" ref="Q88" si="492">IF(AND(NOT(Q86=""),NOT(Q87="")),Q86-Q87,"")</f>
        <v>3</v>
      </c>
      <c r="R88" t="str">
        <f t="shared" ref="R88" si="493">IF(AND(NOT(R86=""),NOT(R87="")),R86-R87,"")</f>
        <v/>
      </c>
      <c r="S88" t="str">
        <f t="shared" ref="S88" si="494">IF(AND(NOT(S86=""),NOT(S87="")),S86-S87,"")</f>
        <v/>
      </c>
      <c r="T88" t="str">
        <f t="shared" ref="T88" si="495">IF(AND(NOT(T86=""),NOT(T87="")),T86-T87,"")</f>
        <v/>
      </c>
      <c r="U88" t="str">
        <f t="shared" ref="U88" si="496">IF(AND(NOT(U86=""),NOT(U87="")),U86-U87,"")</f>
        <v/>
      </c>
      <c r="V88">
        <f t="shared" ref="V88" si="497">IF(AND(NOT(V86=""),NOT(V87="")),V86-V87,"")</f>
        <v>31</v>
      </c>
    </row>
    <row r="89" spans="1:22" x14ac:dyDescent="0.25">
      <c r="A89" s="22"/>
      <c r="B89" s="1" t="s">
        <v>35</v>
      </c>
      <c r="C89" s="2" t="str">
        <f t="shared" ref="C89:D89" si="498">IF(AND(NOT(C86=""),NOT(C87="")),CONCATENATE(ROUND(IF(C86&gt;0,C87/C86*100,0),1),"%"),"")</f>
        <v>0%</v>
      </c>
      <c r="D89" s="2" t="str">
        <f t="shared" si="498"/>
        <v>25%</v>
      </c>
      <c r="E89" s="2" t="str">
        <f>IF(AND(NOT(E86=""),NOT(E87="")),CONCATENATE(ROUND(IF(E86&gt;0,E87/E86*100,0),1),"%"),"")</f>
        <v/>
      </c>
      <c r="F89" s="2" t="str">
        <f t="shared" ref="F89:V89" si="499">IF(AND(NOT(F86=""),NOT(F87="")),CONCATENATE(ROUND(IF(F86&gt;0,F87/F86*100,0),1),"%"),"")</f>
        <v/>
      </c>
      <c r="G89" s="2" t="str">
        <f t="shared" si="499"/>
        <v>91,7%</v>
      </c>
      <c r="H89" s="2" t="str">
        <f t="shared" si="499"/>
        <v>83,3%</v>
      </c>
      <c r="I89" s="2" t="str">
        <f t="shared" si="499"/>
        <v>83,3%</v>
      </c>
      <c r="J89" s="2" t="str">
        <f t="shared" si="499"/>
        <v>91,7%</v>
      </c>
      <c r="K89" s="2" t="str">
        <f t="shared" si="499"/>
        <v/>
      </c>
      <c r="L89" s="2" t="str">
        <f t="shared" si="499"/>
        <v/>
      </c>
      <c r="M89" s="2" t="str">
        <f t="shared" si="499"/>
        <v/>
      </c>
      <c r="N89" s="2" t="str">
        <f t="shared" si="499"/>
        <v>0%</v>
      </c>
      <c r="O89" s="2" t="str">
        <f t="shared" si="499"/>
        <v/>
      </c>
      <c r="P89" s="2" t="str">
        <f t="shared" si="499"/>
        <v/>
      </c>
      <c r="Q89" s="2" t="str">
        <f t="shared" si="499"/>
        <v>75%</v>
      </c>
      <c r="R89" s="2" t="str">
        <f t="shared" si="499"/>
        <v/>
      </c>
      <c r="S89" s="2" t="str">
        <f t="shared" si="499"/>
        <v/>
      </c>
      <c r="T89" s="2" t="str">
        <f t="shared" si="499"/>
        <v/>
      </c>
      <c r="U89" s="2" t="str">
        <f t="shared" si="499"/>
        <v/>
      </c>
      <c r="V89" s="2" t="str">
        <f t="shared" si="499"/>
        <v>63,5%</v>
      </c>
    </row>
    <row r="90" spans="1:22" x14ac:dyDescent="0.25">
      <c r="A90" s="22"/>
      <c r="B90" s="1" t="s">
        <v>41</v>
      </c>
      <c r="C90">
        <v>407</v>
      </c>
      <c r="D90">
        <v>407</v>
      </c>
      <c r="E90">
        <v>407</v>
      </c>
      <c r="F90">
        <v>407</v>
      </c>
      <c r="G90">
        <v>407</v>
      </c>
      <c r="H90">
        <v>407</v>
      </c>
      <c r="I90">
        <v>407</v>
      </c>
      <c r="J90">
        <v>407</v>
      </c>
      <c r="K90">
        <v>407</v>
      </c>
      <c r="L90">
        <v>407</v>
      </c>
      <c r="M90">
        <v>407</v>
      </c>
      <c r="N90">
        <v>407</v>
      </c>
      <c r="O90">
        <v>407</v>
      </c>
      <c r="P90">
        <v>407</v>
      </c>
      <c r="Q90">
        <v>407</v>
      </c>
      <c r="R90">
        <v>407</v>
      </c>
      <c r="S90">
        <v>407</v>
      </c>
      <c r="T90">
        <v>407</v>
      </c>
      <c r="U90">
        <v>407</v>
      </c>
      <c r="V90">
        <v>407</v>
      </c>
    </row>
    <row r="91" spans="1:22" x14ac:dyDescent="0.25">
      <c r="A91" s="22"/>
      <c r="B91" s="1" t="s">
        <v>42</v>
      </c>
      <c r="C91">
        <v>0</v>
      </c>
      <c r="D91">
        <v>3</v>
      </c>
      <c r="G91">
        <v>267</v>
      </c>
      <c r="H91">
        <v>313</v>
      </c>
      <c r="I91">
        <v>11</v>
      </c>
      <c r="J91">
        <v>11</v>
      </c>
      <c r="N91">
        <v>0</v>
      </c>
      <c r="Q91">
        <v>6</v>
      </c>
      <c r="V91">
        <v>352</v>
      </c>
    </row>
    <row r="92" spans="1:22" x14ac:dyDescent="0.25">
      <c r="A92" s="22"/>
      <c r="B92" s="3" t="s">
        <v>43</v>
      </c>
      <c r="C92" s="2" t="str">
        <f>IF(AND(NOT(C90=""),NOT(C91="")),CONCATENATE(ROUND(IF(C90&gt;0,C91/C90*100,0),1),"%"),"")</f>
        <v>0%</v>
      </c>
      <c r="D92" s="2" t="str">
        <f t="shared" ref="D92" si="500">IF(AND(NOT(D90=""),NOT(D91="")),CONCATENATE(ROUND(IF(D90&gt;0,D91/D90*100,0),1),"%"),"")</f>
        <v>0,7%</v>
      </c>
      <c r="E92" s="2" t="str">
        <f t="shared" ref="E92" si="501">IF(AND(NOT(E90=""),NOT(E91="")),CONCATENATE(ROUND(IF(E90&gt;0,E91/E90*100,0),1),"%"),"")</f>
        <v/>
      </c>
      <c r="F92" s="2" t="str">
        <f t="shared" ref="F92" si="502">IF(AND(NOT(F90=""),NOT(F91="")),CONCATENATE(ROUND(IF(F90&gt;0,F91/F90*100,0),1),"%"),"")</f>
        <v/>
      </c>
      <c r="G92" s="2" t="str">
        <f t="shared" ref="G92" si="503">IF(AND(NOT(G90=""),NOT(G91="")),CONCATENATE(ROUND(IF(G90&gt;0,G91/G90*100,0),1),"%"),"")</f>
        <v>65,6%</v>
      </c>
      <c r="H92" s="2" t="str">
        <f t="shared" ref="H92" si="504">IF(AND(NOT(H90=""),NOT(H91="")),CONCATENATE(ROUND(IF(H90&gt;0,H91/H90*100,0),1),"%"),"")</f>
        <v>76,9%</v>
      </c>
      <c r="I92" s="2" t="str">
        <f t="shared" ref="I92" si="505">IF(AND(NOT(I90=""),NOT(I91="")),CONCATENATE(ROUND(IF(I90&gt;0,I91/I90*100,0),1),"%"),"")</f>
        <v>2,7%</v>
      </c>
      <c r="J92" s="2" t="str">
        <f t="shared" ref="J92" si="506">IF(AND(NOT(J90=""),NOT(J91="")),CONCATENATE(ROUND(IF(J90&gt;0,J91/J90*100,0),1),"%"),"")</f>
        <v>2,7%</v>
      </c>
      <c r="K92" s="2" t="str">
        <f t="shared" ref="K92" si="507">IF(AND(NOT(K90=""),NOT(K91="")),CONCATENATE(ROUND(IF(K90&gt;0,K91/K90*100,0),1),"%"),"")</f>
        <v/>
      </c>
      <c r="L92" s="2" t="str">
        <f t="shared" ref="L92" si="508">IF(AND(NOT(L90=""),NOT(L91="")),CONCATENATE(ROUND(IF(L90&gt;0,L91/L90*100,0),1),"%"),"")</f>
        <v/>
      </c>
      <c r="M92" s="2" t="str">
        <f t="shared" ref="M92" si="509">IF(AND(NOT(M90=""),NOT(M91="")),CONCATENATE(ROUND(IF(M90&gt;0,M91/M90*100,0),1),"%"),"")</f>
        <v/>
      </c>
      <c r="N92" s="2" t="str">
        <f t="shared" ref="N92" si="510">IF(AND(NOT(N90=""),NOT(N91="")),CONCATENATE(ROUND(IF(N90&gt;0,N91/N90*100,0),1),"%"),"")</f>
        <v>0%</v>
      </c>
      <c r="O92" s="2" t="str">
        <f t="shared" ref="O92" si="511">IF(AND(NOT(O90=""),NOT(O91="")),CONCATENATE(ROUND(IF(O90&gt;0,O91/O90*100,0),1),"%"),"")</f>
        <v/>
      </c>
      <c r="P92" s="2" t="str">
        <f t="shared" ref="P92" si="512">IF(AND(NOT(P90=""),NOT(P91="")),CONCATENATE(ROUND(IF(P90&gt;0,P91/P90*100,0),1),"%"),"")</f>
        <v/>
      </c>
      <c r="Q92" s="2" t="str">
        <f t="shared" ref="Q92" si="513">IF(AND(NOT(Q90=""),NOT(Q91="")),CONCATENATE(ROUND(IF(Q90&gt;0,Q91/Q90*100,0),1),"%"),"")</f>
        <v>1,5%</v>
      </c>
      <c r="R92" s="2" t="str">
        <f t="shared" ref="R92" si="514">IF(AND(NOT(R90=""),NOT(R91="")),CONCATENATE(ROUND(IF(R90&gt;0,R91/R90*100,0),1),"%"),"")</f>
        <v/>
      </c>
      <c r="S92" s="2" t="str">
        <f t="shared" ref="S92" si="515">IF(AND(NOT(S90=""),NOT(S91="")),CONCATENATE(ROUND(IF(S90&gt;0,S91/S90*100,0),1),"%"),"")</f>
        <v/>
      </c>
      <c r="T92" s="2" t="str">
        <f t="shared" ref="T92" si="516">IF(AND(NOT(T90=""),NOT(T91="")),CONCATENATE(ROUND(IF(T90&gt;0,T91/T90*100,0),1),"%"),"")</f>
        <v/>
      </c>
      <c r="U92" s="2" t="str">
        <f t="shared" ref="U92" si="517">IF(AND(NOT(U90=""),NOT(U91="")),CONCATENATE(ROUND(IF(U90&gt;0,U91/U90*100,0),1),"%"),"")</f>
        <v/>
      </c>
      <c r="V92" s="2" t="str">
        <f t="shared" ref="V92" si="518">IF(AND(NOT(V90=""),NOT(V91="")),CONCATENATE(ROUND(IF(V90&gt;0,V91/V90*100,0),1),"%"),"")</f>
        <v>86,5%</v>
      </c>
    </row>
    <row r="93" spans="1:22" x14ac:dyDescent="0.25">
      <c r="A93" s="22" t="s">
        <v>31</v>
      </c>
      <c r="B93" s="1" t="s">
        <v>32</v>
      </c>
      <c r="C93">
        <v>15</v>
      </c>
      <c r="D93">
        <v>15</v>
      </c>
      <c r="G93">
        <v>10</v>
      </c>
      <c r="H93">
        <v>12</v>
      </c>
      <c r="I93">
        <v>14</v>
      </c>
      <c r="J93">
        <v>15</v>
      </c>
      <c r="Q93">
        <v>14</v>
      </c>
      <c r="V93">
        <f t="shared" si="0"/>
        <v>95</v>
      </c>
    </row>
    <row r="94" spans="1:22" x14ac:dyDescent="0.25">
      <c r="A94" s="22"/>
      <c r="B94" s="1" t="s">
        <v>33</v>
      </c>
      <c r="C94">
        <v>9</v>
      </c>
      <c r="D94">
        <v>10</v>
      </c>
      <c r="G94">
        <v>10</v>
      </c>
      <c r="H94">
        <v>11</v>
      </c>
      <c r="I94">
        <v>14</v>
      </c>
      <c r="J94">
        <v>15</v>
      </c>
      <c r="Q94">
        <v>13</v>
      </c>
      <c r="V94">
        <f>IF(SUM(C94:U94)&gt;0,SUM(C94:U94),"")</f>
        <v>82</v>
      </c>
    </row>
    <row r="95" spans="1:22" x14ac:dyDescent="0.25">
      <c r="A95" s="22"/>
      <c r="B95" s="1" t="s">
        <v>34</v>
      </c>
      <c r="C95">
        <f t="shared" ref="C95" si="519">IF(AND(NOT(C93=""),NOT(C94="")),C93-C94,"")</f>
        <v>6</v>
      </c>
      <c r="D95">
        <f t="shared" ref="D95" si="520">IF(AND(NOT(D93=""),NOT(D94="")),D93-D94,"")</f>
        <v>5</v>
      </c>
      <c r="E95" t="str">
        <f>IF(AND(NOT(E93=""),NOT(E94="")),E93-E94,"")</f>
        <v/>
      </c>
      <c r="F95" t="str">
        <f t="shared" ref="F95" si="521">IF(AND(NOT(F93=""),NOT(F94="")),F93-F94,"")</f>
        <v/>
      </c>
      <c r="G95">
        <f t="shared" ref="G95" si="522">IF(AND(NOT(G93=""),NOT(G94="")),G93-G94,"")</f>
        <v>0</v>
      </c>
      <c r="H95">
        <f t="shared" ref="H95" si="523">IF(AND(NOT(H93=""),NOT(H94="")),H93-H94,"")</f>
        <v>1</v>
      </c>
      <c r="I95">
        <f t="shared" ref="I95" si="524">IF(AND(NOT(I93=""),NOT(I94="")),I93-I94,"")</f>
        <v>0</v>
      </c>
      <c r="J95">
        <f t="shared" ref="J95" si="525">IF(AND(NOT(J93=""),NOT(J94="")),J93-J94,"")</f>
        <v>0</v>
      </c>
      <c r="K95" t="str">
        <f t="shared" ref="K95" si="526">IF(AND(NOT(K93=""),NOT(K94="")),K93-K94,"")</f>
        <v/>
      </c>
      <c r="L95" t="str">
        <f t="shared" ref="L95" si="527">IF(AND(NOT(L93=""),NOT(L94="")),L93-L94,"")</f>
        <v/>
      </c>
      <c r="M95" t="str">
        <f t="shared" ref="M95" si="528">IF(AND(NOT(M93=""),NOT(M94="")),M93-M94,"")</f>
        <v/>
      </c>
      <c r="N95" t="str">
        <f t="shared" ref="N95" si="529">IF(AND(NOT(N93=""),NOT(N94="")),N93-N94,"")</f>
        <v/>
      </c>
      <c r="O95" t="str">
        <f t="shared" ref="O95" si="530">IF(AND(NOT(O93=""),NOT(O94="")),O93-O94,"")</f>
        <v/>
      </c>
      <c r="P95" t="str">
        <f t="shared" ref="P95" si="531">IF(AND(NOT(P93=""),NOT(P94="")),P93-P94,"")</f>
        <v/>
      </c>
      <c r="Q95">
        <f t="shared" ref="Q95" si="532">IF(AND(NOT(Q93=""),NOT(Q94="")),Q93-Q94,"")</f>
        <v>1</v>
      </c>
      <c r="R95" t="str">
        <f t="shared" ref="R95" si="533">IF(AND(NOT(R93=""),NOT(R94="")),R93-R94,"")</f>
        <v/>
      </c>
      <c r="S95" t="str">
        <f t="shared" ref="S95" si="534">IF(AND(NOT(S93=""),NOT(S94="")),S93-S94,"")</f>
        <v/>
      </c>
      <c r="T95" t="str">
        <f t="shared" ref="T95" si="535">IF(AND(NOT(T93=""),NOT(T94="")),T93-T94,"")</f>
        <v/>
      </c>
      <c r="U95" t="str">
        <f t="shared" ref="U95" si="536">IF(AND(NOT(U93=""),NOT(U94="")),U93-U94,"")</f>
        <v/>
      </c>
      <c r="V95">
        <f t="shared" ref="V95" si="537">IF(AND(NOT(V93=""),NOT(V94="")),V93-V94,"")</f>
        <v>13</v>
      </c>
    </row>
    <row r="96" spans="1:22" x14ac:dyDescent="0.25">
      <c r="A96" s="22"/>
      <c r="B96" s="1" t="s">
        <v>35</v>
      </c>
      <c r="C96" s="2" t="str">
        <f t="shared" ref="C96:D96" si="538">IF(AND(NOT(C93=""),NOT(C94="")),CONCATENATE(ROUND(IF(C93&gt;0,C94/C93*100,0),1),"%"),"")</f>
        <v>60%</v>
      </c>
      <c r="D96" s="2" t="str">
        <f t="shared" si="538"/>
        <v>66,7%</v>
      </c>
      <c r="E96" s="2" t="str">
        <f>IF(AND(NOT(E93=""),NOT(E94="")),CONCATENATE(ROUND(IF(E93&gt;0,E94/E93*100,0),1),"%"),"")</f>
        <v/>
      </c>
      <c r="F96" s="2" t="str">
        <f t="shared" ref="F96:V96" si="539">IF(AND(NOT(F93=""),NOT(F94="")),CONCATENATE(ROUND(IF(F93&gt;0,F94/F93*100,0),1),"%"),"")</f>
        <v/>
      </c>
      <c r="G96" s="2" t="str">
        <f t="shared" si="539"/>
        <v>100%</v>
      </c>
      <c r="H96" s="2" t="str">
        <f t="shared" si="539"/>
        <v>91,7%</v>
      </c>
      <c r="I96" s="2" t="str">
        <f t="shared" si="539"/>
        <v>100%</v>
      </c>
      <c r="J96" s="2" t="str">
        <f t="shared" si="539"/>
        <v>100%</v>
      </c>
      <c r="K96" s="2" t="str">
        <f t="shared" si="539"/>
        <v/>
      </c>
      <c r="L96" s="2" t="str">
        <f t="shared" si="539"/>
        <v/>
      </c>
      <c r="M96" s="2" t="str">
        <f t="shared" si="539"/>
        <v/>
      </c>
      <c r="N96" s="2" t="str">
        <f t="shared" si="539"/>
        <v/>
      </c>
      <c r="O96" s="2" t="str">
        <f t="shared" si="539"/>
        <v/>
      </c>
      <c r="P96" s="2" t="str">
        <f t="shared" si="539"/>
        <v/>
      </c>
      <c r="Q96" s="2" t="str">
        <f t="shared" si="539"/>
        <v>92,9%</v>
      </c>
      <c r="R96" s="2" t="str">
        <f t="shared" si="539"/>
        <v/>
      </c>
      <c r="S96" s="2" t="str">
        <f t="shared" si="539"/>
        <v/>
      </c>
      <c r="T96" s="2" t="str">
        <f t="shared" si="539"/>
        <v/>
      </c>
      <c r="U96" s="2" t="str">
        <f t="shared" si="539"/>
        <v/>
      </c>
      <c r="V96" s="2" t="str">
        <f t="shared" si="539"/>
        <v>86,3%</v>
      </c>
    </row>
    <row r="97" spans="1:22" x14ac:dyDescent="0.25">
      <c r="A97" s="22"/>
      <c r="B97" s="1" t="s">
        <v>41</v>
      </c>
      <c r="C97">
        <v>278</v>
      </c>
      <c r="D97">
        <v>278</v>
      </c>
      <c r="E97">
        <v>278</v>
      </c>
      <c r="F97">
        <v>278</v>
      </c>
      <c r="G97">
        <v>278</v>
      </c>
      <c r="H97">
        <v>278</v>
      </c>
      <c r="I97">
        <v>278</v>
      </c>
      <c r="J97">
        <v>278</v>
      </c>
      <c r="K97">
        <v>278</v>
      </c>
      <c r="L97">
        <v>278</v>
      </c>
      <c r="M97">
        <v>278</v>
      </c>
      <c r="N97">
        <v>278</v>
      </c>
      <c r="O97">
        <v>278</v>
      </c>
      <c r="P97">
        <v>278</v>
      </c>
      <c r="Q97">
        <v>278</v>
      </c>
      <c r="R97">
        <v>278</v>
      </c>
      <c r="S97">
        <v>278</v>
      </c>
      <c r="T97">
        <v>278</v>
      </c>
      <c r="U97">
        <v>278</v>
      </c>
      <c r="V97">
        <v>278</v>
      </c>
    </row>
    <row r="98" spans="1:22" x14ac:dyDescent="0.25">
      <c r="A98" s="22"/>
      <c r="B98" s="1" t="s">
        <v>42</v>
      </c>
      <c r="C98">
        <v>12</v>
      </c>
      <c r="D98">
        <v>23</v>
      </c>
      <c r="G98">
        <v>121</v>
      </c>
      <c r="H98">
        <v>199</v>
      </c>
      <c r="I98">
        <v>30</v>
      </c>
      <c r="J98">
        <v>34</v>
      </c>
      <c r="Q98">
        <v>136</v>
      </c>
      <c r="V98">
        <v>264</v>
      </c>
    </row>
    <row r="99" spans="1:22" x14ac:dyDescent="0.25">
      <c r="A99" s="22"/>
      <c r="B99" s="3" t="s">
        <v>43</v>
      </c>
      <c r="C99" s="2" t="str">
        <f>IF(AND(NOT(C97=""),NOT(C98="")),CONCATENATE(ROUND(IF(C97&gt;0,C98/C97*100,0),1),"%"),"")</f>
        <v>4,3%</v>
      </c>
      <c r="D99" s="2" t="str">
        <f t="shared" ref="D99" si="540">IF(AND(NOT(D97=""),NOT(D98="")),CONCATENATE(ROUND(IF(D97&gt;0,D98/D97*100,0),1),"%"),"")</f>
        <v>8,3%</v>
      </c>
      <c r="E99" s="2" t="str">
        <f t="shared" ref="E99" si="541">IF(AND(NOT(E97=""),NOT(E98="")),CONCATENATE(ROUND(IF(E97&gt;0,E98/E97*100,0),1),"%"),"")</f>
        <v/>
      </c>
      <c r="F99" s="2" t="str">
        <f t="shared" ref="F99" si="542">IF(AND(NOT(F97=""),NOT(F98="")),CONCATENATE(ROUND(IF(F97&gt;0,F98/F97*100,0),1),"%"),"")</f>
        <v/>
      </c>
      <c r="G99" s="2" t="str">
        <f t="shared" ref="G99" si="543">IF(AND(NOT(G97=""),NOT(G98="")),CONCATENATE(ROUND(IF(G97&gt;0,G98/G97*100,0),1),"%"),"")</f>
        <v>43,5%</v>
      </c>
      <c r="H99" s="2" t="str">
        <f t="shared" ref="H99" si="544">IF(AND(NOT(H97=""),NOT(H98="")),CONCATENATE(ROUND(IF(H97&gt;0,H98/H97*100,0),1),"%"),"")</f>
        <v>71,6%</v>
      </c>
      <c r="I99" s="2" t="str">
        <f t="shared" ref="I99" si="545">IF(AND(NOT(I97=""),NOT(I98="")),CONCATENATE(ROUND(IF(I97&gt;0,I98/I97*100,0),1),"%"),"")</f>
        <v>10,8%</v>
      </c>
      <c r="J99" s="2" t="str">
        <f t="shared" ref="J99" si="546">IF(AND(NOT(J97=""),NOT(J98="")),CONCATENATE(ROUND(IF(J97&gt;0,J98/J97*100,0),1),"%"),"")</f>
        <v>12,2%</v>
      </c>
      <c r="K99" s="2" t="str">
        <f t="shared" ref="K99" si="547">IF(AND(NOT(K97=""),NOT(K98="")),CONCATENATE(ROUND(IF(K97&gt;0,K98/K97*100,0),1),"%"),"")</f>
        <v/>
      </c>
      <c r="L99" s="2" t="str">
        <f t="shared" ref="L99" si="548">IF(AND(NOT(L97=""),NOT(L98="")),CONCATENATE(ROUND(IF(L97&gt;0,L98/L97*100,0),1),"%"),"")</f>
        <v/>
      </c>
      <c r="M99" s="2" t="str">
        <f t="shared" ref="M99" si="549">IF(AND(NOT(M97=""),NOT(M98="")),CONCATENATE(ROUND(IF(M97&gt;0,M98/M97*100,0),1),"%"),"")</f>
        <v/>
      </c>
      <c r="N99" s="2" t="str">
        <f t="shared" ref="N99" si="550">IF(AND(NOT(N97=""),NOT(N98="")),CONCATENATE(ROUND(IF(N97&gt;0,N98/N97*100,0),1),"%"),"")</f>
        <v/>
      </c>
      <c r="O99" s="2" t="str">
        <f t="shared" ref="O99" si="551">IF(AND(NOT(O97=""),NOT(O98="")),CONCATENATE(ROUND(IF(O97&gt;0,O98/O97*100,0),1),"%"),"")</f>
        <v/>
      </c>
      <c r="P99" s="2" t="str">
        <f t="shared" ref="P99" si="552">IF(AND(NOT(P97=""),NOT(P98="")),CONCATENATE(ROUND(IF(P97&gt;0,P98/P97*100,0),1),"%"),"")</f>
        <v/>
      </c>
      <c r="Q99" s="2" t="str">
        <f t="shared" ref="Q99" si="553">IF(AND(NOT(Q97=""),NOT(Q98="")),CONCATENATE(ROUND(IF(Q97&gt;0,Q98/Q97*100,0),1),"%"),"")</f>
        <v>48,9%</v>
      </c>
      <c r="R99" s="2" t="str">
        <f t="shared" ref="R99" si="554">IF(AND(NOT(R97=""),NOT(R98="")),CONCATENATE(ROUND(IF(R97&gt;0,R98/R97*100,0),1),"%"),"")</f>
        <v/>
      </c>
      <c r="S99" s="2" t="str">
        <f t="shared" ref="S99" si="555">IF(AND(NOT(S97=""),NOT(S98="")),CONCATENATE(ROUND(IF(S97&gt;0,S98/S97*100,0),1),"%"),"")</f>
        <v/>
      </c>
      <c r="T99" s="2" t="str">
        <f t="shared" ref="T99" si="556">IF(AND(NOT(T97=""),NOT(T98="")),CONCATENATE(ROUND(IF(T97&gt;0,T98/T97*100,0),1),"%"),"")</f>
        <v/>
      </c>
      <c r="U99" s="2" t="str">
        <f t="shared" ref="U99" si="557">IF(AND(NOT(U97=""),NOT(U98="")),CONCATENATE(ROUND(IF(U97&gt;0,U98/U97*100,0),1),"%"),"")</f>
        <v/>
      </c>
      <c r="V99" s="2" t="str">
        <f t="shared" ref="V99" si="558">IF(AND(NOT(V97=""),NOT(V98="")),CONCATENATE(ROUND(IF(V97&gt;0,V98/V97*100,0),1),"%"),"")</f>
        <v>95%</v>
      </c>
    </row>
    <row r="100" spans="1:22" x14ac:dyDescent="0.25">
      <c r="A100" s="22" t="s">
        <v>38</v>
      </c>
      <c r="B100" s="1" t="s">
        <v>32</v>
      </c>
      <c r="C100">
        <v>3</v>
      </c>
      <c r="D100">
        <v>3</v>
      </c>
      <c r="E100">
        <v>3</v>
      </c>
      <c r="F100">
        <v>2</v>
      </c>
      <c r="G100">
        <v>2</v>
      </c>
      <c r="H100">
        <v>2</v>
      </c>
      <c r="I100">
        <v>3</v>
      </c>
      <c r="J100">
        <v>3</v>
      </c>
      <c r="K100">
        <v>3</v>
      </c>
      <c r="L100">
        <v>3</v>
      </c>
      <c r="M100">
        <v>3</v>
      </c>
      <c r="N100">
        <v>1</v>
      </c>
      <c r="P100">
        <v>2</v>
      </c>
      <c r="Q100">
        <v>9</v>
      </c>
      <c r="R100">
        <v>3</v>
      </c>
      <c r="S100">
        <v>1</v>
      </c>
      <c r="T100">
        <v>1</v>
      </c>
      <c r="V100">
        <f t="shared" ref="V100" si="559">SUM(C100:U100)</f>
        <v>47</v>
      </c>
    </row>
    <row r="101" spans="1:22" x14ac:dyDescent="0.25">
      <c r="A101" s="22"/>
      <c r="B101" s="1" t="s">
        <v>33</v>
      </c>
      <c r="C101">
        <v>0</v>
      </c>
      <c r="D101">
        <v>0</v>
      </c>
      <c r="E101">
        <v>2</v>
      </c>
      <c r="F101">
        <v>0</v>
      </c>
      <c r="G101">
        <v>1</v>
      </c>
      <c r="H101">
        <v>1</v>
      </c>
      <c r="I101">
        <v>2</v>
      </c>
      <c r="J101">
        <v>2</v>
      </c>
      <c r="K101">
        <v>2</v>
      </c>
      <c r="L101">
        <v>0</v>
      </c>
      <c r="M101">
        <v>0</v>
      </c>
      <c r="N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V101">
        <f>IF(SUM(C101:U101)&gt;0,SUM(C101:U101),"")</f>
        <v>10</v>
      </c>
    </row>
    <row r="102" spans="1:22" x14ac:dyDescent="0.25">
      <c r="A102" s="22"/>
      <c r="B102" s="1" t="s">
        <v>34</v>
      </c>
      <c r="C102">
        <f t="shared" ref="C102:D102" si="560">IF(AND(NOT(C100=""),NOT(C101="")),C100-C101,"")</f>
        <v>3</v>
      </c>
      <c r="D102">
        <f t="shared" si="560"/>
        <v>3</v>
      </c>
      <c r="E102">
        <f>IF(AND(NOT(E100=""),NOT(E101="")),E100-E101,"")</f>
        <v>1</v>
      </c>
      <c r="F102">
        <f t="shared" ref="F102:V102" si="561">IF(AND(NOT(F100=""),NOT(F101="")),F100-F101,"")</f>
        <v>2</v>
      </c>
      <c r="G102">
        <f t="shared" si="561"/>
        <v>1</v>
      </c>
      <c r="H102">
        <f t="shared" si="561"/>
        <v>1</v>
      </c>
      <c r="I102">
        <f t="shared" si="561"/>
        <v>1</v>
      </c>
      <c r="J102">
        <f t="shared" si="561"/>
        <v>1</v>
      </c>
      <c r="K102">
        <f t="shared" si="561"/>
        <v>1</v>
      </c>
      <c r="L102">
        <f t="shared" si="561"/>
        <v>3</v>
      </c>
      <c r="M102">
        <f t="shared" si="561"/>
        <v>3</v>
      </c>
      <c r="N102">
        <f t="shared" si="561"/>
        <v>1</v>
      </c>
      <c r="O102" t="str">
        <f t="shared" si="561"/>
        <v/>
      </c>
      <c r="P102">
        <f t="shared" si="561"/>
        <v>2</v>
      </c>
      <c r="Q102">
        <f t="shared" si="561"/>
        <v>9</v>
      </c>
      <c r="R102">
        <f t="shared" si="561"/>
        <v>3</v>
      </c>
      <c r="S102">
        <f t="shared" si="561"/>
        <v>1</v>
      </c>
      <c r="T102">
        <f t="shared" si="561"/>
        <v>1</v>
      </c>
      <c r="U102" t="str">
        <f t="shared" si="561"/>
        <v/>
      </c>
      <c r="V102">
        <f t="shared" si="561"/>
        <v>37</v>
      </c>
    </row>
    <row r="103" spans="1:22" x14ac:dyDescent="0.25">
      <c r="A103" s="22"/>
      <c r="B103" s="1" t="s">
        <v>35</v>
      </c>
      <c r="C103" s="2" t="str">
        <f t="shared" ref="C103:D103" si="562">IF(AND(NOT(C100=""),NOT(C101="")),CONCATENATE(ROUND(IF(C100&gt;0,C101/C100*100,0),1),"%"),"")</f>
        <v>0%</v>
      </c>
      <c r="D103" s="2" t="str">
        <f t="shared" si="562"/>
        <v>0%</v>
      </c>
      <c r="E103" s="2" t="str">
        <f>IF(AND(NOT(E100=""),NOT(E101="")),CONCATENATE(ROUND(IF(E100&gt;0,E101/E100*100,0),1),"%"),"")</f>
        <v>66,7%</v>
      </c>
      <c r="F103" s="2" t="str">
        <f t="shared" ref="F103:V103" si="563">IF(AND(NOT(F100=""),NOT(F101="")),CONCATENATE(ROUND(IF(F100&gt;0,F101/F100*100,0),1),"%"),"")</f>
        <v>0%</v>
      </c>
      <c r="G103" s="2" t="str">
        <f t="shared" si="563"/>
        <v>50%</v>
      </c>
      <c r="H103" s="2" t="str">
        <f t="shared" si="563"/>
        <v>50%</v>
      </c>
      <c r="I103" s="2" t="str">
        <f t="shared" si="563"/>
        <v>66,7%</v>
      </c>
      <c r="J103" s="2" t="str">
        <f t="shared" si="563"/>
        <v>66,7%</v>
      </c>
      <c r="K103" s="2" t="str">
        <f t="shared" si="563"/>
        <v>66,7%</v>
      </c>
      <c r="L103" s="2" t="str">
        <f t="shared" si="563"/>
        <v>0%</v>
      </c>
      <c r="M103" s="2" t="str">
        <f t="shared" si="563"/>
        <v>0%</v>
      </c>
      <c r="N103" s="2" t="str">
        <f t="shared" si="563"/>
        <v>0%</v>
      </c>
      <c r="O103" s="2" t="str">
        <f t="shared" si="563"/>
        <v/>
      </c>
      <c r="P103" s="2" t="str">
        <f t="shared" si="563"/>
        <v>0%</v>
      </c>
      <c r="Q103" s="2" t="str">
        <f t="shared" si="563"/>
        <v>0%</v>
      </c>
      <c r="R103" s="2" t="str">
        <f t="shared" si="563"/>
        <v>0%</v>
      </c>
      <c r="S103" s="2" t="str">
        <f t="shared" si="563"/>
        <v>0%</v>
      </c>
      <c r="T103" s="2" t="str">
        <f t="shared" si="563"/>
        <v>0%</v>
      </c>
      <c r="U103" s="2" t="str">
        <f t="shared" si="563"/>
        <v/>
      </c>
      <c r="V103" s="2" t="str">
        <f t="shared" si="563"/>
        <v>21,3%</v>
      </c>
    </row>
    <row r="104" spans="1:22" x14ac:dyDescent="0.25">
      <c r="A104" s="22"/>
      <c r="B104" s="1" t="s">
        <v>41</v>
      </c>
      <c r="C104">
        <v>13</v>
      </c>
      <c r="D104">
        <v>13</v>
      </c>
      <c r="E104">
        <v>13</v>
      </c>
      <c r="F104">
        <v>13</v>
      </c>
      <c r="G104">
        <v>13</v>
      </c>
      <c r="H104">
        <v>13</v>
      </c>
      <c r="I104">
        <v>13</v>
      </c>
      <c r="J104">
        <v>13</v>
      </c>
      <c r="K104">
        <v>13</v>
      </c>
      <c r="L104">
        <v>13</v>
      </c>
      <c r="M104">
        <v>13</v>
      </c>
      <c r="N104">
        <v>13</v>
      </c>
      <c r="O104">
        <v>13</v>
      </c>
      <c r="P104">
        <v>13</v>
      </c>
      <c r="Q104">
        <v>13</v>
      </c>
      <c r="R104">
        <v>13</v>
      </c>
      <c r="S104">
        <v>13</v>
      </c>
      <c r="T104">
        <v>13</v>
      </c>
      <c r="U104">
        <v>13</v>
      </c>
      <c r="V104">
        <v>13</v>
      </c>
    </row>
    <row r="105" spans="1:22" x14ac:dyDescent="0.25">
      <c r="A105" s="22"/>
      <c r="B105" s="1" t="s">
        <v>42</v>
      </c>
      <c r="C105">
        <v>0</v>
      </c>
      <c r="D105">
        <v>0</v>
      </c>
      <c r="E105">
        <v>3</v>
      </c>
      <c r="F105">
        <v>0</v>
      </c>
      <c r="G105">
        <v>1</v>
      </c>
      <c r="H105">
        <v>5</v>
      </c>
      <c r="I105">
        <v>2</v>
      </c>
      <c r="J105">
        <v>4</v>
      </c>
      <c r="K105">
        <v>3</v>
      </c>
      <c r="L105">
        <v>0</v>
      </c>
      <c r="M105">
        <v>0</v>
      </c>
      <c r="N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V105">
        <v>10</v>
      </c>
    </row>
    <row r="106" spans="1:22" x14ac:dyDescent="0.25">
      <c r="A106" s="22"/>
      <c r="B106" s="3" t="s">
        <v>43</v>
      </c>
      <c r="C106" s="2" t="str">
        <f>IF(AND(NOT(C104=""),NOT(C105="")),CONCATENATE(ROUND(IF(C104&gt;0,C105/C104*100,0),1),"%"),"")</f>
        <v>0%</v>
      </c>
      <c r="D106" s="2" t="str">
        <f t="shared" ref="D106" si="564">IF(AND(NOT(D104=""),NOT(D105="")),CONCATENATE(ROUND(IF(D104&gt;0,D105/D104*100,0),1),"%"),"")</f>
        <v>0%</v>
      </c>
      <c r="E106" s="2" t="str">
        <f t="shared" ref="E106" si="565">IF(AND(NOT(E104=""),NOT(E105="")),CONCATENATE(ROUND(IF(E104&gt;0,E105/E104*100,0),1),"%"),"")</f>
        <v>23,1%</v>
      </c>
      <c r="F106" s="2" t="str">
        <f t="shared" ref="F106" si="566">IF(AND(NOT(F104=""),NOT(F105="")),CONCATENATE(ROUND(IF(F104&gt;0,F105/F104*100,0),1),"%"),"")</f>
        <v>0%</v>
      </c>
      <c r="G106" s="2" t="str">
        <f t="shared" ref="G106" si="567">IF(AND(NOT(G104=""),NOT(G105="")),CONCATENATE(ROUND(IF(G104&gt;0,G105/G104*100,0),1),"%"),"")</f>
        <v>7,7%</v>
      </c>
      <c r="H106" s="2" t="str">
        <f t="shared" ref="H106" si="568">IF(AND(NOT(H104=""),NOT(H105="")),CONCATENATE(ROUND(IF(H104&gt;0,H105/H104*100,0),1),"%"),"")</f>
        <v>38,5%</v>
      </c>
      <c r="I106" s="2" t="str">
        <f t="shared" ref="I106" si="569">IF(AND(NOT(I104=""),NOT(I105="")),CONCATENATE(ROUND(IF(I104&gt;0,I105/I104*100,0),1),"%"),"")</f>
        <v>15,4%</v>
      </c>
      <c r="J106" s="2" t="str">
        <f t="shared" ref="J106" si="570">IF(AND(NOT(J104=""),NOT(J105="")),CONCATENATE(ROUND(IF(J104&gt;0,J105/J104*100,0),1),"%"),"")</f>
        <v>30,8%</v>
      </c>
      <c r="K106" s="2" t="str">
        <f t="shared" ref="K106" si="571">IF(AND(NOT(K104=""),NOT(K105="")),CONCATENATE(ROUND(IF(K104&gt;0,K105/K104*100,0),1),"%"),"")</f>
        <v>23,1%</v>
      </c>
      <c r="L106" s="2" t="str">
        <f t="shared" ref="L106" si="572">IF(AND(NOT(L104=""),NOT(L105="")),CONCATENATE(ROUND(IF(L104&gt;0,L105/L104*100,0),1),"%"),"")</f>
        <v>0%</v>
      </c>
      <c r="M106" s="2" t="str">
        <f t="shared" ref="M106" si="573">IF(AND(NOT(M104=""),NOT(M105="")),CONCATENATE(ROUND(IF(M104&gt;0,M105/M104*100,0),1),"%"),"")</f>
        <v>0%</v>
      </c>
      <c r="N106" s="2" t="str">
        <f t="shared" ref="N106" si="574">IF(AND(NOT(N104=""),NOT(N105="")),CONCATENATE(ROUND(IF(N104&gt;0,N105/N104*100,0),1),"%"),"")</f>
        <v>0%</v>
      </c>
      <c r="O106" s="2" t="str">
        <f t="shared" ref="O106" si="575">IF(AND(NOT(O104=""),NOT(O105="")),CONCATENATE(ROUND(IF(O104&gt;0,O105/O104*100,0),1),"%"),"")</f>
        <v/>
      </c>
      <c r="P106" s="2" t="str">
        <f t="shared" ref="P106" si="576">IF(AND(NOT(P104=""),NOT(P105="")),CONCATENATE(ROUND(IF(P104&gt;0,P105/P104*100,0),1),"%"),"")</f>
        <v>0%</v>
      </c>
      <c r="Q106" s="2" t="str">
        <f t="shared" ref="Q106" si="577">IF(AND(NOT(Q104=""),NOT(Q105="")),CONCATENATE(ROUND(IF(Q104&gt;0,Q105/Q104*100,0),1),"%"),"")</f>
        <v>0%</v>
      </c>
      <c r="R106" s="2" t="str">
        <f t="shared" ref="R106" si="578">IF(AND(NOT(R104=""),NOT(R105="")),CONCATENATE(ROUND(IF(R104&gt;0,R105/R104*100,0),1),"%"),"")</f>
        <v>0%</v>
      </c>
      <c r="S106" s="2" t="str">
        <f t="shared" ref="S106" si="579">IF(AND(NOT(S104=""),NOT(S105="")),CONCATENATE(ROUND(IF(S104&gt;0,S105/S104*100,0),1),"%"),"")</f>
        <v>0%</v>
      </c>
      <c r="T106" s="2" t="str">
        <f t="shared" ref="T106" si="580">IF(AND(NOT(T104=""),NOT(T105="")),CONCATENATE(ROUND(IF(T104&gt;0,T105/T104*100,0),1),"%"),"")</f>
        <v>0%</v>
      </c>
      <c r="U106" s="2" t="str">
        <f t="shared" ref="U106" si="581">IF(AND(NOT(U104=""),NOT(U105="")),CONCATENATE(ROUND(IF(U104&gt;0,U105/U104*100,0),1),"%"),"")</f>
        <v/>
      </c>
      <c r="V106" s="2" t="str">
        <f t="shared" ref="V106" si="582">IF(AND(NOT(V104=""),NOT(V105="")),CONCATENATE(ROUND(IF(V104&gt;0,V105/V104*100,0),1),"%"),"")</f>
        <v>76,9%</v>
      </c>
    </row>
    <row r="107" spans="1:22" x14ac:dyDescent="0.25">
      <c r="A107" s="20" t="s">
        <v>12</v>
      </c>
      <c r="B107" s="1" t="s">
        <v>32</v>
      </c>
      <c r="C107">
        <f t="shared" ref="C107:U107" si="583">IF(C2+C9+C16+C23+C30+C37+C44+C51+C58+C65+C72+C79+C86+C93+C100&gt;0,C2+C9+C16+C23+C30+C37+C44+C51+C58+C65+C72+C79+C86+C93+C100,"")</f>
        <v>229</v>
      </c>
      <c r="D107">
        <f t="shared" si="583"/>
        <v>229</v>
      </c>
      <c r="E107">
        <f t="shared" si="583"/>
        <v>3</v>
      </c>
      <c r="F107">
        <f t="shared" si="583"/>
        <v>5</v>
      </c>
      <c r="G107">
        <f t="shared" si="583"/>
        <v>218</v>
      </c>
      <c r="H107">
        <f t="shared" si="583"/>
        <v>222</v>
      </c>
      <c r="I107">
        <f t="shared" si="583"/>
        <v>228</v>
      </c>
      <c r="J107">
        <f t="shared" si="583"/>
        <v>229</v>
      </c>
      <c r="K107">
        <f t="shared" si="583"/>
        <v>9</v>
      </c>
      <c r="L107">
        <f t="shared" si="583"/>
        <v>3</v>
      </c>
      <c r="M107">
        <f t="shared" si="583"/>
        <v>3</v>
      </c>
      <c r="N107">
        <f t="shared" si="583"/>
        <v>5</v>
      </c>
      <c r="O107" t="str">
        <f t="shared" si="583"/>
        <v/>
      </c>
      <c r="P107">
        <f t="shared" si="583"/>
        <v>4</v>
      </c>
      <c r="Q107">
        <f t="shared" si="583"/>
        <v>262</v>
      </c>
      <c r="R107">
        <f t="shared" si="583"/>
        <v>7</v>
      </c>
      <c r="S107">
        <f t="shared" si="583"/>
        <v>38</v>
      </c>
      <c r="T107">
        <f t="shared" si="583"/>
        <v>39</v>
      </c>
      <c r="U107">
        <f t="shared" si="583"/>
        <v>24</v>
      </c>
      <c r="V107">
        <f>IF(SUM(C107:U107)&gt;0,SUM(C107:U107),"")</f>
        <v>1757</v>
      </c>
    </row>
    <row r="108" spans="1:22" x14ac:dyDescent="0.25">
      <c r="A108" s="20"/>
      <c r="B108" s="1" t="s">
        <v>33</v>
      </c>
      <c r="C108">
        <f>IF(OR(C3&lt;&gt;"",C10&lt;&gt;"",C17&lt;&gt;"",C24&lt;&gt;"",C31&lt;&gt;"",C38&lt;&gt;"",C45&lt;&gt;"",C52&lt;&gt;"",C59&lt;&gt;"",C66&lt;&gt;"",C73&lt;&gt;"",C80&lt;&gt;"",C87&lt;&gt;"",C94&lt;&gt;"",C101&lt;&gt;""),C3+C10+C17+C24+C31+C38+C45+C52+C59+C66+C73+C80+C87+C94+C101,"")</f>
        <v>90</v>
      </c>
      <c r="D108">
        <f t="shared" ref="D108:U108" si="584">IF(OR(D3&lt;&gt;"",D10&lt;&gt;"",D17&lt;&gt;"",D24&lt;&gt;"",D31&lt;&gt;"",D38&lt;&gt;"",D45&lt;&gt;"",D52&lt;&gt;"",D59&lt;&gt;"",D66&lt;&gt;"",D73&lt;&gt;"",D80&lt;&gt;"",D87&lt;&gt;"",D94&lt;&gt;"",D101&lt;&gt;""),D3+D10+D17+D24+D31+D38+D45+D52+D59+D66+D73+D80+D87+D94+D101,"")</f>
        <v>111</v>
      </c>
      <c r="E108">
        <f t="shared" si="584"/>
        <v>2</v>
      </c>
      <c r="F108">
        <f t="shared" si="584"/>
        <v>3</v>
      </c>
      <c r="G108">
        <f t="shared" si="584"/>
        <v>167</v>
      </c>
      <c r="H108">
        <f t="shared" si="584"/>
        <v>162</v>
      </c>
      <c r="I108">
        <f t="shared" si="584"/>
        <v>178</v>
      </c>
      <c r="J108">
        <f t="shared" si="584"/>
        <v>183</v>
      </c>
      <c r="K108">
        <f t="shared" si="584"/>
        <v>6</v>
      </c>
      <c r="L108">
        <f t="shared" si="584"/>
        <v>0</v>
      </c>
      <c r="M108">
        <f t="shared" si="584"/>
        <v>0</v>
      </c>
      <c r="N108">
        <f t="shared" si="584"/>
        <v>2</v>
      </c>
      <c r="O108" t="str">
        <f t="shared" si="584"/>
        <v/>
      </c>
      <c r="P108">
        <f t="shared" si="584"/>
        <v>2</v>
      </c>
      <c r="Q108">
        <f t="shared" si="584"/>
        <v>199</v>
      </c>
      <c r="R108">
        <f t="shared" si="584"/>
        <v>1</v>
      </c>
      <c r="S108">
        <f t="shared" si="584"/>
        <v>34</v>
      </c>
      <c r="T108">
        <f t="shared" si="584"/>
        <v>34</v>
      </c>
      <c r="U108">
        <f t="shared" si="584"/>
        <v>23</v>
      </c>
      <c r="V108">
        <f>IF(SUM(C108:U108)&gt;0,SUM(C108:U108),"")</f>
        <v>1197</v>
      </c>
    </row>
    <row r="109" spans="1:22" x14ac:dyDescent="0.25">
      <c r="A109" s="20"/>
      <c r="B109" s="1" t="s">
        <v>34</v>
      </c>
      <c r="C109">
        <f t="shared" ref="C109:D109" si="585">IF(AND(NOT(C107=""),NOT(C108="")),C107-C108,"")</f>
        <v>139</v>
      </c>
      <c r="D109">
        <f t="shared" si="585"/>
        <v>118</v>
      </c>
      <c r="E109">
        <f>IF(AND(NOT(E107=""),NOT(E108="")),E107-E108,"")</f>
        <v>1</v>
      </c>
      <c r="F109">
        <f t="shared" ref="F109:V109" si="586">IF(AND(NOT(F107=""),NOT(F108="")),F107-F108,"")</f>
        <v>2</v>
      </c>
      <c r="G109">
        <f t="shared" si="586"/>
        <v>51</v>
      </c>
      <c r="H109">
        <f t="shared" si="586"/>
        <v>60</v>
      </c>
      <c r="I109">
        <f t="shared" si="586"/>
        <v>50</v>
      </c>
      <c r="J109">
        <f t="shared" si="586"/>
        <v>46</v>
      </c>
      <c r="K109">
        <f t="shared" si="586"/>
        <v>3</v>
      </c>
      <c r="L109">
        <f t="shared" si="586"/>
        <v>3</v>
      </c>
      <c r="M109">
        <f t="shared" si="586"/>
        <v>3</v>
      </c>
      <c r="N109">
        <f t="shared" si="586"/>
        <v>3</v>
      </c>
      <c r="O109" t="str">
        <f t="shared" si="586"/>
        <v/>
      </c>
      <c r="P109">
        <f t="shared" si="586"/>
        <v>2</v>
      </c>
      <c r="Q109">
        <f t="shared" si="586"/>
        <v>63</v>
      </c>
      <c r="R109">
        <f t="shared" si="586"/>
        <v>6</v>
      </c>
      <c r="S109">
        <f t="shared" si="586"/>
        <v>4</v>
      </c>
      <c r="T109">
        <f t="shared" si="586"/>
        <v>5</v>
      </c>
      <c r="U109">
        <f t="shared" si="586"/>
        <v>1</v>
      </c>
      <c r="V109">
        <f t="shared" si="586"/>
        <v>560</v>
      </c>
    </row>
    <row r="110" spans="1:22" x14ac:dyDescent="0.25">
      <c r="A110" s="20"/>
      <c r="B110" s="1" t="s">
        <v>35</v>
      </c>
      <c r="C110" s="2" t="str">
        <f t="shared" ref="C110:D110" si="587">IF(AND(NOT(C107=""),NOT(C108="")),CONCATENATE(ROUND(IF(C107&gt;0,C108/C107*100,0),1),"%"),"")</f>
        <v>39,3%</v>
      </c>
      <c r="D110" s="2" t="str">
        <f t="shared" si="587"/>
        <v>48,5%</v>
      </c>
      <c r="E110" s="2" t="str">
        <f>IF(AND(NOT(E107=""),NOT(E108="")),CONCATENATE(ROUND(IF(E107&gt;0,E108/E107*100,0),1),"%"),"")</f>
        <v>66,7%</v>
      </c>
      <c r="F110" s="2" t="str">
        <f t="shared" ref="F110:V110" si="588">IF(AND(NOT(F107=""),NOT(F108="")),CONCATENATE(ROUND(IF(F107&gt;0,F108/F107*100,0),1),"%"),"")</f>
        <v>60%</v>
      </c>
      <c r="G110" s="2" t="str">
        <f t="shared" si="588"/>
        <v>76,6%</v>
      </c>
      <c r="H110" s="2" t="str">
        <f t="shared" si="588"/>
        <v>73%</v>
      </c>
      <c r="I110" s="2" t="str">
        <f t="shared" si="588"/>
        <v>78,1%</v>
      </c>
      <c r="J110" s="2" t="str">
        <f t="shared" si="588"/>
        <v>79,9%</v>
      </c>
      <c r="K110" s="2" t="str">
        <f t="shared" si="588"/>
        <v>66,7%</v>
      </c>
      <c r="L110" s="2" t="str">
        <f t="shared" si="588"/>
        <v>0%</v>
      </c>
      <c r="M110" s="2" t="str">
        <f t="shared" si="588"/>
        <v>0%</v>
      </c>
      <c r="N110" s="2" t="str">
        <f t="shared" si="588"/>
        <v>40%</v>
      </c>
      <c r="O110" s="2" t="str">
        <f t="shared" si="588"/>
        <v/>
      </c>
      <c r="P110" s="2" t="str">
        <f t="shared" si="588"/>
        <v>50%</v>
      </c>
      <c r="Q110" s="2" t="str">
        <f t="shared" si="588"/>
        <v>76%</v>
      </c>
      <c r="R110" s="2" t="str">
        <f t="shared" si="588"/>
        <v>14,3%</v>
      </c>
      <c r="S110" s="2" t="str">
        <f t="shared" si="588"/>
        <v>89,5%</v>
      </c>
      <c r="T110" s="2" t="str">
        <f t="shared" si="588"/>
        <v>87,2%</v>
      </c>
      <c r="U110" s="2" t="str">
        <f t="shared" si="588"/>
        <v>95,8%</v>
      </c>
      <c r="V110" s="2" t="str">
        <f t="shared" si="588"/>
        <v>68,1%</v>
      </c>
    </row>
    <row r="111" spans="1:22" x14ac:dyDescent="0.25">
      <c r="A111" s="20"/>
      <c r="B111" s="1" t="s">
        <v>41</v>
      </c>
      <c r="C111">
        <f>C6+C13+C20+C27+C34+C41+C48+C55+C62+C69+C76+C83+C90+C97+C104</f>
        <v>9184</v>
      </c>
      <c r="D111">
        <f t="shared" ref="D111:V111" si="589">D6+D13+D20+D27+D34+D41+D48+D55+D62+D69+D76+D83+D90+D97+D104</f>
        <v>9184</v>
      </c>
      <c r="E111">
        <f>E6+E13+E20+E27+E34+E41+E48+E55+E62+E69+E76+E83+E90+E97+E104</f>
        <v>9184</v>
      </c>
      <c r="F111">
        <f t="shared" si="589"/>
        <v>9184</v>
      </c>
      <c r="G111">
        <f t="shared" si="589"/>
        <v>9184</v>
      </c>
      <c r="H111">
        <f t="shared" si="589"/>
        <v>9184</v>
      </c>
      <c r="I111">
        <f t="shared" si="589"/>
        <v>9184</v>
      </c>
      <c r="J111">
        <f t="shared" si="589"/>
        <v>9184</v>
      </c>
      <c r="K111">
        <f t="shared" si="589"/>
        <v>9184</v>
      </c>
      <c r="L111">
        <f t="shared" si="589"/>
        <v>9184</v>
      </c>
      <c r="M111">
        <f t="shared" si="589"/>
        <v>9184</v>
      </c>
      <c r="N111">
        <f t="shared" si="589"/>
        <v>9184</v>
      </c>
      <c r="O111">
        <f t="shared" si="589"/>
        <v>9184</v>
      </c>
      <c r="P111">
        <f t="shared" si="589"/>
        <v>9184</v>
      </c>
      <c r="Q111">
        <f t="shared" si="589"/>
        <v>9184</v>
      </c>
      <c r="R111">
        <f t="shared" si="589"/>
        <v>9184</v>
      </c>
      <c r="S111">
        <f t="shared" si="589"/>
        <v>9184</v>
      </c>
      <c r="T111">
        <f t="shared" si="589"/>
        <v>9184</v>
      </c>
      <c r="U111">
        <f t="shared" si="589"/>
        <v>9184</v>
      </c>
      <c r="V111">
        <f t="shared" si="589"/>
        <v>9184</v>
      </c>
    </row>
    <row r="112" spans="1:22" x14ac:dyDescent="0.25">
      <c r="A112" s="20"/>
      <c r="B112" s="1" t="s">
        <v>42</v>
      </c>
      <c r="C112">
        <f>C7+C14+C21+C28+C35+C42+C49+C56+C63+C70+C77+C84+C91+C98+C105</f>
        <v>1828</v>
      </c>
      <c r="D112">
        <f t="shared" ref="D112:V112" si="590">D7+D14+D21+D28+D35+D42+D49+D56+D63+D70+D77+D84+D91+D98+D105</f>
        <v>2973</v>
      </c>
      <c r="E112">
        <f t="shared" si="590"/>
        <v>3</v>
      </c>
      <c r="F112">
        <f t="shared" si="590"/>
        <v>1</v>
      </c>
      <c r="G112">
        <f t="shared" si="590"/>
        <v>5945</v>
      </c>
      <c r="H112">
        <f t="shared" si="590"/>
        <v>6774</v>
      </c>
      <c r="I112">
        <f t="shared" si="590"/>
        <v>3771</v>
      </c>
      <c r="J112">
        <f t="shared" si="590"/>
        <v>3357</v>
      </c>
      <c r="K112">
        <f t="shared" si="590"/>
        <v>98</v>
      </c>
      <c r="L112">
        <f t="shared" si="590"/>
        <v>0</v>
      </c>
      <c r="M112">
        <f t="shared" si="590"/>
        <v>0</v>
      </c>
      <c r="N112">
        <f t="shared" si="590"/>
        <v>31</v>
      </c>
      <c r="O112">
        <f t="shared" si="590"/>
        <v>0</v>
      </c>
      <c r="P112">
        <f t="shared" si="590"/>
        <v>1</v>
      </c>
      <c r="Q112">
        <f t="shared" si="590"/>
        <v>7470</v>
      </c>
      <c r="R112">
        <f t="shared" si="590"/>
        <v>60</v>
      </c>
      <c r="S112">
        <f t="shared" si="590"/>
        <v>5061</v>
      </c>
      <c r="T112">
        <f t="shared" si="590"/>
        <v>5083</v>
      </c>
      <c r="U112">
        <f t="shared" si="590"/>
        <v>5018</v>
      </c>
      <c r="V112">
        <f t="shared" si="590"/>
        <v>8809</v>
      </c>
    </row>
    <row r="113" spans="1:22" x14ac:dyDescent="0.25">
      <c r="A113" s="20"/>
      <c r="B113" s="3" t="s">
        <v>43</v>
      </c>
      <c r="C113" s="2" t="str">
        <f>IF(AND(NOT(C111=""),NOT(C112="")),CONCATENATE(ROUND(IF(C111&gt;0,C112/C111*100,0),1),"%"),"")</f>
        <v>19,9%</v>
      </c>
      <c r="D113" s="2" t="str">
        <f t="shared" ref="D113" si="591">IF(AND(NOT(D111=""),NOT(D112="")),CONCATENATE(ROUND(IF(D111&gt;0,D112/D111*100,0),1),"%"),"")</f>
        <v>32,4%</v>
      </c>
      <c r="E113" s="2" t="str">
        <f t="shared" ref="E113" si="592">IF(AND(NOT(E111=""),NOT(E112="")),CONCATENATE(ROUND(IF(E111&gt;0,E112/E111*100,0),1),"%"),"")</f>
        <v>0%</v>
      </c>
      <c r="F113" s="2" t="str">
        <f t="shared" ref="F113" si="593">IF(AND(NOT(F111=""),NOT(F112="")),CONCATENATE(ROUND(IF(F111&gt;0,F112/F111*100,0),1),"%"),"")</f>
        <v>0%</v>
      </c>
      <c r="G113" s="2" t="str">
        <f t="shared" ref="G113" si="594">IF(AND(NOT(G111=""),NOT(G112="")),CONCATENATE(ROUND(IF(G111&gt;0,G112/G111*100,0),1),"%"),"")</f>
        <v>64,7%</v>
      </c>
      <c r="H113" s="2" t="str">
        <f t="shared" ref="H113" si="595">IF(AND(NOT(H111=""),NOT(H112="")),CONCATENATE(ROUND(IF(H111&gt;0,H112/H111*100,0),1),"%"),"")</f>
        <v>73,8%</v>
      </c>
      <c r="I113" s="2" t="str">
        <f t="shared" ref="I113" si="596">IF(AND(NOT(I111=""),NOT(I112="")),CONCATENATE(ROUND(IF(I111&gt;0,I112/I111*100,0),1),"%"),"")</f>
        <v>41,1%</v>
      </c>
      <c r="J113" s="2" t="str">
        <f t="shared" ref="J113" si="597">IF(AND(NOT(J111=""),NOT(J112="")),CONCATENATE(ROUND(IF(J111&gt;0,J112/J111*100,0),1),"%"),"")</f>
        <v>36,6%</v>
      </c>
      <c r="K113" s="2" t="str">
        <f t="shared" ref="K113" si="598">IF(AND(NOT(K111=""),NOT(K112="")),CONCATENATE(ROUND(IF(K111&gt;0,K112/K111*100,0),1),"%"),"")</f>
        <v>1,1%</v>
      </c>
      <c r="L113" s="2" t="str">
        <f t="shared" ref="L113" si="599">IF(AND(NOT(L111=""),NOT(L112="")),CONCATENATE(ROUND(IF(L111&gt;0,L112/L111*100,0),1),"%"),"")</f>
        <v>0%</v>
      </c>
      <c r="M113" s="2" t="str">
        <f t="shared" ref="M113" si="600">IF(AND(NOT(M111=""),NOT(M112="")),CONCATENATE(ROUND(IF(M111&gt;0,M112/M111*100,0),1),"%"),"")</f>
        <v>0%</v>
      </c>
      <c r="N113" s="2" t="str">
        <f t="shared" ref="N113" si="601">IF(AND(NOT(N111=""),NOT(N112="")),CONCATENATE(ROUND(IF(N111&gt;0,N112/N111*100,0),1),"%"),"")</f>
        <v>0,3%</v>
      </c>
      <c r="O113" s="2" t="str">
        <f t="shared" ref="O113" si="602">IF(AND(NOT(O111=""),NOT(O112="")),CONCATENATE(ROUND(IF(O111&gt;0,O112/O111*100,0),1),"%"),"")</f>
        <v>0%</v>
      </c>
      <c r="P113" s="2" t="str">
        <f t="shared" ref="P113" si="603">IF(AND(NOT(P111=""),NOT(P112="")),CONCATENATE(ROUND(IF(P111&gt;0,P112/P111*100,0),1),"%"),"")</f>
        <v>0%</v>
      </c>
      <c r="Q113" s="2" t="str">
        <f t="shared" ref="Q113" si="604">IF(AND(NOT(Q111=""),NOT(Q112="")),CONCATENATE(ROUND(IF(Q111&gt;0,Q112/Q111*100,0),1),"%"),"")</f>
        <v>81,3%</v>
      </c>
      <c r="R113" s="2" t="str">
        <f t="shared" ref="R113" si="605">IF(AND(NOT(R111=""),NOT(R112="")),CONCATENATE(ROUND(IF(R111&gt;0,R112/R111*100,0),1),"%"),"")</f>
        <v>0,7%</v>
      </c>
      <c r="S113" s="2" t="str">
        <f t="shared" ref="S113" si="606">IF(AND(NOT(S111=""),NOT(S112="")),CONCATENATE(ROUND(IF(S111&gt;0,S112/S111*100,0),1),"%"),"")</f>
        <v>55,1%</v>
      </c>
      <c r="T113" s="2" t="str">
        <f t="shared" ref="T113" si="607">IF(AND(NOT(T111=""),NOT(T112="")),CONCATENATE(ROUND(IF(T111&gt;0,T112/T111*100,0),1),"%"),"")</f>
        <v>55,3%</v>
      </c>
      <c r="U113" s="2" t="str">
        <f t="shared" ref="U113" si="608">IF(AND(NOT(U111=""),NOT(U112="")),CONCATENATE(ROUND(IF(U111&gt;0,U112/U111*100,0),1),"%"),"")</f>
        <v>54,6%</v>
      </c>
      <c r="V113" s="2" t="str">
        <f t="shared" ref="V113" si="609">IF(AND(NOT(V111=""),NOT(V112="")),CONCATENATE(ROUND(IF(V111&gt;0,V112/V111*100,0),1),"%"),"")</f>
        <v>95,9%</v>
      </c>
    </row>
    <row r="114" spans="1:22" ht="15" customHeight="1" x14ac:dyDescent="0.25">
      <c r="A114" s="21" t="s">
        <v>36</v>
      </c>
      <c r="B114" s="1" t="s">
        <v>32</v>
      </c>
      <c r="C114">
        <f>IF(IF(C3&lt;&gt;"",C2,0)+IF(C10&lt;&gt;"",C9,0)+IF(C17&lt;&gt;"",C16,0)+IF(C24&lt;&gt;"",C23,0)+IF(C31&lt;&gt;"",C30,0)+IF(C38&lt;&gt;"",C37,0)+IF(C45&lt;&gt;"",C44,0)+IF(C52&lt;&gt;"",C51,0)+IF(C59&lt;&gt;"",C58,0)+IF(C66&lt;&gt;"",C65,0)+IF(C73&lt;&gt;"",C72,0)+IF(C80&lt;&gt;"",C79,0)+IF(C87&lt;&gt;"",C86,0)+IF(C94&lt;&gt;"",C93,0)+IF(C101&lt;&gt;"",C100,0)&gt;0,IF(C3&lt;&gt;"",C2,0)+IF(C10&lt;&gt;"",C9,0)+IF(C17&lt;&gt;"",C16,0)+IF(C24&lt;&gt;"",C23,0)+IF(C31&lt;&gt;"",C30,0)+IF(C38&lt;&gt;"",C37,0)+IF(C45&lt;&gt;"",C44,0)+IF(C52&lt;&gt;"",C51,0)+IF(C59&lt;&gt;"",C58,0)+IF(C66&lt;&gt;"",C65,0)+IF(C73&lt;&gt;"",C72,0)+IF(C80&lt;&gt;"",C79,0)+IF(C87&lt;&gt;"",C86,0)+IF(C94&lt;&gt;"",C93,0)+IF(C101&lt;&gt;"",C100,0),"")</f>
        <v>229</v>
      </c>
      <c r="D114">
        <f t="shared" ref="D114:U114" si="610">IF(IF(D3&lt;&gt;"",D2,0)+IF(D10&lt;&gt;"",D9,0)+IF(D17&lt;&gt;"",D16,0)+IF(D24&lt;&gt;"",D23,0)+IF(D31&lt;&gt;"",D30,0)+IF(D38&lt;&gt;"",D37,0)+IF(D45&lt;&gt;"",D44,0)+IF(D52&lt;&gt;"",D51,0)+IF(D59&lt;&gt;"",D58,0)+IF(D66&lt;&gt;"",D65,0)+IF(D73&lt;&gt;"",D72,0)+IF(D80&lt;&gt;"",D79,0)+IF(D87&lt;&gt;"",D86,0)+IF(D94&lt;&gt;"",D93,0)+IF(D101&lt;&gt;"",D100,0)&gt;0,IF(D3&lt;&gt;"",D2,0)+IF(D10&lt;&gt;"",D9,0)+IF(D17&lt;&gt;"",D16,0)+IF(D24&lt;&gt;"",D23,0)+IF(D31&lt;&gt;"",D30,0)+IF(D38&lt;&gt;"",D37,0)+IF(D45&lt;&gt;"",D44,0)+IF(D52&lt;&gt;"",D51,0)+IF(D59&lt;&gt;"",D58,0)+IF(D66&lt;&gt;"",D65,0)+IF(D73&lt;&gt;"",D72,0)+IF(D80&lt;&gt;"",D79,0)+IF(D87&lt;&gt;"",D86,0)+IF(D94&lt;&gt;"",D93,0)+IF(D101&lt;&gt;"",D100,0),"")</f>
        <v>229</v>
      </c>
      <c r="E114">
        <f t="shared" si="610"/>
        <v>3</v>
      </c>
      <c r="F114">
        <f t="shared" si="610"/>
        <v>5</v>
      </c>
      <c r="G114">
        <f t="shared" si="610"/>
        <v>218</v>
      </c>
      <c r="H114">
        <f t="shared" si="610"/>
        <v>222</v>
      </c>
      <c r="I114">
        <f t="shared" si="610"/>
        <v>228</v>
      </c>
      <c r="J114">
        <f t="shared" si="610"/>
        <v>229</v>
      </c>
      <c r="K114">
        <f t="shared" si="610"/>
        <v>9</v>
      </c>
      <c r="L114">
        <f t="shared" si="610"/>
        <v>3</v>
      </c>
      <c r="M114">
        <f t="shared" si="610"/>
        <v>3</v>
      </c>
      <c r="N114">
        <f t="shared" si="610"/>
        <v>5</v>
      </c>
      <c r="O114" t="str">
        <f t="shared" si="610"/>
        <v/>
      </c>
      <c r="P114">
        <f t="shared" si="610"/>
        <v>4</v>
      </c>
      <c r="Q114">
        <f t="shared" si="610"/>
        <v>262</v>
      </c>
      <c r="R114">
        <f t="shared" si="610"/>
        <v>7</v>
      </c>
      <c r="S114">
        <f t="shared" si="610"/>
        <v>38</v>
      </c>
      <c r="T114">
        <f t="shared" si="610"/>
        <v>39</v>
      </c>
      <c r="U114">
        <f t="shared" si="610"/>
        <v>24</v>
      </c>
      <c r="V114">
        <f>IF(SUM(C114:U114)&gt;0,SUM(C114:U114),"")</f>
        <v>1757</v>
      </c>
    </row>
    <row r="115" spans="1:22" x14ac:dyDescent="0.25">
      <c r="A115" s="21"/>
      <c r="B115" s="1" t="s">
        <v>33</v>
      </c>
      <c r="C115">
        <f>IF(OR(C3&lt;&gt;"",C10&lt;&gt;"",C17&lt;&gt;"",C24&lt;&gt;"",C31&lt;&gt;"",C38&lt;&gt;"",C45&lt;&gt;"",C52&lt;&gt;"",C59&lt;&gt;"",C66&lt;&gt;"",C73&lt;&gt;"",C80&lt;&gt;"",C87&lt;&gt;"",C94&lt;&gt;"",C101&lt;&gt;""),IF(C3&lt;&gt;"",C3,0)+IF(C10&lt;&gt;"",C10,0)+IF(C17&lt;&gt;"",C17,0)+IF(C24&lt;&gt;"",C24,0)+IF(C31&lt;&gt;"",C31,0)+IF(C38&lt;&gt;"",C38,0)+IF(C45&lt;&gt;"",C45,0)+IF(C52&lt;&gt;"",C52,0)+IF(C59&lt;&gt;"",C59,0)+IF(C66&lt;&gt;"",C66,0)+IF(C73&lt;&gt;"",C73,0)+IF(C80&lt;&gt;"",C80,0)+IF(C87&lt;&gt;"",C87,0)+IF(C94&lt;&gt;"",C94,0)+IF(C101&lt;&gt;"",C101,0),"")</f>
        <v>90</v>
      </c>
      <c r="D115">
        <f t="shared" ref="D115:U115" si="611">IF(OR(D3&lt;&gt;"",D10&lt;&gt;"",D17&lt;&gt;"",D24&lt;&gt;"",D31&lt;&gt;"",D38&lt;&gt;"",D45&lt;&gt;"",D52&lt;&gt;"",D59&lt;&gt;"",D66&lt;&gt;"",D73&lt;&gt;"",D80&lt;&gt;"",D87&lt;&gt;"",D94&lt;&gt;"",D101&lt;&gt;""),IF(D3&lt;&gt;"",D3,0)+IF(D10&lt;&gt;"",D10,0)+IF(D17&lt;&gt;"",D17,0)+IF(D24&lt;&gt;"",D24,0)+IF(D31&lt;&gt;"",D31,0)+IF(D38&lt;&gt;"",D38,0)+IF(D45&lt;&gt;"",D45,0)+IF(D52&lt;&gt;"",D52,0)+IF(D59&lt;&gt;"",D59,0)+IF(D66&lt;&gt;"",D66,0)+IF(D73&lt;&gt;"",D73,0)+IF(D80&lt;&gt;"",D80,0)+IF(D87&lt;&gt;"",D87,0)+IF(D94&lt;&gt;"",D94,0)+IF(D101&lt;&gt;"",D101,0),"")</f>
        <v>111</v>
      </c>
      <c r="E115">
        <f t="shared" si="611"/>
        <v>2</v>
      </c>
      <c r="F115">
        <f t="shared" si="611"/>
        <v>3</v>
      </c>
      <c r="G115">
        <f t="shared" si="611"/>
        <v>167</v>
      </c>
      <c r="H115">
        <f t="shared" si="611"/>
        <v>162</v>
      </c>
      <c r="I115">
        <f t="shared" si="611"/>
        <v>178</v>
      </c>
      <c r="J115">
        <f t="shared" si="611"/>
        <v>183</v>
      </c>
      <c r="K115">
        <f t="shared" si="611"/>
        <v>6</v>
      </c>
      <c r="L115">
        <f t="shared" si="611"/>
        <v>0</v>
      </c>
      <c r="M115">
        <f t="shared" si="611"/>
        <v>0</v>
      </c>
      <c r="N115">
        <f t="shared" si="611"/>
        <v>2</v>
      </c>
      <c r="O115" t="str">
        <f t="shared" si="611"/>
        <v/>
      </c>
      <c r="P115">
        <f t="shared" si="611"/>
        <v>2</v>
      </c>
      <c r="Q115">
        <f t="shared" si="611"/>
        <v>199</v>
      </c>
      <c r="R115">
        <f t="shared" si="611"/>
        <v>1</v>
      </c>
      <c r="S115">
        <f t="shared" si="611"/>
        <v>34</v>
      </c>
      <c r="T115">
        <f t="shared" si="611"/>
        <v>34</v>
      </c>
      <c r="U115">
        <f t="shared" si="611"/>
        <v>23</v>
      </c>
      <c r="V115">
        <f>IF(SUM(C115:U115)&gt;0,SUM(C115:U115),"")</f>
        <v>1197</v>
      </c>
    </row>
    <row r="116" spans="1:22" x14ac:dyDescent="0.25">
      <c r="A116" s="21"/>
      <c r="B116" s="1" t="s">
        <v>34</v>
      </c>
      <c r="C116">
        <f t="shared" ref="C116:D116" si="612">IF(AND(NOT(C114=""),NOT(C115="")),C114-C115,"")</f>
        <v>139</v>
      </c>
      <c r="D116">
        <f t="shared" si="612"/>
        <v>118</v>
      </c>
      <c r="E116">
        <f>IF(AND(NOT(E114=""),NOT(E115="")),E114-E115,"")</f>
        <v>1</v>
      </c>
      <c r="F116">
        <f t="shared" ref="F116:V116" si="613">IF(AND(NOT(F114=""),NOT(F115="")),F114-F115,"")</f>
        <v>2</v>
      </c>
      <c r="G116">
        <f t="shared" si="613"/>
        <v>51</v>
      </c>
      <c r="H116">
        <f t="shared" si="613"/>
        <v>60</v>
      </c>
      <c r="I116">
        <f t="shared" si="613"/>
        <v>50</v>
      </c>
      <c r="J116">
        <f t="shared" si="613"/>
        <v>46</v>
      </c>
      <c r="K116">
        <f t="shared" si="613"/>
        <v>3</v>
      </c>
      <c r="L116">
        <f t="shared" si="613"/>
        <v>3</v>
      </c>
      <c r="M116">
        <f t="shared" si="613"/>
        <v>3</v>
      </c>
      <c r="N116">
        <f t="shared" si="613"/>
        <v>3</v>
      </c>
      <c r="O116" t="str">
        <f t="shared" si="613"/>
        <v/>
      </c>
      <c r="P116">
        <f t="shared" si="613"/>
        <v>2</v>
      </c>
      <c r="Q116">
        <f t="shared" si="613"/>
        <v>63</v>
      </c>
      <c r="R116">
        <f t="shared" si="613"/>
        <v>6</v>
      </c>
      <c r="S116">
        <f t="shared" si="613"/>
        <v>4</v>
      </c>
      <c r="T116">
        <f t="shared" si="613"/>
        <v>5</v>
      </c>
      <c r="U116">
        <f t="shared" si="613"/>
        <v>1</v>
      </c>
      <c r="V116">
        <f t="shared" si="613"/>
        <v>560</v>
      </c>
    </row>
    <row r="117" spans="1:22" x14ac:dyDescent="0.25">
      <c r="A117" s="21"/>
      <c r="B117" s="1" t="s">
        <v>35</v>
      </c>
      <c r="C117" s="2" t="str">
        <f t="shared" ref="C117:D117" si="614">IF(AND(NOT(C114=""),NOT(C115="")),CONCATENATE(ROUND(IF(C114&gt;0,C115/C114*100,0),1),"%"),"")</f>
        <v>39,3%</v>
      </c>
      <c r="D117" s="2" t="str">
        <f t="shared" si="614"/>
        <v>48,5%</v>
      </c>
      <c r="E117" s="2" t="str">
        <f>IF(AND(NOT(E114=""),NOT(E115="")),CONCATENATE(ROUND(IF(E114&gt;0,E115/E114*100,0),1),"%"),"")</f>
        <v>66,7%</v>
      </c>
      <c r="F117" s="2" t="str">
        <f t="shared" ref="F117:V117" si="615">IF(AND(NOT(F114=""),NOT(F115="")),CONCATENATE(ROUND(IF(F114&gt;0,F115/F114*100,0),1),"%"),"")</f>
        <v>60%</v>
      </c>
      <c r="G117" s="2" t="str">
        <f t="shared" si="615"/>
        <v>76,6%</v>
      </c>
      <c r="H117" s="2" t="str">
        <f t="shared" si="615"/>
        <v>73%</v>
      </c>
      <c r="I117" s="2" t="str">
        <f t="shared" si="615"/>
        <v>78,1%</v>
      </c>
      <c r="J117" s="2" t="str">
        <f t="shared" si="615"/>
        <v>79,9%</v>
      </c>
      <c r="K117" s="2" t="str">
        <f t="shared" si="615"/>
        <v>66,7%</v>
      </c>
      <c r="L117" s="2" t="str">
        <f t="shared" si="615"/>
        <v>0%</v>
      </c>
      <c r="M117" s="2" t="str">
        <f t="shared" si="615"/>
        <v>0%</v>
      </c>
      <c r="N117" s="2" t="str">
        <f t="shared" si="615"/>
        <v>40%</v>
      </c>
      <c r="O117" s="2" t="str">
        <f t="shared" si="615"/>
        <v/>
      </c>
      <c r="P117" s="2" t="str">
        <f t="shared" si="615"/>
        <v>50%</v>
      </c>
      <c r="Q117" s="2" t="str">
        <f t="shared" si="615"/>
        <v>76%</v>
      </c>
      <c r="R117" s="2" t="str">
        <f t="shared" si="615"/>
        <v>14,3%</v>
      </c>
      <c r="S117" s="2" t="str">
        <f t="shared" si="615"/>
        <v>89,5%</v>
      </c>
      <c r="T117" s="2" t="str">
        <f t="shared" si="615"/>
        <v>87,2%</v>
      </c>
      <c r="U117" s="2" t="str">
        <f t="shared" si="615"/>
        <v>95,8%</v>
      </c>
      <c r="V117" s="2" t="str">
        <f t="shared" si="615"/>
        <v>68,1%</v>
      </c>
    </row>
    <row r="118" spans="1:22" x14ac:dyDescent="0.25">
      <c r="A118" s="21"/>
      <c r="B118" s="1" t="s">
        <v>41</v>
      </c>
      <c r="C118">
        <f>IF(C2&lt;&gt;"",C6,0)+IF(C9&lt;&gt;"",C13,0)+IF(C16&lt;&gt;"",C20,0)+IF(C23&lt;&gt;"",C27,0)+IF(C30&lt;&gt;"",C34,0)+IF(C37&lt;&gt;"",C41,0)+IF(C44&lt;&gt;"",C48,0)+IF(C51&lt;&gt;"",C55,0)+IF(C58&lt;&gt;"",C62,0)+IF(C65&lt;&gt;"",C69,0)+IF(C72&lt;&gt;"",C76,0)+IF(C79&lt;&gt;"",C83,0)+IF(C86&lt;&gt;"",C90,0)+IF(C93&lt;&gt;"",C97,0)+IF(C100&lt;&gt;"",C104,0)</f>
        <v>9184</v>
      </c>
      <c r="D118">
        <f t="shared" ref="D118:V118" si="616">IF(D2&lt;&gt;"",D6,0)+IF(D9&lt;&gt;"",D13,0)+IF(D16&lt;&gt;"",D20,0)+IF(D23&lt;&gt;"",D27,0)+IF(D30&lt;&gt;"",D34,0)+IF(D37&lt;&gt;"",D41,0)+IF(D44&lt;&gt;"",D48,0)+IF(D51&lt;&gt;"",D55,0)+IF(D58&lt;&gt;"",D62,0)+IF(D65&lt;&gt;"",D69,0)+IF(D72&lt;&gt;"",D76,0)+IF(D79&lt;&gt;"",D83,0)+IF(D86&lt;&gt;"",D90,0)+IF(D93&lt;&gt;"",D97,0)+IF(D100&lt;&gt;"",D104,0)</f>
        <v>9184</v>
      </c>
      <c r="E118">
        <f t="shared" si="616"/>
        <v>13</v>
      </c>
      <c r="F118">
        <f t="shared" si="616"/>
        <v>79</v>
      </c>
      <c r="G118">
        <f t="shared" si="616"/>
        <v>9184</v>
      </c>
      <c r="H118">
        <f t="shared" si="616"/>
        <v>9184</v>
      </c>
      <c r="I118">
        <f t="shared" si="616"/>
        <v>9184</v>
      </c>
      <c r="J118">
        <f t="shared" si="616"/>
        <v>9184</v>
      </c>
      <c r="K118">
        <f t="shared" si="616"/>
        <v>436</v>
      </c>
      <c r="L118">
        <f t="shared" si="616"/>
        <v>13</v>
      </c>
      <c r="M118">
        <f t="shared" si="616"/>
        <v>13</v>
      </c>
      <c r="N118">
        <f t="shared" si="616"/>
        <v>4627</v>
      </c>
      <c r="O118">
        <f t="shared" si="616"/>
        <v>0</v>
      </c>
      <c r="P118">
        <f t="shared" si="616"/>
        <v>79</v>
      </c>
      <c r="Q118">
        <f t="shared" si="616"/>
        <v>9184</v>
      </c>
      <c r="R118">
        <f t="shared" si="616"/>
        <v>277</v>
      </c>
      <c r="S118">
        <f t="shared" si="616"/>
        <v>8390</v>
      </c>
      <c r="T118">
        <f t="shared" si="616"/>
        <v>8390</v>
      </c>
      <c r="U118">
        <f t="shared" si="616"/>
        <v>7497</v>
      </c>
      <c r="V118">
        <f t="shared" si="616"/>
        <v>9184</v>
      </c>
    </row>
    <row r="119" spans="1:22" x14ac:dyDescent="0.25">
      <c r="A119" s="21"/>
      <c r="B119" s="1" t="s">
        <v>42</v>
      </c>
      <c r="C119">
        <f>C7+C14+C21+C28+C35+C42+C49+C56+C63+C70+C77+C84+C91+C98+C105</f>
        <v>1828</v>
      </c>
      <c r="D119">
        <f t="shared" ref="D119:V119" si="617">D7+D14+D21+D28+D35+D42+D49+D56+D63+D70+D77+D84+D91+D98+D105</f>
        <v>2973</v>
      </c>
      <c r="E119">
        <f t="shared" si="617"/>
        <v>3</v>
      </c>
      <c r="F119">
        <f t="shared" si="617"/>
        <v>1</v>
      </c>
      <c r="G119">
        <f t="shared" si="617"/>
        <v>5945</v>
      </c>
      <c r="H119">
        <f t="shared" si="617"/>
        <v>6774</v>
      </c>
      <c r="I119">
        <f t="shared" si="617"/>
        <v>3771</v>
      </c>
      <c r="J119">
        <f>J7+J14+J21+J28+J35+J42+J49+J56+J63+J70+J77+J84+J91+J98+J105</f>
        <v>3357</v>
      </c>
      <c r="K119">
        <f t="shared" si="617"/>
        <v>98</v>
      </c>
      <c r="L119">
        <f t="shared" si="617"/>
        <v>0</v>
      </c>
      <c r="M119">
        <f t="shared" si="617"/>
        <v>0</v>
      </c>
      <c r="N119">
        <f t="shared" si="617"/>
        <v>31</v>
      </c>
      <c r="O119">
        <f t="shared" si="617"/>
        <v>0</v>
      </c>
      <c r="P119">
        <f t="shared" si="617"/>
        <v>1</v>
      </c>
      <c r="Q119">
        <f t="shared" si="617"/>
        <v>7470</v>
      </c>
      <c r="R119">
        <f t="shared" si="617"/>
        <v>60</v>
      </c>
      <c r="S119">
        <f t="shared" si="617"/>
        <v>5061</v>
      </c>
      <c r="T119">
        <f t="shared" si="617"/>
        <v>5083</v>
      </c>
      <c r="U119">
        <f t="shared" si="617"/>
        <v>5018</v>
      </c>
      <c r="V119">
        <f t="shared" si="617"/>
        <v>8809</v>
      </c>
    </row>
    <row r="120" spans="1:22" x14ac:dyDescent="0.25">
      <c r="A120" s="21"/>
      <c r="B120" s="3" t="s">
        <v>43</v>
      </c>
      <c r="C120" s="2" t="str">
        <f>IF(AND(NOT(C118=""),NOT(C119="")),CONCATENATE(ROUND(IF(C118&gt;0,C119/C118*100,0),1),"%"),"")</f>
        <v>19,9%</v>
      </c>
      <c r="D120" s="2" t="str">
        <f t="shared" ref="D120" si="618">IF(AND(NOT(D118=""),NOT(D119="")),CONCATENATE(ROUND(IF(D118&gt;0,D119/D118*100,0),1),"%"),"")</f>
        <v>32,4%</v>
      </c>
      <c r="E120" s="2" t="str">
        <f t="shared" ref="E120" si="619">IF(AND(NOT(E118=""),NOT(E119="")),CONCATENATE(ROUND(IF(E118&gt;0,E119/E118*100,0),1),"%"),"")</f>
        <v>23,1%</v>
      </c>
      <c r="F120" s="2" t="str">
        <f t="shared" ref="F120" si="620">IF(AND(NOT(F118=""),NOT(F119="")),CONCATENATE(ROUND(IF(F118&gt;0,F119/F118*100,0),1),"%"),"")</f>
        <v>1,3%</v>
      </c>
      <c r="G120" s="2" t="str">
        <f t="shared" ref="G120" si="621">IF(AND(NOT(G118=""),NOT(G119="")),CONCATENATE(ROUND(IF(G118&gt;0,G119/G118*100,0),1),"%"),"")</f>
        <v>64,7%</v>
      </c>
      <c r="H120" s="2" t="str">
        <f t="shared" ref="H120" si="622">IF(AND(NOT(H118=""),NOT(H119="")),CONCATENATE(ROUND(IF(H118&gt;0,H119/H118*100,0),1),"%"),"")</f>
        <v>73,8%</v>
      </c>
      <c r="I120" s="2" t="str">
        <f t="shared" ref="I120" si="623">IF(AND(NOT(I118=""),NOT(I119="")),CONCATENATE(ROUND(IF(I118&gt;0,I119/I118*100,0),1),"%"),"")</f>
        <v>41,1%</v>
      </c>
      <c r="J120" s="2" t="str">
        <f t="shared" ref="J120" si="624">IF(AND(NOT(J118=""),NOT(J119="")),CONCATENATE(ROUND(IF(J118&gt;0,J119/J118*100,0),1),"%"),"")</f>
        <v>36,6%</v>
      </c>
      <c r="K120" s="2" t="str">
        <f t="shared" ref="K120" si="625">IF(AND(NOT(K118=""),NOT(K119="")),CONCATENATE(ROUND(IF(K118&gt;0,K119/K118*100,0),1),"%"),"")</f>
        <v>22,5%</v>
      </c>
      <c r="L120" s="2" t="str">
        <f t="shared" ref="L120" si="626">IF(AND(NOT(L118=""),NOT(L119="")),CONCATENATE(ROUND(IF(L118&gt;0,L119/L118*100,0),1),"%"),"")</f>
        <v>0%</v>
      </c>
      <c r="M120" s="2" t="str">
        <f t="shared" ref="M120" si="627">IF(AND(NOT(M118=""),NOT(M119="")),CONCATENATE(ROUND(IF(M118&gt;0,M119/M118*100,0),1),"%"),"")</f>
        <v>0%</v>
      </c>
      <c r="N120" s="2" t="str">
        <f t="shared" ref="N120" si="628">IF(AND(NOT(N118=""),NOT(N119="")),CONCATENATE(ROUND(IF(N118&gt;0,N119/N118*100,0),1),"%"),"")</f>
        <v>0,7%</v>
      </c>
      <c r="O120" s="2" t="str">
        <f t="shared" ref="O120" si="629">IF(AND(NOT(O118=""),NOT(O119="")),CONCATENATE(ROUND(IF(O118&gt;0,O119/O118*100,0),1),"%"),"")</f>
        <v>0%</v>
      </c>
      <c r="P120" s="2" t="str">
        <f t="shared" ref="P120" si="630">IF(AND(NOT(P118=""),NOT(P119="")),CONCATENATE(ROUND(IF(P118&gt;0,P119/P118*100,0),1),"%"),"")</f>
        <v>1,3%</v>
      </c>
      <c r="Q120" s="2" t="str">
        <f t="shared" ref="Q120" si="631">IF(AND(NOT(Q118=""),NOT(Q119="")),CONCATENATE(ROUND(IF(Q118&gt;0,Q119/Q118*100,0),1),"%"),"")</f>
        <v>81,3%</v>
      </c>
      <c r="R120" s="2" t="str">
        <f t="shared" ref="R120" si="632">IF(AND(NOT(R118=""),NOT(R119="")),CONCATENATE(ROUND(IF(R118&gt;0,R119/R118*100,0),1),"%"),"")</f>
        <v>21,7%</v>
      </c>
      <c r="S120" s="2" t="str">
        <f t="shared" ref="S120" si="633">IF(AND(NOT(S118=""),NOT(S119="")),CONCATENATE(ROUND(IF(S118&gt;0,S119/S118*100,0),1),"%"),"")</f>
        <v>60,3%</v>
      </c>
      <c r="T120" s="2" t="str">
        <f t="shared" ref="T120" si="634">IF(AND(NOT(T118=""),NOT(T119="")),CONCATENATE(ROUND(IF(T118&gt;0,T119/T118*100,0),1),"%"),"")</f>
        <v>60,6%</v>
      </c>
      <c r="U120" s="2" t="str">
        <f t="shared" ref="U120" si="635">IF(AND(NOT(U118=""),NOT(U119="")),CONCATENATE(ROUND(IF(U118&gt;0,U119/U118*100,0),1),"%"),"")</f>
        <v>66,9%</v>
      </c>
      <c r="V120" s="2" t="str">
        <f>IF(AND(NOT(V118=""),NOT(V119="")),CONCATENATE(ROUND(IF(V118&gt;0,V119/V118*100,0),1),"%"),"")</f>
        <v>95,9%</v>
      </c>
    </row>
    <row r="121" spans="1:22" x14ac:dyDescent="0.25">
      <c r="A121" s="1" t="s">
        <v>39</v>
      </c>
      <c r="B121">
        <f>IF(B2&lt;&gt;"",1,0)+IF(B9&lt;&gt;"",1,0)+IF(B16&lt;&gt;"",1,0)+IF(B23&lt;&gt;"",1,0)+IF(B30&lt;&gt;"",1,0)+IF(B37&lt;&gt;"",1,0)+IF(B44&lt;&gt;"",1,0)+IF(B51&lt;&gt;"",1,0)+IF(B58&lt;&gt;"",1,0)+IF(B65&lt;&gt;"",1,0)+IF(B72&lt;&gt;"",1,0)+IF(B79&lt;&gt;"",1,0)+IF(B86&lt;&gt;"",1,0)+IF(B93&lt;&gt;"",1,0)+IF(B100&lt;&gt;"",1,0)</f>
        <v>15</v>
      </c>
      <c r="C121">
        <f>IF(C2&lt;&gt;"",1,0)+IF(C9&lt;&gt;"",1,0)+IF(C16&lt;&gt;"",1,0)+IF(C23&lt;&gt;"",1,0)+IF(C30&lt;&gt;"",1,0)+IF(C37&lt;&gt;"",1,0)+IF(C44&lt;&gt;"",1,0)+IF(C51&lt;&gt;"",1,0)+IF(C58&lt;&gt;"",1,0)+IF(C65&lt;&gt;"",1,0)+IF(C72&lt;&gt;"",1,0)+IF(C79&lt;&gt;"",1,0)+IF(C86&lt;&gt;"",1,0)+IF(C93&lt;&gt;"",1,0)+IF(C100&lt;&gt;"",1,0)</f>
        <v>15</v>
      </c>
      <c r="D121">
        <f t="shared" ref="D121:U121" si="636">IF(D2&lt;&gt;"",1,0)+IF(D9&lt;&gt;"",1,0)+IF(D16&lt;&gt;"",1,0)+IF(D23&lt;&gt;"",1,0)+IF(D30&lt;&gt;"",1,0)+IF(D37&lt;&gt;"",1,0)+IF(D44&lt;&gt;"",1,0)+IF(D51&lt;&gt;"",1,0)+IF(D58&lt;&gt;"",1,0)+IF(D65&lt;&gt;"",1,0)+IF(D72&lt;&gt;"",1,0)+IF(D79&lt;&gt;"",1,0)+IF(D86&lt;&gt;"",1,0)+IF(D93&lt;&gt;"",1,0)+IF(D100&lt;&gt;"",1,0)</f>
        <v>15</v>
      </c>
      <c r="E121">
        <f t="shared" si="636"/>
        <v>1</v>
      </c>
      <c r="F121">
        <f t="shared" si="636"/>
        <v>2</v>
      </c>
      <c r="G121">
        <f t="shared" si="636"/>
        <v>15</v>
      </c>
      <c r="H121">
        <f t="shared" si="636"/>
        <v>15</v>
      </c>
      <c r="I121">
        <f t="shared" si="636"/>
        <v>15</v>
      </c>
      <c r="J121">
        <f t="shared" si="636"/>
        <v>15</v>
      </c>
      <c r="K121">
        <f t="shared" si="636"/>
        <v>6</v>
      </c>
      <c r="L121">
        <f t="shared" si="636"/>
        <v>1</v>
      </c>
      <c r="M121">
        <f t="shared" si="636"/>
        <v>1</v>
      </c>
      <c r="N121">
        <f t="shared" si="636"/>
        <v>5</v>
      </c>
      <c r="O121">
        <f t="shared" si="636"/>
        <v>0</v>
      </c>
      <c r="P121">
        <f>IF(P2&lt;&gt;"",1,0)+IF(P9&lt;&gt;"",1,0)+IF(P16&lt;&gt;"",1,0)+IF(P23&lt;&gt;"",1,0)+IF(P30&lt;&gt;"",1,0)+IF(P37&lt;&gt;"",1,0)+IF(P44&lt;&gt;"",1,0)+IF(P51&lt;&gt;"",1,0)+IF(P58&lt;&gt;"",1,0)+IF(P65&lt;&gt;"",1,0)+IF(P72&lt;&gt;"",1,0)+IF(P79&lt;&gt;"",1,0)+IF(P86&lt;&gt;"",1,0)+IF(P93&lt;&gt;"",1,0)+IF(P100&lt;&gt;"",1,0)</f>
        <v>2</v>
      </c>
      <c r="Q121">
        <f t="shared" si="636"/>
        <v>15</v>
      </c>
      <c r="R121">
        <f t="shared" si="636"/>
        <v>3</v>
      </c>
      <c r="S121">
        <f t="shared" si="636"/>
        <v>12</v>
      </c>
      <c r="T121">
        <f t="shared" si="636"/>
        <v>12</v>
      </c>
      <c r="U121">
        <f t="shared" si="636"/>
        <v>6</v>
      </c>
      <c r="V121">
        <f>SUM(C121:U121)/B121</f>
        <v>10.4</v>
      </c>
    </row>
    <row r="122" spans="1:22" x14ac:dyDescent="0.25">
      <c r="A122" t="s">
        <v>40</v>
      </c>
      <c r="B122">
        <v>15</v>
      </c>
      <c r="C122">
        <f>IF(AND(C2&lt;&gt;"",C3&lt;&gt;""),1,0)+IF(AND(C9&lt;&gt;"",C10&lt;&gt;""),1,0)+IF(AND(C16&lt;&gt;"",C17&lt;&gt;""),1,0)+IF(AND(C23&lt;&gt;"",C24&lt;&gt;""),1,0)+IF(AND(C30&lt;&gt;"",C31&lt;&gt;""),1,0)+IF(AND(C37&lt;&gt;"",C38&lt;&gt;""),1,0)+IF(AND(C44&lt;&gt;"",C45&lt;&gt;""),1,0)+IF(AND(C51&lt;&gt;"",C52&lt;&gt;""),1,0)+IF(AND(C58&lt;&gt;"",C59&lt;&gt;""),1,0)+IF(AND(C65&lt;&gt;"",C66&lt;&gt;""),1,0)+IF(AND(C72&lt;&gt;"",C73&lt;&gt;""),1,0)+IF(AND(C79&lt;&gt;"",C80&lt;&gt;""),1,0)+IF(AND(C86&lt;&gt;"",C87&lt;&gt;""),1,0)+IF(AND(C93&lt;&gt;"",C94&lt;&gt;""),1,0)+IF(AND(C100&lt;&gt;"",C101&lt;&gt;""),1,0)</f>
        <v>15</v>
      </c>
      <c r="D122">
        <f t="shared" ref="D122:U122" si="637">IF(AND(D2&lt;&gt;"",D3&lt;&gt;""),1,0)+IF(AND(D9&lt;&gt;"",D10&lt;&gt;""),1,0)+IF(AND(D16&lt;&gt;"",D17&lt;&gt;""),1,0)+IF(AND(D23&lt;&gt;"",D24&lt;&gt;""),1,0)+IF(AND(D30&lt;&gt;"",D31&lt;&gt;""),1,0)+IF(AND(D37&lt;&gt;"",D38&lt;&gt;""),1,0)+IF(AND(D44&lt;&gt;"",D45&lt;&gt;""),1,0)+IF(AND(D51&lt;&gt;"",D52&lt;&gt;""),1,0)+IF(AND(D58&lt;&gt;"",D59&lt;&gt;""),1,0)+IF(AND(D65&lt;&gt;"",D66&lt;&gt;""),1,0)+IF(AND(D72&lt;&gt;"",D73&lt;&gt;""),1,0)+IF(AND(D79&lt;&gt;"",D80&lt;&gt;""),1,0)+IF(AND(D86&lt;&gt;"",D87&lt;&gt;""),1,0)+IF(AND(D93&lt;&gt;"",D94&lt;&gt;""),1,0)+IF(AND(D100&lt;&gt;"",D101&lt;&gt;""),1,0)</f>
        <v>15</v>
      </c>
      <c r="E122">
        <f t="shared" si="637"/>
        <v>1</v>
      </c>
      <c r="F122">
        <f t="shared" si="637"/>
        <v>2</v>
      </c>
      <c r="G122">
        <f t="shared" si="637"/>
        <v>15</v>
      </c>
      <c r="H122">
        <f t="shared" si="637"/>
        <v>15</v>
      </c>
      <c r="I122">
        <f t="shared" si="637"/>
        <v>15</v>
      </c>
      <c r="J122">
        <f t="shared" si="637"/>
        <v>15</v>
      </c>
      <c r="K122">
        <f t="shared" si="637"/>
        <v>6</v>
      </c>
      <c r="L122">
        <f t="shared" si="637"/>
        <v>1</v>
      </c>
      <c r="M122">
        <f t="shared" si="637"/>
        <v>1</v>
      </c>
      <c r="N122">
        <f t="shared" si="637"/>
        <v>5</v>
      </c>
      <c r="O122">
        <f t="shared" si="637"/>
        <v>0</v>
      </c>
      <c r="P122">
        <f t="shared" si="637"/>
        <v>2</v>
      </c>
      <c r="Q122">
        <f t="shared" si="637"/>
        <v>15</v>
      </c>
      <c r="R122">
        <f t="shared" si="637"/>
        <v>3</v>
      </c>
      <c r="S122">
        <f t="shared" si="637"/>
        <v>12</v>
      </c>
      <c r="T122">
        <f t="shared" si="637"/>
        <v>12</v>
      </c>
      <c r="U122">
        <f t="shared" si="637"/>
        <v>6</v>
      </c>
      <c r="V122">
        <f>SUM(C122:U122)/B122</f>
        <v>10.4</v>
      </c>
    </row>
    <row r="123" spans="1:22" x14ac:dyDescent="0.25">
      <c r="B123" t="s">
        <v>39</v>
      </c>
      <c r="C123" s="23">
        <f>IF(OR(C2&lt;&gt;"",D2&lt;&gt;"",E2&lt;&gt;"",F2&lt;&gt;"",G2&lt;&gt;"",H2&lt;&gt;"",I2&lt;&gt;"",J2&lt;&gt;""),1,0)+IF(OR(C9&lt;&gt;"",D9&lt;&gt;"",E9&lt;&gt;"",F9&lt;&gt;"",G9&lt;&gt;"",H9&lt;&gt;"",I9&lt;&gt;"",J9&lt;&gt;""),1,0)+IF(OR(C16&lt;&gt;"",D16&lt;&gt;"",E16&lt;&gt;"",F16&lt;&gt;"",G16&lt;&gt;"",H16&lt;&gt;"",I16&lt;&gt;"",J16&lt;&gt;""),1,0)+IF(OR(C23&lt;&gt;"",D23&lt;&gt;"",E23&lt;&gt;"",F23&lt;&gt;"",G23&lt;&gt;"",H23&lt;&gt;"",I23&lt;&gt;"",J23&lt;&gt;""),1,0)+IF(OR(C30&lt;&gt;"",D30&lt;&gt;"",E30&lt;&gt;"",F30&lt;&gt;"",G30&lt;&gt;"",H30&lt;&gt;"",I30&lt;&gt;"",J30&lt;&gt;""),1,0)+IF(OR(C37&lt;&gt;"",D37&lt;&gt;"",E37&lt;&gt;"",F37&lt;&gt;"",G37&lt;&gt;"",H37&lt;&gt;"",I37&lt;&gt;"",J37&lt;&gt;""),1,0)+IF(OR(C44&lt;&gt;"",D44&lt;&gt;"",E44&lt;&gt;"",F44&lt;&gt;"",G44&lt;&gt;"",H44&lt;&gt;"",I44&lt;&gt;"",J44&lt;&gt;""),1,0)+IF(OR(C51&lt;&gt;"",D51&lt;&gt;"",E51&lt;&gt;"",F51&lt;&gt;"",G51&lt;&gt;"",H51&lt;&gt;"",I51&lt;&gt;"",J51&lt;&gt;""),1,0)+IF(OR(C58&lt;&gt;"",D58&lt;&gt;"",E58&lt;&gt;"",F58&lt;&gt;"",G58&lt;&gt;"",H58&lt;&gt;"",I58&lt;&gt;"",J58&lt;&gt;""),1,0)+IF(OR(C65&lt;&gt;"",D65&lt;&gt;"",E65&lt;&gt;"",F65&lt;&gt;"",G65&lt;&gt;"",H65&lt;&gt;"",I65&lt;&gt;"",J65&lt;&gt;""),1,0)+IF(OR(C72&lt;&gt;"",D72&lt;&gt;"",E72&lt;&gt;"",F72&lt;&gt;"",G72&lt;&gt;"",H72&lt;&gt;"",I72&lt;&gt;"",J72&lt;&gt;""),1,0)+IF(OR(C79&lt;&gt;"",D79&lt;&gt;"",E79&lt;&gt;"",F79&lt;&gt;"",G79&lt;&gt;"",H79&lt;&gt;"",I79&lt;&gt;"",J79&lt;&gt;""),1,0)+IF(OR(C86&lt;&gt;"",D86&lt;&gt;"",E86&lt;&gt;"",F86&lt;&gt;"",G86&lt;&gt;"",H86&lt;&gt;"",I86&lt;&gt;"",J86&lt;&gt;""),1,0)+IF(OR(C93&lt;&gt;"",D93&lt;&gt;"",E93&lt;&gt;"",F93&lt;&gt;"",G93&lt;&gt;"",H93&lt;&gt;"",I93&lt;&gt;"",J93&lt;&gt;""),1,0)+IF(OR(C100&lt;&gt;"",D100&lt;&gt;"",E100&lt;&gt;"",F100&lt;&gt;"",G100&lt;&gt;"",H100&lt;&gt;"",I100&lt;&gt;"",J100&lt;&gt;""),1,0)</f>
        <v>15</v>
      </c>
      <c r="D123" s="23"/>
      <c r="E123" s="23"/>
      <c r="F123" s="23"/>
      <c r="G123" s="23"/>
      <c r="H123" s="23"/>
      <c r="I123" s="23"/>
      <c r="J123" s="23"/>
      <c r="K123" s="23">
        <f>IF(OR(K2&lt;&gt;"",L2&lt;&gt;"",M2&lt;&gt;"",N2&lt;&gt;""),1,0)+IF(OR(K9&lt;&gt;"",L9&lt;&gt;"",M9&lt;&gt;"",N9&lt;&gt;""),1,0)+IF(OR(K16&lt;&gt;"",L16&lt;&gt;"",M16&lt;&gt;"",N16&lt;&gt;""),1,0)+IF(OR(K23&lt;&gt;"",L23&lt;&gt;"",M23&lt;&gt;"",N23&lt;&gt;""),1,0)+IF(OR(K30&lt;&gt;"",L30&lt;&gt;"",M30&lt;&gt;"",N30&lt;&gt;""),1,0)+IF(OR(K37&lt;&gt;"",L37&lt;&gt;"",M37&lt;&gt;"",N37&lt;&gt;""),1,0)+IF(OR(K44&lt;&gt;"",L44&lt;&gt;"",M44&lt;&gt;"",N44&lt;&gt;""),1,0)+IF(OR(K51&lt;&gt;"",L51&lt;&gt;"",M51&lt;&gt;"",N51&lt;&gt;""),1,0)+IF(OR(K58&lt;&gt;"",L58&lt;&gt;"",M58&lt;&gt;"",N58&lt;&gt;""),1,0)+IF(OR(K65&lt;&gt;"",L65&lt;&gt;"",M65&lt;&gt;"",N65&lt;&gt;""),1,0)+IF(OR(K72&lt;&gt;"",L72&lt;&gt;"",M72&lt;&gt;"",N72&lt;&gt;""),1,0)+IF(OR(K79&lt;&gt;"",L79&lt;&gt;"",M79&lt;&gt;"",N79&lt;&gt;""),1,0)+IF(OR(K86&lt;&gt;"",L86&lt;&gt;"",M86&lt;&gt;"",N86&lt;&gt;""),1,0)+IF(OR(K93&lt;&gt;"",L93&lt;&gt;"",M93&lt;&gt;"",N93&lt;&gt;""),1,0)+IF(OR(K100&lt;&gt;"",L100&lt;&gt;"",M100&lt;&gt;"",N100&lt;&gt;""),1,0)</f>
        <v>10</v>
      </c>
      <c r="L123" s="23"/>
      <c r="M123" s="23"/>
      <c r="N123" s="23"/>
      <c r="O123" s="23">
        <f>IF(OR(O2&lt;&gt;"",P2&lt;&gt;""),1,0)+IF(OR(O9&lt;&gt;"",P9&lt;&gt;""),1,0)+IF(OR(O16&lt;&gt;"",P16&lt;&gt;""),1,0)+IF(OR(O23&lt;&gt;"",P23&lt;&gt;""),1,0)+IF(OR(O30&lt;&gt;"",P30&lt;&gt;""),1,0)+IF(OR(O37&lt;&gt;"",P37&lt;&gt;""),1,0)+IF(OR(O44&lt;&gt;"",P44&lt;&gt;""),1,0)+IF(OR(O51&lt;&gt;"",P51&lt;&gt;""),1,0)+IF(OR(O58&lt;&gt;"",P58&lt;&gt;""),1,0)+IF(OR(O65&lt;&gt;"",P65&lt;&gt;""),1,0)+IF(OR(O72&lt;&gt;"",P72&lt;&gt;""),1,0)+IF(OR(O79&lt;&gt;"",P79&lt;&gt;""),1,0)+IF(OR(O86&lt;&gt;"",P86&lt;&gt;""),1,0)+IF(OR(O93&lt;&gt;"",P93&lt;&gt;""),1,0)+IF(OR(O100&lt;&gt;"",P100&lt;&gt;""),1,0)</f>
        <v>2</v>
      </c>
      <c r="P123" s="23"/>
      <c r="Q123" s="23">
        <f>IF(OR(Q2&lt;&gt;"",R2&lt;&gt;"",S2&lt;&gt;""),1,0)+IF(OR(Q9&lt;&gt;"",R9&lt;&gt;"",S9&lt;&gt;""),1,0)+IF(OR(Q16&lt;&gt;"",R16&lt;&gt;"",S16&lt;&gt;""),1,0)+IF(OR(Q23&lt;&gt;"",R23&lt;&gt;"",S23&lt;&gt;""),1,0)+IF(OR(Q30&lt;&gt;"",R30&lt;&gt;"",S30&lt;&gt;""),1,0)+IF(OR(Q37&lt;&gt;"",R37&lt;&gt;"",S37&lt;&gt;""),1,0)+IF(OR(Q44&lt;&gt;"",R44&lt;&gt;"",S44&lt;&gt;""),1,0)+IF(OR(Q51&lt;&gt;"",R51&lt;&gt;"",S51&lt;&gt;""),1,0)+IF(OR(Q58&lt;&gt;"",R58&lt;&gt;"",S58&lt;&gt;""),1,0)+IF(OR(Q65&lt;&gt;"",R65&lt;&gt;"",S65&lt;&gt;""),1,0)+IF(OR(Q72&lt;&gt;"",R72&lt;&gt;"",S72&lt;&gt;""),1,0)+IF(OR(Q79&lt;&gt;"",R79&lt;&gt;"",S79&lt;&gt;""),1,0)+IF(OR(Q86&lt;&gt;"",R86&lt;&gt;"",S86&lt;&gt;""),1,0)+IF(OR(Q93&lt;&gt;"",R93&lt;&gt;"",S93&lt;&gt;""),1,0)+IF(OR(Q100&lt;&gt;"",R100&lt;&gt;"",S100&lt;&gt;""),1,0)</f>
        <v>15</v>
      </c>
      <c r="R123" s="23"/>
      <c r="S123" s="23"/>
      <c r="T123" s="23">
        <f>IF(OR(T2&lt;&gt;"",U2&lt;&gt;""),1,0)+IF(OR(T9&lt;&gt;"",U9&lt;&gt;""),1,0)+IF(OR(T16&lt;&gt;"",U16&lt;&gt;""),1,0)+IF(OR(T23&lt;&gt;"",U23&lt;&gt;""),1,0)+IF(OR(T30&lt;&gt;"",U30&lt;&gt;""),1,0)+IF(OR(T37&lt;&gt;"",U37&lt;&gt;""),1,0)+IF(OR(T44&lt;&gt;"",U44&lt;&gt;""),1,0)+IF(OR(T51&lt;&gt;"",U51&lt;&gt;""),1,0)+IF(OR(T58&lt;&gt;"",U58&lt;&gt;""),1,0)+IF(OR(T65&lt;&gt;"",U65&lt;&gt;""),1,0)+IF(OR(T72&lt;&gt;"",U72&lt;&gt;""),1,0)+IF(OR(T79&lt;&gt;"",U79&lt;&gt;""),1,0)+IF(OR(T86&lt;&gt;"",U86&lt;&gt;""),1,0)+IF(OR(T93&lt;&gt;"",U93&lt;&gt;""),1,0)+IF(OR(T100&lt;&gt;"",U100&lt;&gt;""),1,0)</f>
        <v>12</v>
      </c>
      <c r="U123" s="23"/>
    </row>
    <row r="124" spans="1:22" x14ac:dyDescent="0.25">
      <c r="B124" t="s">
        <v>57</v>
      </c>
      <c r="C124" s="23">
        <v>9184</v>
      </c>
      <c r="D124" s="23"/>
      <c r="E124" s="23"/>
      <c r="F124" s="23"/>
      <c r="G124" s="23"/>
      <c r="H124" s="23"/>
      <c r="I124" s="23"/>
      <c r="J124" s="23"/>
      <c r="K124" s="23">
        <f>K6+K13+K20+K34+K83+K104+N41+N62+N76+N90</f>
        <v>5050</v>
      </c>
      <c r="L124" s="23"/>
      <c r="M124" s="23"/>
      <c r="N124" s="23"/>
      <c r="O124" s="23">
        <v>79</v>
      </c>
      <c r="P124" s="23"/>
      <c r="Q124" s="23">
        <v>9184</v>
      </c>
      <c r="R124" s="23"/>
      <c r="S124" s="23"/>
      <c r="T124" s="23">
        <v>8390</v>
      </c>
      <c r="U124" s="23"/>
    </row>
    <row r="125" spans="1:22" x14ac:dyDescent="0.25">
      <c r="Q125" s="23"/>
      <c r="R125" s="23"/>
      <c r="S125" s="23"/>
    </row>
    <row r="126" spans="1:22" x14ac:dyDescent="0.25">
      <c r="A126" t="s">
        <v>44</v>
      </c>
      <c r="F126" t="s">
        <v>45</v>
      </c>
    </row>
    <row r="127" spans="1:22" x14ac:dyDescent="0.25">
      <c r="B127" t="s">
        <v>46</v>
      </c>
      <c r="C127" t="s">
        <v>47</v>
      </c>
      <c r="D127" t="s">
        <v>48</v>
      </c>
      <c r="F127" t="s">
        <v>49</v>
      </c>
      <c r="G127" t="s">
        <v>12</v>
      </c>
      <c r="H127" t="s">
        <v>43</v>
      </c>
      <c r="J127" s="4" t="s">
        <v>50</v>
      </c>
      <c r="K127" s="4"/>
      <c r="L127" s="4"/>
      <c r="M127" s="4"/>
      <c r="N127" s="4"/>
    </row>
    <row r="128" spans="1:22" x14ac:dyDescent="0.25">
      <c r="A128" t="s">
        <v>51</v>
      </c>
      <c r="B128">
        <f>SUM(C108:J108)</f>
        <v>896</v>
      </c>
      <c r="C128">
        <f>SUM(C109:J109)</f>
        <v>467</v>
      </c>
      <c r="D128">
        <f>ROUNDUP(100*B128/(B128+C128),2)</f>
        <v>65.740000000000009</v>
      </c>
      <c r="F128">
        <v>7904</v>
      </c>
      <c r="G128">
        <f>$C$124</f>
        <v>9184</v>
      </c>
      <c r="H128">
        <f>ROUNDUP(100*F128/G128,2)</f>
        <v>86.070000000000007</v>
      </c>
      <c r="J128" s="5" t="s">
        <v>56</v>
      </c>
      <c r="K128" s="5"/>
      <c r="L128" s="5"/>
      <c r="M128" s="5"/>
      <c r="N128" s="5"/>
      <c r="O128" s="5"/>
      <c r="P128" s="5"/>
    </row>
    <row r="129" spans="1:8" x14ac:dyDescent="0.25">
      <c r="A129" t="s">
        <v>52</v>
      </c>
      <c r="B129">
        <f>SUM(K108:N108)</f>
        <v>8</v>
      </c>
      <c r="C129">
        <f>SUM(K109:N109)</f>
        <v>12</v>
      </c>
      <c r="D129">
        <f>ROUNDUP(100*B129/(B129+C129),2)</f>
        <v>40</v>
      </c>
      <c r="F129">
        <v>129</v>
      </c>
      <c r="G129">
        <f>$K$124</f>
        <v>5050</v>
      </c>
      <c r="H129">
        <f>ROUNDUP(100*F129/G129,2)</f>
        <v>2.5599999999999996</v>
      </c>
    </row>
    <row r="130" spans="1:8" x14ac:dyDescent="0.25">
      <c r="A130" t="s">
        <v>53</v>
      </c>
      <c r="B130">
        <f>SUM(P108)</f>
        <v>2</v>
      </c>
      <c r="C130">
        <f>SUM(P109)</f>
        <v>2</v>
      </c>
      <c r="D130">
        <f>ROUNDUP(100*B130/(B130+C130),2)</f>
        <v>50</v>
      </c>
      <c r="F130">
        <v>1</v>
      </c>
      <c r="G130">
        <f>$O$124</f>
        <v>79</v>
      </c>
      <c r="H130">
        <f>ROUNDUP(100*F130/G130,2)</f>
        <v>1.27</v>
      </c>
    </row>
    <row r="131" spans="1:8" x14ac:dyDescent="0.25">
      <c r="A131" t="s">
        <v>54</v>
      </c>
      <c r="B131">
        <f>SUM(Q108:S108)</f>
        <v>234</v>
      </c>
      <c r="C131">
        <f>SUM(Q109:S109)</f>
        <v>73</v>
      </c>
      <c r="D131">
        <f>ROUNDUP(100*B131/(B131+C131),2)</f>
        <v>76.23</v>
      </c>
      <c r="F131">
        <v>7470</v>
      </c>
      <c r="G131">
        <f>$Q$124</f>
        <v>9184</v>
      </c>
      <c r="H131">
        <f>ROUNDUP(100*F131/G131,2)</f>
        <v>81.34</v>
      </c>
    </row>
    <row r="132" spans="1:8" x14ac:dyDescent="0.25">
      <c r="A132" t="s">
        <v>55</v>
      </c>
      <c r="B132">
        <f>SUM(T108:U108)</f>
        <v>57</v>
      </c>
      <c r="C132">
        <f>SUM(T109:U109)</f>
        <v>6</v>
      </c>
      <c r="D132">
        <f>ROUNDUP(100*B132/(B132+C132),2)</f>
        <v>90.48</v>
      </c>
      <c r="F132">
        <v>5109</v>
      </c>
      <c r="G132">
        <f>$T$124</f>
        <v>8390</v>
      </c>
      <c r="H132">
        <f>ROUNDUP(100*F132/G132,2)</f>
        <v>60.9</v>
      </c>
    </row>
  </sheetData>
  <mergeCells count="28">
    <mergeCell ref="T124:U124"/>
    <mergeCell ref="C123:J123"/>
    <mergeCell ref="K123:N123"/>
    <mergeCell ref="O123:P123"/>
    <mergeCell ref="Q125:S125"/>
    <mergeCell ref="Q123:S123"/>
    <mergeCell ref="T123:U123"/>
    <mergeCell ref="C124:J124"/>
    <mergeCell ref="K124:N124"/>
    <mergeCell ref="O124:P124"/>
    <mergeCell ref="Q124:S124"/>
    <mergeCell ref="A2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107:A113"/>
    <mergeCell ref="A114:A120"/>
    <mergeCell ref="A72:A78"/>
    <mergeCell ref="A79:A85"/>
    <mergeCell ref="A86:A92"/>
    <mergeCell ref="A93:A99"/>
    <mergeCell ref="A100:A106"/>
  </mergeCells>
  <pageMargins left="0.7" right="0.7" top="0.75" bottom="0.75" header="0.3" footer="0.3"/>
  <pageSetup paperSize="9" orientation="portrait" horizontalDpi="1200" verticalDpi="1200" r:id="rId1"/>
  <ignoredErrors>
    <ignoredError sqref="V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A38B-4071-41F5-916B-C8F613DEA26F}">
  <dimension ref="A1:N35"/>
  <sheetViews>
    <sheetView tabSelected="1" workbookViewId="0">
      <selection activeCell="A24" sqref="A24:A25"/>
    </sheetView>
  </sheetViews>
  <sheetFormatPr baseColWidth="10" defaultRowHeight="15" x14ac:dyDescent="0.25"/>
  <cols>
    <col min="1" max="1" width="25.85546875" customWidth="1"/>
  </cols>
  <sheetData>
    <row r="1" spans="1:13" x14ac:dyDescent="0.25">
      <c r="A1" s="6"/>
      <c r="B1" s="6"/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12</v>
      </c>
      <c r="L1" s="6" t="s">
        <v>59</v>
      </c>
      <c r="M1" s="6" t="s">
        <v>48</v>
      </c>
    </row>
    <row r="2" spans="1:13" x14ac:dyDescent="0.25">
      <c r="A2" s="26">
        <v>256644</v>
      </c>
      <c r="B2" s="7" t="s">
        <v>32</v>
      </c>
      <c r="C2" s="8">
        <v>11</v>
      </c>
      <c r="D2" s="8">
        <v>11</v>
      </c>
      <c r="E2" s="8"/>
      <c r="F2" s="8"/>
      <c r="G2" s="8">
        <v>11</v>
      </c>
      <c r="H2" s="8">
        <v>11</v>
      </c>
      <c r="I2" s="8">
        <v>11</v>
      </c>
      <c r="J2" s="8">
        <v>11</v>
      </c>
      <c r="K2" s="8">
        <f>SUM(C2:J2)</f>
        <v>66</v>
      </c>
      <c r="L2" s="8">
        <f>K2*100/K$32</f>
        <v>4.8422597212032281</v>
      </c>
      <c r="M2" s="19">
        <f>(K2-K3)/K2</f>
        <v>0.71212121212121215</v>
      </c>
    </row>
    <row r="3" spans="1:13" ht="15.75" thickBot="1" x14ac:dyDescent="0.3">
      <c r="A3" s="25"/>
      <c r="B3" s="12" t="s">
        <v>34</v>
      </c>
      <c r="C3" s="13">
        <v>10</v>
      </c>
      <c r="D3" s="13">
        <v>7</v>
      </c>
      <c r="E3" s="13" t="s">
        <v>58</v>
      </c>
      <c r="F3" s="13" t="s">
        <v>58</v>
      </c>
      <c r="G3" s="13">
        <v>0</v>
      </c>
      <c r="H3" s="13">
        <v>0</v>
      </c>
      <c r="I3" s="13">
        <v>1</v>
      </c>
      <c r="J3" s="13">
        <v>1</v>
      </c>
      <c r="K3" s="13">
        <f t="shared" ref="K3:K31" si="0">SUM(C3:J3)</f>
        <v>19</v>
      </c>
      <c r="L3" s="13">
        <f>K3*100/K$33</f>
        <v>4.0685224839400425</v>
      </c>
      <c r="M3" s="14"/>
    </row>
    <row r="4" spans="1:13" x14ac:dyDescent="0.25">
      <c r="A4" s="24" t="s">
        <v>0</v>
      </c>
      <c r="B4" s="9" t="s">
        <v>32</v>
      </c>
      <c r="C4" s="10">
        <v>9</v>
      </c>
      <c r="D4" s="10">
        <v>9</v>
      </c>
      <c r="E4" s="10"/>
      <c r="F4" s="10">
        <v>3</v>
      </c>
      <c r="G4" s="10">
        <v>9</v>
      </c>
      <c r="H4" s="10">
        <v>9</v>
      </c>
      <c r="I4" s="10">
        <v>9</v>
      </c>
      <c r="J4" s="10">
        <v>9</v>
      </c>
      <c r="K4" s="10">
        <f t="shared" si="0"/>
        <v>57</v>
      </c>
      <c r="L4" s="10">
        <f>K4*100/K$32</f>
        <v>4.1819515774027876</v>
      </c>
      <c r="M4" s="11">
        <f>(K4-K5)/K4</f>
        <v>0.82456140350877194</v>
      </c>
    </row>
    <row r="5" spans="1:13" ht="15.75" thickBot="1" x14ac:dyDescent="0.3">
      <c r="A5" s="25"/>
      <c r="B5" s="12" t="s">
        <v>34</v>
      </c>
      <c r="C5" s="13">
        <v>1</v>
      </c>
      <c r="D5" s="13">
        <v>1</v>
      </c>
      <c r="E5" s="13" t="s">
        <v>58</v>
      </c>
      <c r="F5" s="13">
        <v>0</v>
      </c>
      <c r="G5" s="13">
        <v>1</v>
      </c>
      <c r="H5" s="13">
        <v>3</v>
      </c>
      <c r="I5" s="13">
        <v>2</v>
      </c>
      <c r="J5" s="13">
        <v>2</v>
      </c>
      <c r="K5" s="13">
        <f t="shared" si="0"/>
        <v>10</v>
      </c>
      <c r="L5" s="13">
        <f>K5*100/K$33</f>
        <v>2.1413276231263385</v>
      </c>
      <c r="M5" s="14"/>
    </row>
    <row r="6" spans="1:13" x14ac:dyDescent="0.25">
      <c r="A6" s="24" t="s">
        <v>1</v>
      </c>
      <c r="B6" s="9" t="s">
        <v>32</v>
      </c>
      <c r="C6" s="10">
        <v>3</v>
      </c>
      <c r="D6" s="10">
        <v>3</v>
      </c>
      <c r="E6" s="10"/>
      <c r="F6" s="10"/>
      <c r="G6" s="10">
        <v>3</v>
      </c>
      <c r="H6" s="10">
        <v>3</v>
      </c>
      <c r="I6" s="10">
        <v>3</v>
      </c>
      <c r="J6" s="10">
        <v>3</v>
      </c>
      <c r="K6" s="10">
        <f t="shared" si="0"/>
        <v>18</v>
      </c>
      <c r="L6" s="10">
        <f>K6*100/K$32</f>
        <v>1.3206162876008805</v>
      </c>
      <c r="M6" s="11">
        <f>(K6-K7)/K6</f>
        <v>0.61111111111111116</v>
      </c>
    </row>
    <row r="7" spans="1:13" ht="15.75" thickBot="1" x14ac:dyDescent="0.3">
      <c r="A7" s="25"/>
      <c r="B7" s="12" t="s">
        <v>34</v>
      </c>
      <c r="C7" s="13">
        <v>2</v>
      </c>
      <c r="D7" s="13">
        <v>2</v>
      </c>
      <c r="E7" s="13" t="s">
        <v>58</v>
      </c>
      <c r="F7" s="13" t="s">
        <v>58</v>
      </c>
      <c r="G7" s="13">
        <v>2</v>
      </c>
      <c r="H7" s="13">
        <v>1</v>
      </c>
      <c r="I7" s="13">
        <v>0</v>
      </c>
      <c r="J7" s="13">
        <v>0</v>
      </c>
      <c r="K7" s="13">
        <f t="shared" si="0"/>
        <v>7</v>
      </c>
      <c r="L7" s="13">
        <f>K7*100/K$33</f>
        <v>1.4989293361884368</v>
      </c>
      <c r="M7" s="14"/>
    </row>
    <row r="8" spans="1:13" x14ac:dyDescent="0.25">
      <c r="A8" s="24" t="s">
        <v>2</v>
      </c>
      <c r="B8" s="9" t="s">
        <v>32</v>
      </c>
      <c r="C8" s="10">
        <v>42</v>
      </c>
      <c r="D8" s="10">
        <v>42</v>
      </c>
      <c r="E8" s="10"/>
      <c r="F8" s="10"/>
      <c r="G8" s="10">
        <v>42</v>
      </c>
      <c r="H8" s="10">
        <v>42</v>
      </c>
      <c r="I8" s="10">
        <v>42</v>
      </c>
      <c r="J8" s="10">
        <v>42</v>
      </c>
      <c r="K8" s="10">
        <f t="shared" si="0"/>
        <v>252</v>
      </c>
      <c r="L8" s="10">
        <f>K8*100/K$32</f>
        <v>18.488628026412325</v>
      </c>
      <c r="M8" s="11">
        <f>(K8-K9)/K8</f>
        <v>1</v>
      </c>
    </row>
    <row r="9" spans="1:13" ht="15.75" thickBot="1" x14ac:dyDescent="0.3">
      <c r="A9" s="25"/>
      <c r="B9" s="12" t="s">
        <v>34</v>
      </c>
      <c r="C9" s="13">
        <v>0</v>
      </c>
      <c r="D9" s="13">
        <v>0</v>
      </c>
      <c r="E9" s="13" t="s">
        <v>58</v>
      </c>
      <c r="F9" s="13" t="s">
        <v>58</v>
      </c>
      <c r="G9" s="13">
        <v>0</v>
      </c>
      <c r="H9" s="13">
        <v>0</v>
      </c>
      <c r="I9" s="13">
        <v>0</v>
      </c>
      <c r="J9" s="13">
        <v>0</v>
      </c>
      <c r="K9" s="13">
        <f t="shared" si="0"/>
        <v>0</v>
      </c>
      <c r="L9" s="13">
        <f>K9*100/K$33</f>
        <v>0</v>
      </c>
      <c r="M9" s="14"/>
    </row>
    <row r="10" spans="1:13" x14ac:dyDescent="0.25">
      <c r="A10" s="24" t="s">
        <v>3</v>
      </c>
      <c r="B10" s="9" t="s">
        <v>32</v>
      </c>
      <c r="C10" s="10">
        <v>11</v>
      </c>
      <c r="D10" s="10">
        <v>11</v>
      </c>
      <c r="E10" s="10"/>
      <c r="F10" s="10"/>
      <c r="G10" s="10">
        <v>10</v>
      </c>
      <c r="H10" s="10">
        <v>11</v>
      </c>
      <c r="I10" s="10">
        <v>11</v>
      </c>
      <c r="J10" s="10">
        <v>11</v>
      </c>
      <c r="K10" s="10">
        <f t="shared" si="0"/>
        <v>65</v>
      </c>
      <c r="L10" s="10">
        <f>K10*100/K$32</f>
        <v>4.7688921496698455</v>
      </c>
      <c r="M10" s="11">
        <f>(K10-K11)/K10</f>
        <v>0.67692307692307696</v>
      </c>
    </row>
    <row r="11" spans="1:13" ht="15.75" thickBot="1" x14ac:dyDescent="0.3">
      <c r="A11" s="25"/>
      <c r="B11" s="12" t="s">
        <v>34</v>
      </c>
      <c r="C11" s="13">
        <v>10</v>
      </c>
      <c r="D11" s="13">
        <v>7</v>
      </c>
      <c r="E11" s="13" t="s">
        <v>58</v>
      </c>
      <c r="F11" s="13" t="s">
        <v>58</v>
      </c>
      <c r="G11" s="13">
        <v>1</v>
      </c>
      <c r="H11" s="13">
        <v>1</v>
      </c>
      <c r="I11" s="13">
        <v>1</v>
      </c>
      <c r="J11" s="13">
        <v>1</v>
      </c>
      <c r="K11" s="13">
        <f t="shared" si="0"/>
        <v>21</v>
      </c>
      <c r="L11" s="13">
        <f>K11*100/K$33</f>
        <v>4.4967880085653107</v>
      </c>
      <c r="M11" s="14"/>
    </row>
    <row r="12" spans="1:13" x14ac:dyDescent="0.25">
      <c r="A12" s="24" t="s">
        <v>4</v>
      </c>
      <c r="B12" s="9" t="s">
        <v>32</v>
      </c>
      <c r="C12" s="10">
        <v>8</v>
      </c>
      <c r="D12" s="10">
        <v>8</v>
      </c>
      <c r="E12" s="10"/>
      <c r="F12" s="10"/>
      <c r="G12" s="10">
        <v>8</v>
      </c>
      <c r="H12" s="10">
        <v>8</v>
      </c>
      <c r="I12" s="10">
        <v>8</v>
      </c>
      <c r="J12" s="10">
        <v>8</v>
      </c>
      <c r="K12" s="10">
        <f t="shared" si="0"/>
        <v>48</v>
      </c>
      <c r="L12" s="10">
        <f>K12*100/K$32</f>
        <v>3.5216434336023479</v>
      </c>
      <c r="M12" s="11">
        <f>(K12-K13)/K12</f>
        <v>1</v>
      </c>
    </row>
    <row r="13" spans="1:13" ht="15.75" thickBot="1" x14ac:dyDescent="0.3">
      <c r="A13" s="25"/>
      <c r="B13" s="12" t="s">
        <v>34</v>
      </c>
      <c r="C13" s="13">
        <v>0</v>
      </c>
      <c r="D13" s="13">
        <v>0</v>
      </c>
      <c r="E13" s="13" t="s">
        <v>58</v>
      </c>
      <c r="F13" s="13" t="s">
        <v>58</v>
      </c>
      <c r="G13" s="13">
        <v>0</v>
      </c>
      <c r="H13" s="13">
        <v>0</v>
      </c>
      <c r="I13" s="13">
        <v>0</v>
      </c>
      <c r="J13" s="13">
        <v>0</v>
      </c>
      <c r="K13" s="13">
        <f t="shared" si="0"/>
        <v>0</v>
      </c>
      <c r="L13" s="13">
        <f>K13*100/K$33</f>
        <v>0</v>
      </c>
      <c r="M13" s="14"/>
    </row>
    <row r="14" spans="1:13" x14ac:dyDescent="0.25">
      <c r="A14" s="24" t="s">
        <v>5</v>
      </c>
      <c r="B14" s="9" t="s">
        <v>32</v>
      </c>
      <c r="C14" s="10">
        <v>9</v>
      </c>
      <c r="D14" s="10">
        <v>9</v>
      </c>
      <c r="E14" s="10"/>
      <c r="F14" s="10"/>
      <c r="G14" s="10">
        <v>7</v>
      </c>
      <c r="H14" s="10">
        <v>7</v>
      </c>
      <c r="I14" s="10">
        <v>9</v>
      </c>
      <c r="J14" s="10">
        <v>9</v>
      </c>
      <c r="K14" s="10">
        <f t="shared" si="0"/>
        <v>50</v>
      </c>
      <c r="L14" s="10">
        <f>K14*100/K$32</f>
        <v>3.6683785766691122</v>
      </c>
      <c r="M14" s="11">
        <f>(K14-K15)/K14</f>
        <v>0.76</v>
      </c>
    </row>
    <row r="15" spans="1:13" ht="15.75" thickBot="1" x14ac:dyDescent="0.3">
      <c r="A15" s="25"/>
      <c r="B15" s="12" t="s">
        <v>34</v>
      </c>
      <c r="C15" s="13">
        <v>6</v>
      </c>
      <c r="D15" s="13">
        <v>5</v>
      </c>
      <c r="E15" s="13" t="s">
        <v>58</v>
      </c>
      <c r="F15" s="13" t="s">
        <v>58</v>
      </c>
      <c r="G15" s="13">
        <v>0</v>
      </c>
      <c r="H15" s="13">
        <v>0</v>
      </c>
      <c r="I15" s="13">
        <v>0</v>
      </c>
      <c r="J15" s="13">
        <v>1</v>
      </c>
      <c r="K15" s="13">
        <f t="shared" si="0"/>
        <v>12</v>
      </c>
      <c r="L15" s="13">
        <f>K15*100/K$33</f>
        <v>2.5695931477516059</v>
      </c>
      <c r="M15" s="14"/>
    </row>
    <row r="16" spans="1:13" x14ac:dyDescent="0.25">
      <c r="A16" s="24" t="s">
        <v>6</v>
      </c>
      <c r="B16" s="9" t="s">
        <v>32</v>
      </c>
      <c r="C16" s="10">
        <v>4</v>
      </c>
      <c r="D16" s="10">
        <v>4</v>
      </c>
      <c r="E16" s="10"/>
      <c r="F16" s="10"/>
      <c r="G16" s="10">
        <v>4</v>
      </c>
      <c r="H16" s="10">
        <v>4</v>
      </c>
      <c r="I16" s="10">
        <v>4</v>
      </c>
      <c r="J16" s="10">
        <v>4</v>
      </c>
      <c r="K16" s="10">
        <f t="shared" si="0"/>
        <v>24</v>
      </c>
      <c r="L16" s="10">
        <f>K16*100/K$32</f>
        <v>1.7608217168011739</v>
      </c>
      <c r="M16" s="11">
        <f>(K16-K17)/K16</f>
        <v>0.75</v>
      </c>
    </row>
    <row r="17" spans="1:14" ht="15.75" thickBot="1" x14ac:dyDescent="0.3">
      <c r="A17" s="25"/>
      <c r="B17" s="12" t="s">
        <v>34</v>
      </c>
      <c r="C17" s="13">
        <v>4</v>
      </c>
      <c r="D17" s="13">
        <v>2</v>
      </c>
      <c r="E17" s="13" t="s">
        <v>58</v>
      </c>
      <c r="F17" s="13" t="s">
        <v>58</v>
      </c>
      <c r="G17" s="13">
        <v>0</v>
      </c>
      <c r="H17" s="13">
        <v>0</v>
      </c>
      <c r="I17" s="13">
        <v>0</v>
      </c>
      <c r="J17" s="13">
        <v>0</v>
      </c>
      <c r="K17" s="13">
        <f t="shared" si="0"/>
        <v>6</v>
      </c>
      <c r="L17" s="13">
        <f>K17*100/K$33</f>
        <v>1.2847965738758029</v>
      </c>
      <c r="M17" s="14"/>
    </row>
    <row r="18" spans="1:14" x14ac:dyDescent="0.25">
      <c r="A18" s="24" t="s">
        <v>7</v>
      </c>
      <c r="B18" s="9" t="s">
        <v>32</v>
      </c>
      <c r="C18" s="10">
        <v>6</v>
      </c>
      <c r="D18" s="10">
        <v>6</v>
      </c>
      <c r="E18" s="10"/>
      <c r="F18" s="10"/>
      <c r="G18" s="10">
        <v>6</v>
      </c>
      <c r="H18" s="10">
        <v>6</v>
      </c>
      <c r="I18" s="10">
        <v>6</v>
      </c>
      <c r="J18" s="10">
        <v>6</v>
      </c>
      <c r="K18" s="10">
        <f t="shared" si="0"/>
        <v>36</v>
      </c>
      <c r="L18" s="10">
        <f>K18*100/K$32</f>
        <v>2.6412325752017609</v>
      </c>
      <c r="M18" s="11">
        <f>(K18-K19)/K18</f>
        <v>1</v>
      </c>
    </row>
    <row r="19" spans="1:14" ht="15.75" thickBot="1" x14ac:dyDescent="0.3">
      <c r="A19" s="25"/>
      <c r="B19" s="12" t="s">
        <v>34</v>
      </c>
      <c r="C19" s="13">
        <v>0</v>
      </c>
      <c r="D19" s="13">
        <v>0</v>
      </c>
      <c r="E19" s="13" t="s">
        <v>58</v>
      </c>
      <c r="F19" s="13" t="s">
        <v>58</v>
      </c>
      <c r="G19" s="13">
        <v>0</v>
      </c>
      <c r="H19" s="13">
        <v>0</v>
      </c>
      <c r="I19" s="13">
        <v>0</v>
      </c>
      <c r="J19" s="13">
        <v>0</v>
      </c>
      <c r="K19" s="13">
        <f t="shared" si="0"/>
        <v>0</v>
      </c>
      <c r="L19" s="13">
        <f>K19*100/K$33</f>
        <v>0</v>
      </c>
      <c r="M19" s="14"/>
    </row>
    <row r="20" spans="1:14" x14ac:dyDescent="0.25">
      <c r="A20" s="24" t="s">
        <v>8</v>
      </c>
      <c r="B20" s="9" t="s">
        <v>32</v>
      </c>
      <c r="C20" s="10">
        <v>9</v>
      </c>
      <c r="D20" s="10">
        <v>9</v>
      </c>
      <c r="E20" s="10"/>
      <c r="F20" s="10"/>
      <c r="G20" s="10">
        <v>9</v>
      </c>
      <c r="H20" s="10">
        <v>9</v>
      </c>
      <c r="I20" s="10">
        <v>9</v>
      </c>
      <c r="J20" s="10">
        <v>9</v>
      </c>
      <c r="K20" s="10">
        <f t="shared" si="0"/>
        <v>54</v>
      </c>
      <c r="L20" s="10">
        <f>K20*100/K$32</f>
        <v>3.9618488628026411</v>
      </c>
      <c r="M20" s="11">
        <f>(K20-K21)/K20</f>
        <v>1</v>
      </c>
    </row>
    <row r="21" spans="1:14" ht="15.75" thickBot="1" x14ac:dyDescent="0.3">
      <c r="A21" s="25"/>
      <c r="B21" s="12" t="s">
        <v>34</v>
      </c>
      <c r="C21" s="13">
        <v>0</v>
      </c>
      <c r="D21" s="13">
        <v>0</v>
      </c>
      <c r="E21" s="13" t="s">
        <v>58</v>
      </c>
      <c r="F21" s="13" t="s">
        <v>58</v>
      </c>
      <c r="G21" s="13">
        <v>0</v>
      </c>
      <c r="H21" s="13">
        <v>0</v>
      </c>
      <c r="I21" s="13">
        <v>0</v>
      </c>
      <c r="J21" s="13">
        <v>0</v>
      </c>
      <c r="K21" s="13">
        <f t="shared" si="0"/>
        <v>0</v>
      </c>
      <c r="L21" s="13">
        <f>K21*100/K$33</f>
        <v>0</v>
      </c>
      <c r="M21" s="14"/>
    </row>
    <row r="22" spans="1:14" x14ac:dyDescent="0.25">
      <c r="A22" s="24" t="s">
        <v>9</v>
      </c>
      <c r="B22" s="9" t="s">
        <v>32</v>
      </c>
      <c r="C22" s="10">
        <v>52</v>
      </c>
      <c r="D22" s="10">
        <v>52</v>
      </c>
      <c r="E22" s="10"/>
      <c r="F22" s="10"/>
      <c r="G22" s="10">
        <v>51</v>
      </c>
      <c r="H22" s="10">
        <v>52</v>
      </c>
      <c r="I22" s="10">
        <v>52</v>
      </c>
      <c r="J22" s="10">
        <v>52</v>
      </c>
      <c r="K22" s="10">
        <f t="shared" si="0"/>
        <v>311</v>
      </c>
      <c r="L22" s="10">
        <f>K22*100/K$32</f>
        <v>22.817314746881877</v>
      </c>
      <c r="M22" s="11">
        <f>(K22-K23)/K22</f>
        <v>0.48231511254019294</v>
      </c>
    </row>
    <row r="23" spans="1:14" ht="15.75" thickBot="1" x14ac:dyDescent="0.3">
      <c r="A23" s="25"/>
      <c r="B23" s="12" t="s">
        <v>34</v>
      </c>
      <c r="C23" s="13">
        <v>52</v>
      </c>
      <c r="D23" s="13">
        <v>45</v>
      </c>
      <c r="E23" s="13" t="s">
        <v>58</v>
      </c>
      <c r="F23" s="13" t="s">
        <v>58</v>
      </c>
      <c r="G23" s="13">
        <v>18</v>
      </c>
      <c r="H23" s="13">
        <v>22</v>
      </c>
      <c r="I23" s="13">
        <v>14</v>
      </c>
      <c r="J23" s="13">
        <v>10</v>
      </c>
      <c r="K23" s="13">
        <f t="shared" si="0"/>
        <v>161</v>
      </c>
      <c r="L23" s="15">
        <f>K23*100/K$33</f>
        <v>34.475374732334046</v>
      </c>
      <c r="M23" s="14"/>
      <c r="N23">
        <f>L23+L25</f>
        <v>72.805139186295506</v>
      </c>
    </row>
    <row r="24" spans="1:14" x14ac:dyDescent="0.25">
      <c r="A24" s="24" t="s">
        <v>10</v>
      </c>
      <c r="B24" s="9" t="s">
        <v>32</v>
      </c>
      <c r="C24" s="10">
        <v>35</v>
      </c>
      <c r="D24" s="10">
        <v>35</v>
      </c>
      <c r="E24" s="10"/>
      <c r="F24" s="10"/>
      <c r="G24" s="10">
        <v>34</v>
      </c>
      <c r="H24" s="10">
        <v>34</v>
      </c>
      <c r="I24" s="10">
        <v>35</v>
      </c>
      <c r="J24" s="10">
        <v>35</v>
      </c>
      <c r="K24" s="10">
        <f t="shared" si="0"/>
        <v>208</v>
      </c>
      <c r="L24" s="10">
        <f>K24*100/K$32</f>
        <v>15.260454878943507</v>
      </c>
      <c r="M24" s="11">
        <f>(K24-K25)/K24</f>
        <v>0.13942307692307693</v>
      </c>
    </row>
    <row r="25" spans="1:14" ht="15.75" thickBot="1" x14ac:dyDescent="0.3">
      <c r="A25" s="25"/>
      <c r="B25" s="12" t="s">
        <v>34</v>
      </c>
      <c r="C25" s="13">
        <v>33</v>
      </c>
      <c r="D25" s="13">
        <v>32</v>
      </c>
      <c r="E25" s="13" t="s">
        <v>58</v>
      </c>
      <c r="F25" s="13" t="s">
        <v>58</v>
      </c>
      <c r="G25" s="13">
        <v>27</v>
      </c>
      <c r="H25" s="13">
        <v>29</v>
      </c>
      <c r="I25" s="13">
        <v>29</v>
      </c>
      <c r="J25" s="13">
        <v>29</v>
      </c>
      <c r="K25" s="13">
        <f t="shared" si="0"/>
        <v>179</v>
      </c>
      <c r="L25" s="15">
        <f>K25*100/K$33</f>
        <v>38.329764453961459</v>
      </c>
      <c r="M25" s="14"/>
    </row>
    <row r="26" spans="1:14" x14ac:dyDescent="0.25">
      <c r="A26" s="24" t="s">
        <v>11</v>
      </c>
      <c r="B26" s="9" t="s">
        <v>32</v>
      </c>
      <c r="C26" s="10">
        <v>12</v>
      </c>
      <c r="D26" s="10">
        <v>12</v>
      </c>
      <c r="E26" s="10"/>
      <c r="F26" s="10"/>
      <c r="G26" s="10">
        <v>12</v>
      </c>
      <c r="H26" s="10">
        <v>12</v>
      </c>
      <c r="I26" s="10">
        <v>12</v>
      </c>
      <c r="J26" s="10">
        <v>12</v>
      </c>
      <c r="K26" s="10">
        <f t="shared" si="0"/>
        <v>72</v>
      </c>
      <c r="L26" s="10">
        <f>K26*100/K$32</f>
        <v>5.2824651504035218</v>
      </c>
      <c r="M26" s="11">
        <f>(K26-K27)/K26</f>
        <v>0.625</v>
      </c>
    </row>
    <row r="27" spans="1:14" ht="15.75" thickBot="1" x14ac:dyDescent="0.3">
      <c r="A27" s="25"/>
      <c r="B27" s="12" t="s">
        <v>34</v>
      </c>
      <c r="C27" s="13">
        <v>12</v>
      </c>
      <c r="D27" s="13">
        <v>9</v>
      </c>
      <c r="E27" s="13" t="s">
        <v>58</v>
      </c>
      <c r="F27" s="13" t="s">
        <v>58</v>
      </c>
      <c r="G27" s="13">
        <v>1</v>
      </c>
      <c r="H27" s="13">
        <v>2</v>
      </c>
      <c r="I27" s="13">
        <v>2</v>
      </c>
      <c r="J27" s="13">
        <v>1</v>
      </c>
      <c r="K27" s="13">
        <f t="shared" si="0"/>
        <v>27</v>
      </c>
      <c r="L27" s="13">
        <f>K27*100/K$33</f>
        <v>5.7815845824411136</v>
      </c>
      <c r="M27" s="14"/>
    </row>
    <row r="28" spans="1:14" x14ac:dyDescent="0.25">
      <c r="A28" s="24" t="s">
        <v>31</v>
      </c>
      <c r="B28" s="9" t="s">
        <v>32</v>
      </c>
      <c r="C28" s="10">
        <v>15</v>
      </c>
      <c r="D28" s="10">
        <v>15</v>
      </c>
      <c r="E28" s="10"/>
      <c r="F28" s="10"/>
      <c r="G28" s="10">
        <v>10</v>
      </c>
      <c r="H28" s="10">
        <v>12</v>
      </c>
      <c r="I28" s="10">
        <v>14</v>
      </c>
      <c r="J28" s="10">
        <v>15</v>
      </c>
      <c r="K28" s="10">
        <f t="shared" si="0"/>
        <v>81</v>
      </c>
      <c r="L28" s="10">
        <f>K28*100/K$32</f>
        <v>5.9427732942039615</v>
      </c>
      <c r="M28" s="11">
        <f>(K28-K29)/K28</f>
        <v>0.85185185185185186</v>
      </c>
    </row>
    <row r="29" spans="1:14" ht="15.75" thickBot="1" x14ac:dyDescent="0.3">
      <c r="A29" s="25"/>
      <c r="B29" s="12" t="s">
        <v>34</v>
      </c>
      <c r="C29" s="13">
        <v>6</v>
      </c>
      <c r="D29" s="13">
        <v>5</v>
      </c>
      <c r="E29" s="13" t="s">
        <v>58</v>
      </c>
      <c r="F29" s="13" t="s">
        <v>58</v>
      </c>
      <c r="G29" s="13">
        <v>0</v>
      </c>
      <c r="H29" s="13">
        <v>1</v>
      </c>
      <c r="I29" s="13">
        <v>0</v>
      </c>
      <c r="J29" s="13">
        <v>0</v>
      </c>
      <c r="K29" s="13">
        <f t="shared" si="0"/>
        <v>12</v>
      </c>
      <c r="L29" s="13">
        <f>K29*100/K$33</f>
        <v>2.5695931477516059</v>
      </c>
      <c r="M29" s="14"/>
    </row>
    <row r="30" spans="1:14" x14ac:dyDescent="0.25">
      <c r="A30" s="24" t="s">
        <v>38</v>
      </c>
      <c r="B30" s="9" t="s">
        <v>32</v>
      </c>
      <c r="C30" s="10">
        <v>3</v>
      </c>
      <c r="D30" s="10">
        <v>3</v>
      </c>
      <c r="E30" s="10">
        <v>3</v>
      </c>
      <c r="F30" s="10">
        <v>2</v>
      </c>
      <c r="G30" s="10">
        <v>2</v>
      </c>
      <c r="H30" s="10">
        <v>2</v>
      </c>
      <c r="I30" s="10">
        <v>3</v>
      </c>
      <c r="J30" s="10">
        <v>3</v>
      </c>
      <c r="K30" s="10">
        <f t="shared" si="0"/>
        <v>21</v>
      </c>
      <c r="L30" s="10">
        <f>K30*100/K$32</f>
        <v>1.5407190022010271</v>
      </c>
      <c r="M30" s="11">
        <f>(K30-K31)/K30</f>
        <v>0.38095238095238093</v>
      </c>
    </row>
    <row r="31" spans="1:14" ht="15.75" thickBot="1" x14ac:dyDescent="0.3">
      <c r="A31" s="25"/>
      <c r="B31" s="12" t="s">
        <v>34</v>
      </c>
      <c r="C31" s="13">
        <v>3</v>
      </c>
      <c r="D31" s="13">
        <v>3</v>
      </c>
      <c r="E31" s="13">
        <v>1</v>
      </c>
      <c r="F31" s="13">
        <v>2</v>
      </c>
      <c r="G31" s="13">
        <v>1</v>
      </c>
      <c r="H31" s="13">
        <v>1</v>
      </c>
      <c r="I31" s="13">
        <v>1</v>
      </c>
      <c r="J31" s="13">
        <v>1</v>
      </c>
      <c r="K31" s="13">
        <f t="shared" si="0"/>
        <v>13</v>
      </c>
      <c r="L31" s="13">
        <f>K31*100/K$33</f>
        <v>2.78372591006424</v>
      </c>
      <c r="M31" s="14"/>
    </row>
    <row r="32" spans="1:14" x14ac:dyDescent="0.25">
      <c r="A32" s="27" t="s">
        <v>12</v>
      </c>
      <c r="B32" s="9" t="s">
        <v>32</v>
      </c>
      <c r="C32" s="10">
        <f t="shared" ref="C32:K32" si="1">IF(C2+C4+C6+C8+C10+C12+C14+C16+C18+C20+C22+C24+C26+C28+C30&gt;0,C2+C4+C6+C8+C10+C12+C14+C16+C18+C20+C22+C24+C26+C28+C30,"")</f>
        <v>229</v>
      </c>
      <c r="D32" s="10">
        <f t="shared" si="1"/>
        <v>229</v>
      </c>
      <c r="E32" s="10">
        <f t="shared" si="1"/>
        <v>3</v>
      </c>
      <c r="F32" s="10">
        <f t="shared" si="1"/>
        <v>5</v>
      </c>
      <c r="G32" s="10">
        <f t="shared" si="1"/>
        <v>218</v>
      </c>
      <c r="H32" s="10">
        <f t="shared" si="1"/>
        <v>222</v>
      </c>
      <c r="I32" s="10">
        <f t="shared" si="1"/>
        <v>228</v>
      </c>
      <c r="J32" s="10">
        <f t="shared" si="1"/>
        <v>229</v>
      </c>
      <c r="K32" s="10">
        <f t="shared" si="1"/>
        <v>1363</v>
      </c>
      <c r="L32" s="10"/>
      <c r="M32" s="11"/>
    </row>
    <row r="33" spans="1:13" ht="15.75" thickBot="1" x14ac:dyDescent="0.3">
      <c r="A33" s="28"/>
      <c r="B33" s="12" t="s">
        <v>34</v>
      </c>
      <c r="C33" s="13">
        <v>139</v>
      </c>
      <c r="D33" s="13">
        <v>118</v>
      </c>
      <c r="E33" s="13">
        <v>1</v>
      </c>
      <c r="F33" s="13">
        <v>2</v>
      </c>
      <c r="G33" s="13">
        <v>51</v>
      </c>
      <c r="H33" s="13">
        <v>60</v>
      </c>
      <c r="I33" s="13">
        <v>50</v>
      </c>
      <c r="J33" s="13">
        <v>46</v>
      </c>
      <c r="K33" s="13">
        <f>K3+K5+K7+K9+K11+K13+K15+K17+K19+K21+K23+K25+K27+K29+K31</f>
        <v>467</v>
      </c>
      <c r="L33" s="13">
        <f>L3+L5+L7+L9+L11+L13+L15+L17+L19+L21+L23+L25+L27+L29+L31</f>
        <v>99.999999999999986</v>
      </c>
      <c r="M33" s="14"/>
    </row>
    <row r="34" spans="1:13" ht="15.75" thickBot="1" x14ac:dyDescent="0.3">
      <c r="A34" s="16" t="s">
        <v>39</v>
      </c>
      <c r="B34" s="17">
        <f t="shared" ref="B34:J34" si="2">IF(B2&lt;&gt;"",1,0)+IF(B4&lt;&gt;"",1,0)+IF(B6&lt;&gt;"",1,0)+IF(B8&lt;&gt;"",1,0)+IF(B10&lt;&gt;"",1,0)+IF(B12&lt;&gt;"",1,0)+IF(B14&lt;&gt;"",1,0)+IF(B16&lt;&gt;"",1,0)+IF(B18&lt;&gt;"",1,0)+IF(B20&lt;&gt;"",1,0)+IF(B22&lt;&gt;"",1,0)+IF(B24&lt;&gt;"",1,0)+IF(B26&lt;&gt;"",1,0)+IF(B28&lt;&gt;"",1,0)+IF(B30&lt;&gt;"",1,0)</f>
        <v>15</v>
      </c>
      <c r="C34" s="17">
        <f t="shared" si="2"/>
        <v>15</v>
      </c>
      <c r="D34" s="17">
        <f t="shared" si="2"/>
        <v>15</v>
      </c>
      <c r="E34" s="17">
        <f t="shared" si="2"/>
        <v>1</v>
      </c>
      <c r="F34" s="17">
        <f t="shared" si="2"/>
        <v>2</v>
      </c>
      <c r="G34" s="17">
        <f t="shared" si="2"/>
        <v>15</v>
      </c>
      <c r="H34" s="17">
        <f t="shared" si="2"/>
        <v>15</v>
      </c>
      <c r="I34" s="17">
        <f t="shared" si="2"/>
        <v>15</v>
      </c>
      <c r="J34" s="17">
        <f t="shared" si="2"/>
        <v>15</v>
      </c>
      <c r="K34" s="17"/>
      <c r="L34" s="17"/>
      <c r="M34" s="18"/>
    </row>
    <row r="35" spans="1:13" x14ac:dyDescent="0.25">
      <c r="B35" t="s">
        <v>39</v>
      </c>
      <c r="C35" s="23">
        <f>IF(OR(C2&lt;&gt;"",D2&lt;&gt;"",E2&lt;&gt;"",F2&lt;&gt;"",G2&lt;&gt;"",H2&lt;&gt;"",I2&lt;&gt;"",J2&lt;&gt;""),1,0)+IF(OR(C4&lt;&gt;"",D4&lt;&gt;"",E4&lt;&gt;"",F4&lt;&gt;"",G4&lt;&gt;"",H4&lt;&gt;"",I4&lt;&gt;"",J4&lt;&gt;""),1,0)+IF(OR(C6&lt;&gt;"",D6&lt;&gt;"",E6&lt;&gt;"",F6&lt;&gt;"",G6&lt;&gt;"",H6&lt;&gt;"",I6&lt;&gt;"",J6&lt;&gt;""),1,0)+IF(OR(C8&lt;&gt;"",D8&lt;&gt;"",E8&lt;&gt;"",F8&lt;&gt;"",G8&lt;&gt;"",H8&lt;&gt;"",I8&lt;&gt;"",J8&lt;&gt;""),1,0)+IF(OR(C10&lt;&gt;"",D10&lt;&gt;"",E10&lt;&gt;"",F10&lt;&gt;"",G10&lt;&gt;"",H10&lt;&gt;"",I10&lt;&gt;"",J10&lt;&gt;""),1,0)+IF(OR(C12&lt;&gt;"",D12&lt;&gt;"",E12&lt;&gt;"",F12&lt;&gt;"",G12&lt;&gt;"",H12&lt;&gt;"",I12&lt;&gt;"",J12&lt;&gt;""),1,0)+IF(OR(C14&lt;&gt;"",D14&lt;&gt;"",E14&lt;&gt;"",F14&lt;&gt;"",G14&lt;&gt;"",H14&lt;&gt;"",I14&lt;&gt;"",J14&lt;&gt;""),1,0)+IF(OR(C16&lt;&gt;"",D16&lt;&gt;"",E16&lt;&gt;"",F16&lt;&gt;"",G16&lt;&gt;"",H16&lt;&gt;"",I16&lt;&gt;"",J16&lt;&gt;""),1,0)+IF(OR(C18&lt;&gt;"",D18&lt;&gt;"",E18&lt;&gt;"",F18&lt;&gt;"",G18&lt;&gt;"",H18&lt;&gt;"",I18&lt;&gt;"",J18&lt;&gt;""),1,0)+IF(OR(C20&lt;&gt;"",D20&lt;&gt;"",E20&lt;&gt;"",F20&lt;&gt;"",G20&lt;&gt;"",H20&lt;&gt;"",I20&lt;&gt;"",J20&lt;&gt;""),1,0)+IF(OR(C22&lt;&gt;"",D22&lt;&gt;"",E22&lt;&gt;"",F22&lt;&gt;"",G22&lt;&gt;"",H22&lt;&gt;"",I22&lt;&gt;"",J22&lt;&gt;""),1,0)+IF(OR(C24&lt;&gt;"",D24&lt;&gt;"",E24&lt;&gt;"",F24&lt;&gt;"",G24&lt;&gt;"",H24&lt;&gt;"",I24&lt;&gt;"",J24&lt;&gt;""),1,0)+IF(OR(C26&lt;&gt;"",D26&lt;&gt;"",E26&lt;&gt;"",F26&lt;&gt;"",G26&lt;&gt;"",H26&lt;&gt;"",I26&lt;&gt;"",J26&lt;&gt;""),1,0)+IF(OR(C28&lt;&gt;"",D28&lt;&gt;"",E28&lt;&gt;"",F28&lt;&gt;"",G28&lt;&gt;"",H28&lt;&gt;"",I28&lt;&gt;"",J28&lt;&gt;""),1,0)+IF(OR(C30&lt;&gt;"",D30&lt;&gt;"",E30&lt;&gt;"",F30&lt;&gt;"",G30&lt;&gt;"",H30&lt;&gt;"",I30&lt;&gt;"",J30&lt;&gt;""),1,0)</f>
        <v>15</v>
      </c>
      <c r="D35" s="23"/>
      <c r="E35" s="23"/>
      <c r="F35" s="23"/>
      <c r="G35" s="23"/>
      <c r="H35" s="23"/>
      <c r="I35" s="23"/>
      <c r="J35" s="23"/>
    </row>
  </sheetData>
  <autoFilter ref="A1:J1" xr:uid="{EBC3A38B-4071-41F5-916B-C8F613DEA26F}"/>
  <mergeCells count="17">
    <mergeCell ref="A26:A27"/>
    <mergeCell ref="A28:A29"/>
    <mergeCell ref="A30:A31"/>
    <mergeCell ref="A32:A33"/>
    <mergeCell ref="C35:J35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MuT-results</vt:lpstr>
      <vt:lpstr>live-mutants-for-phrases-MuTops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2024-01-11T07:01:46Z</dcterms:created>
  <dcterms:modified xsi:type="dcterms:W3CDTF">2024-01-11T07:01:52Z</dcterms:modified>
</cp:coreProperties>
</file>