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3"/>
  </bookViews>
  <sheets>
    <sheet name="Modelo de Ingresos" sheetId="4" r:id="rId1"/>
    <sheet name="Modelo de Egresos" sheetId="1" r:id="rId2"/>
    <sheet name="Modelo de Inversion" sheetId="6" r:id="rId3"/>
    <sheet name="Estrategia de precio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27" i="4"/>
  <c r="B25" i="4"/>
  <c r="B23" i="4"/>
  <c r="H16" i="6"/>
  <c r="I16" i="6"/>
  <c r="J16" i="6"/>
  <c r="D16" i="6"/>
  <c r="H26" i="1"/>
  <c r="H14" i="1"/>
  <c r="G31" i="1"/>
  <c r="G19" i="1"/>
  <c r="C24" i="1"/>
  <c r="C25" i="1" s="1"/>
  <c r="C37" i="1"/>
  <c r="I3" i="4"/>
  <c r="B29" i="4" s="1"/>
  <c r="H3" i="4"/>
  <c r="B28" i="4" s="1"/>
  <c r="F3" i="4"/>
  <c r="B26" i="4" s="1"/>
  <c r="D3" i="4"/>
  <c r="B24" i="4" s="1"/>
  <c r="J3" i="4" l="1"/>
  <c r="B30" i="4" s="1"/>
  <c r="D9" i="6" l="1"/>
  <c r="J9" i="6" s="1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7" i="6"/>
  <c r="H17" i="6" s="1"/>
  <c r="D6" i="6"/>
  <c r="J6" i="6" s="1"/>
  <c r="I15" i="6" l="1"/>
  <c r="J8" i="6"/>
  <c r="I17" i="6"/>
  <c r="J17" i="6"/>
  <c r="H15" i="6"/>
  <c r="I12" i="6"/>
  <c r="H11" i="6"/>
  <c r="I11" i="6"/>
  <c r="H8" i="6"/>
  <c r="I9" i="6"/>
  <c r="H9" i="6"/>
  <c r="H6" i="6"/>
  <c r="J14" i="6"/>
  <c r="I6" i="6"/>
  <c r="J7" i="6"/>
  <c r="H12" i="6"/>
  <c r="I7" i="6"/>
  <c r="H14" i="6"/>
  <c r="D22" i="3"/>
  <c r="C38" i="1" l="1"/>
  <c r="D20" i="6"/>
  <c r="I19" i="6"/>
  <c r="J19" i="6"/>
  <c r="H19" i="6"/>
  <c r="B21" i="3" l="1"/>
  <c r="B22" i="3" s="1"/>
  <c r="B23" i="3" s="1"/>
  <c r="D23" i="3"/>
  <c r="D24" i="3" s="1"/>
  <c r="D25" i="3" s="1"/>
  <c r="D26" i="3" s="1"/>
  <c r="D27" i="3" s="1"/>
  <c r="D28" i="3" s="1"/>
  <c r="D29" i="3" s="1"/>
  <c r="D30" i="3" s="1"/>
  <c r="D31" i="3" s="1"/>
  <c r="D32" i="3" s="1"/>
  <c r="I13" i="3"/>
  <c r="E16" i="3"/>
  <c r="F21" i="3" l="1"/>
  <c r="C40" i="3"/>
  <c r="C36" i="3"/>
  <c r="C32" i="3"/>
  <c r="E32" i="3" s="1"/>
  <c r="C28" i="3"/>
  <c r="E28" i="3" s="1"/>
  <c r="C24" i="3"/>
  <c r="E24" i="3" s="1"/>
  <c r="C29" i="3"/>
  <c r="E29" i="3" s="1"/>
  <c r="C21" i="3"/>
  <c r="E21" i="3" s="1"/>
  <c r="C39" i="3"/>
  <c r="C35" i="3"/>
  <c r="C31" i="3"/>
  <c r="E31" i="3" s="1"/>
  <c r="C27" i="3"/>
  <c r="E27" i="3" s="1"/>
  <c r="C23" i="3"/>
  <c r="E23" i="3" s="1"/>
  <c r="C33" i="3"/>
  <c r="C38" i="3"/>
  <c r="C34" i="3"/>
  <c r="C30" i="3"/>
  <c r="E30" i="3" s="1"/>
  <c r="C26" i="3"/>
  <c r="E26" i="3" s="1"/>
  <c r="C22" i="3"/>
  <c r="E22" i="3" s="1"/>
  <c r="C37" i="3"/>
  <c r="C25" i="3"/>
  <c r="E25" i="3" s="1"/>
  <c r="B24" i="3"/>
  <c r="F23" i="3"/>
  <c r="D33" i="3"/>
  <c r="F22" i="3"/>
  <c r="G7" i="1"/>
  <c r="E33" i="3" l="1"/>
  <c r="H4" i="1"/>
  <c r="G8" i="1"/>
  <c r="H5" i="1"/>
  <c r="H3" i="1"/>
  <c r="F24" i="3"/>
  <c r="B25" i="3"/>
  <c r="D34" i="3"/>
  <c r="E34" i="3" s="1"/>
  <c r="C11" i="1"/>
  <c r="C12" i="1" s="1"/>
  <c r="G20" i="1" l="1"/>
  <c r="B26" i="3"/>
  <c r="F25" i="3"/>
  <c r="D35" i="3"/>
  <c r="E35" i="3" s="1"/>
  <c r="G32" i="1" l="1"/>
  <c r="B27" i="3"/>
  <c r="F26" i="3"/>
  <c r="D36" i="3"/>
  <c r="E36" i="3" s="1"/>
  <c r="B28" i="3" l="1"/>
  <c r="F27" i="3"/>
  <c r="D37" i="3"/>
  <c r="D38" i="3" s="1"/>
  <c r="D39" i="3" s="1"/>
  <c r="D40" i="3" l="1"/>
  <c r="E40" i="3" s="1"/>
  <c r="E39" i="3"/>
  <c r="E37" i="3"/>
  <c r="B29" i="3"/>
  <c r="F28" i="3"/>
  <c r="E38" i="3"/>
  <c r="B30" i="3" l="1"/>
  <c r="F29" i="3"/>
  <c r="B31" i="3" l="1"/>
  <c r="F30" i="3"/>
  <c r="B32" i="3" l="1"/>
  <c r="F31" i="3"/>
  <c r="B33" i="3" l="1"/>
  <c r="F32" i="3"/>
  <c r="F33" i="3" l="1"/>
  <c r="B34" i="3"/>
  <c r="F34" i="3" l="1"/>
  <c r="B35" i="3"/>
  <c r="F35" i="3" l="1"/>
  <c r="B36" i="3"/>
  <c r="F36" i="3" l="1"/>
  <c r="B37" i="3"/>
  <c r="F37" i="3" l="1"/>
  <c r="B38" i="3"/>
  <c r="F38" i="3" l="1"/>
  <c r="B39" i="3"/>
  <c r="B40" i="3" l="1"/>
  <c r="F40" i="3" s="1"/>
  <c r="F39" i="3"/>
</calcChain>
</file>

<file path=xl/sharedStrings.xml><?xml version="1.0" encoding="utf-8"?>
<sst xmlns="http://schemas.openxmlformats.org/spreadsheetml/2006/main" count="215" uniqueCount="87">
  <si>
    <t>Costos Fijos</t>
  </si>
  <si>
    <t>Tipo</t>
  </si>
  <si>
    <t>Frecuencia</t>
  </si>
  <si>
    <t>Monto Mensual Aprox.</t>
  </si>
  <si>
    <t>Mensual</t>
  </si>
  <si>
    <t>ABL</t>
  </si>
  <si>
    <t>Luz</t>
  </si>
  <si>
    <t>Salarios</t>
  </si>
  <si>
    <t>Total</t>
  </si>
  <si>
    <t>Internet</t>
  </si>
  <si>
    <t>Alquiler</t>
  </si>
  <si>
    <t>Mantenimiento</t>
  </si>
  <si>
    <t>Costos Variables</t>
  </si>
  <si>
    <t>comision</t>
  </si>
  <si>
    <t>Variable</t>
  </si>
  <si>
    <t>Costo fijo</t>
  </si>
  <si>
    <t>Costo Total</t>
  </si>
  <si>
    <t>% Incremento</t>
  </si>
  <si>
    <t>Ingresos Totales</t>
  </si>
  <si>
    <t>Utilidad Meta</t>
  </si>
  <si>
    <t>Perdida</t>
  </si>
  <si>
    <t>Costo Variable x Crecimiento</t>
  </si>
  <si>
    <t>Cantidad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</si>
  <si>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</si>
  <si>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</si>
  <si>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</si>
  <si>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</si>
  <si>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</si>
  <si>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</si>
  <si>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</si>
  <si>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</si>
  <si>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</si>
  <si>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</si>
  <si>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</si>
  <si>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</si>
  <si>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</si>
  <si>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</si>
  <si>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</si>
  <si>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</si>
  <si>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</si>
  <si>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</si>
  <si>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</si>
  <si>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</si>
  <si>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</si>
  <si>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Inversion</t>
  </si>
  <si>
    <t>Amortizacion</t>
  </si>
  <si>
    <t>Muebles y útiles</t>
  </si>
  <si>
    <t>Hardware</t>
  </si>
  <si>
    <t>%</t>
  </si>
  <si>
    <t>Crecimiento vs año 1</t>
  </si>
  <si>
    <t>Crecimiento vs año 2</t>
  </si>
  <si>
    <t>Años</t>
  </si>
  <si>
    <t>Costo Total y Punto de Equilibrio</t>
  </si>
  <si>
    <t>Modelo de ingresos</t>
  </si>
  <si>
    <t>Sistema de Gestion</t>
  </si>
  <si>
    <t>Precio</t>
  </si>
  <si>
    <t>Unidades vendidas - Año 1</t>
  </si>
  <si>
    <t>Total ventas $ - Año 1</t>
  </si>
  <si>
    <t>Unidades vendidas - Año 2</t>
  </si>
  <si>
    <t>Total ventas $ - Año 2</t>
  </si>
  <si>
    <t>Unidades vendidas - Año 3</t>
  </si>
  <si>
    <t>Total ventas $ - Año 3</t>
  </si>
  <si>
    <t>Unidades vendidas - Totales</t>
  </si>
  <si>
    <t>Total ventas $ - Totales</t>
  </si>
  <si>
    <t>Producto</t>
  </si>
  <si>
    <t>Telefono</t>
  </si>
  <si>
    <t>Hosting</t>
  </si>
  <si>
    <t>Sueldos</t>
  </si>
  <si>
    <t>Limpieza</t>
  </si>
  <si>
    <t>Insumos</t>
  </si>
  <si>
    <t>Comisiones por ventas</t>
  </si>
  <si>
    <t>Mensajeria</t>
  </si>
  <si>
    <t>Microsoft Office</t>
  </si>
  <si>
    <t>PU</t>
  </si>
  <si>
    <t># Ano 1</t>
  </si>
  <si>
    <t>$ Ano 1</t>
  </si>
  <si>
    <t># Ano 2</t>
  </si>
  <si>
    <t>$ Ano 2</t>
  </si>
  <si>
    <t># Ano 3</t>
  </si>
  <si>
    <t>$ Ano 3</t>
  </si>
  <si>
    <t># Ano Totales</t>
  </si>
  <si>
    <t>$ Ano Totales</t>
  </si>
  <si>
    <t>Cantidad de Sistemas vendidos</t>
  </si>
  <si>
    <t>Comisiones por venta</t>
  </si>
  <si>
    <t># Sistemas</t>
  </si>
  <si>
    <t>Por venta</t>
  </si>
  <si>
    <t>Por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</si>
</sst>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"/>
    <numFmt numFmtId="165" formatCode="_-&quot;£&quot;* #,##0.00_-;\-&quot;£&quot;* #,##0.00_-;_-&quot;£&quot;* &quot;-&quot;??_-;_-@_-"/>
    <numFmt numFmtId="169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4FD9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2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13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1" fillId="0" borderId="0" xfId="0" applyNumberFormat="1" applyFont="1"/>
    <xf numFmtId="1" fontId="0" fillId="0" borderId="0" xfId="0" applyNumberFormat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9" fontId="1" fillId="0" borderId="22" xfId="1" applyFont="1" applyBorder="1" applyAlignment="1">
      <alignment horizontal="center"/>
    </xf>
    <xf numFmtId="0" fontId="2" fillId="0" borderId="0" xfId="0" applyFont="1"/>
    <xf numFmtId="0" fontId="0" fillId="0" borderId="1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169" fontId="0" fillId="4" borderId="0" xfId="0" applyNumberFormat="1" applyFill="1"/>
    <xf numFmtId="0" fontId="1" fillId="5" borderId="0" xfId="0" applyFont="1" applyFill="1"/>
    <xf numFmtId="0" fontId="1" fillId="4" borderId="0" xfId="0" applyFont="1" applyFill="1"/>
    <xf numFmtId="169" fontId="1" fillId="4" borderId="0" xfId="0" applyNumberFormat="1" applyFont="1" applyFill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1" xfId="0" applyFont="1" applyFill="1" applyBorder="1"/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9" fontId="0" fillId="6" borderId="0" xfId="0" applyNumberFormat="1" applyFill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/>
    <xf numFmtId="0" fontId="1" fillId="4" borderId="1" xfId="0" applyFont="1" applyFill="1" applyBorder="1"/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Anos</c:v>
              </c:pt>
            </c:strLit>
          </c:cat>
          <c:val>
            <c:numRef>
              <c:f>'Modelo de Ingresos'!$D$3</c:f>
              <c:numCache>
                <c:formatCode>"$"\ #,##0.00</c:formatCode>
                <c:ptCount val="1"/>
                <c:pt idx="0">
                  <c:v>840000</c:v>
                </c:pt>
              </c:numCache>
            </c:numRef>
          </c:val>
        </c:ser>
        <c:ser>
          <c:idx val="1"/>
          <c:order val="1"/>
          <c:tx>
            <c:v>Ano 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Anos</c:v>
              </c:pt>
            </c:strLit>
          </c:cat>
          <c:val>
            <c:numRef>
              <c:f>'Modelo de Ingresos'!$F$3</c:f>
              <c:numCache>
                <c:formatCode>"$"\ #,##0.00</c:formatCode>
                <c:ptCount val="1"/>
                <c:pt idx="0">
                  <c:v>1440000</c:v>
                </c:pt>
              </c:numCache>
            </c:numRef>
          </c:val>
        </c:ser>
        <c:ser>
          <c:idx val="2"/>
          <c:order val="2"/>
          <c:tx>
            <c:v>Ano 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Anos</c:v>
              </c:pt>
            </c:strLit>
          </c:cat>
          <c:val>
            <c:numRef>
              <c:f>'Modelo de Ingresos'!$H$3</c:f>
              <c:numCache>
                <c:formatCode>"$"\ #,##0.00</c:formatCode>
                <c:ptCount val="1"/>
                <c:pt idx="0">
                  <c:v>2640000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448704"/>
        <c:axId val="88227840"/>
        <c:axId val="0"/>
      </c:bar3DChart>
      <c:catAx>
        <c:axId val="45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8227840"/>
        <c:crosses val="autoZero"/>
        <c:auto val="1"/>
        <c:lblAlgn val="ctr"/>
        <c:lblOffset val="100"/>
        <c:noMultiLvlLbl val="0"/>
      </c:catAx>
      <c:valAx>
        <c:axId val="88227840"/>
        <c:scaling>
          <c:orientation val="minMax"/>
        </c:scaling>
        <c:delete val="0"/>
        <c:axPos val="l"/>
        <c:majorGridlines/>
        <c:numFmt formatCode="&quot;$&quot;\ #,##0.00" sourceLinked="1"/>
        <c:majorTickMark val="out"/>
        <c:minorTickMark val="none"/>
        <c:tickLblPos val="nextTo"/>
        <c:crossAx val="454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precio'!$C$20</c:f>
              <c:strCache>
                <c:ptCount val="1"/>
                <c:pt idx="0">
                  <c:v>Costo fijo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'Estrategia de precio'!$B$21:$B$40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'Estrategia de precio'!$C$21:$C$30</c:f>
              <c:numCache>
                <c:formatCode>[$$-2C0A]\ #,##0</c:formatCode>
                <c:ptCount val="10"/>
                <c:pt idx="0">
                  <c:v>172300</c:v>
                </c:pt>
                <c:pt idx="1">
                  <c:v>172300</c:v>
                </c:pt>
                <c:pt idx="2">
                  <c:v>172300</c:v>
                </c:pt>
                <c:pt idx="3">
                  <c:v>172300</c:v>
                </c:pt>
                <c:pt idx="4">
                  <c:v>172300</c:v>
                </c:pt>
                <c:pt idx="5">
                  <c:v>172300</c:v>
                </c:pt>
                <c:pt idx="6">
                  <c:v>172300</c:v>
                </c:pt>
                <c:pt idx="7">
                  <c:v>172300</c:v>
                </c:pt>
                <c:pt idx="8">
                  <c:v>172300</c:v>
                </c:pt>
                <c:pt idx="9">
                  <c:v>172300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precio'!$E$20</c:f>
              <c:strCache>
                <c:ptCount val="1"/>
                <c:pt idx="0">
                  <c:v>Costo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'Estrategia de precio'!$B$21:$B$40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'Estrategia de precio'!$E$21:$E$30</c:f>
              <c:numCache>
                <c:formatCode>[$$-2C0A]\ #,##0</c:formatCode>
                <c:ptCount val="10"/>
                <c:pt idx="0">
                  <c:v>179300</c:v>
                </c:pt>
                <c:pt idx="1">
                  <c:v>180000</c:v>
                </c:pt>
                <c:pt idx="2">
                  <c:v>180770</c:v>
                </c:pt>
                <c:pt idx="3">
                  <c:v>181617</c:v>
                </c:pt>
                <c:pt idx="4">
                  <c:v>182548.7</c:v>
                </c:pt>
                <c:pt idx="5">
                  <c:v>183573.57</c:v>
                </c:pt>
                <c:pt idx="6">
                  <c:v>184700.927</c:v>
                </c:pt>
                <c:pt idx="7">
                  <c:v>185941.0197</c:v>
                </c:pt>
                <c:pt idx="8">
                  <c:v>187305.12167000002</c:v>
                </c:pt>
                <c:pt idx="9">
                  <c:v>188805.633837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precio'!$F$20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precio'!$B$21:$B$40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'Estrategia de precio'!$F$21:$F$30</c:f>
              <c:numCache>
                <c:formatCode>[$$-2C0A]\ #,##0</c:formatCode>
                <c:ptCount val="10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1376"/>
        <c:axId val="119228096"/>
      </c:lineChart>
      <c:catAx>
        <c:axId val="57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228096"/>
        <c:crosses val="autoZero"/>
        <c:auto val="1"/>
        <c:lblAlgn val="ctr"/>
        <c:lblOffset val="100"/>
        <c:noMultiLvlLbl val="0"/>
      </c:catAx>
      <c:valAx>
        <c:axId val="1192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7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55870658412736"/>
          <c:y val="0.95647938591815285"/>
          <c:w val="0.36748798933891219"/>
          <c:h val="4.3520614081847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4</xdr:row>
      <xdr:rowOff>125941</xdr:rowOff>
    </xdr:from>
    <xdr:to>
      <xdr:col>3</xdr:col>
      <xdr:colOff>1270000</xdr:colOff>
      <xdr:row>19</xdr:row>
      <xdr:rowOff>11641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447673</xdr:colOff>
      <xdr:row>14</xdr:row>
      <xdr:rowOff>171450</xdr:rowOff>
    </xdr:from>
    <xdr:to>
      <xdr:col>17</xdr:col>
      <xdr:colOff>656166</xdr:colOff>
      <xdr:row>40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358897</xdr:colOff>
      <xdr:row>26</xdr:row>
      <xdr:rowOff>39342</xdr:rowOff>
    </xdr:from>
    <xdr:to>
      <xdr:col>16</xdr:col>
      <xdr:colOff>211671</xdr:colOff>
      <xdr:row>27</xdr:row>
      <xdr:rowOff>63500</xdr:rowOff>
    </xdr:to>
    <xdr:cxnSp macro="">
      <xdr:nvCxnSpPr>
        <xdr:cNvPr id="8" name="Conector recto de flecha 7"/>
        <xdr:cNvCxnSpPr>
          <a:endCxn id="2" idx="3"/>
        </xdr:cNvCxnSpPr>
      </xdr:nvCxnSpPr>
      <xdr:spPr>
        <a:xfrm flipH="1" flipV="1">
          <a:off x="14910980" y="5098175"/>
          <a:ext cx="614774" cy="21465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14</xdr:col>
      <xdr:colOff>403224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307232" y="7388224"/>
          <a:ext cx="28860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Ventas de sistemas</a:t>
          </a:r>
        </a:p>
        <a:p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183092</xdr:colOff>
      <xdr:row>30</xdr:row>
      <xdr:rowOff>23283</xdr:rowOff>
    </xdr:from>
    <xdr:to>
      <xdr:col>9</xdr:col>
      <xdr:colOff>232834</xdr:colOff>
      <xdr:row>32</xdr:row>
      <xdr:rowOff>63500</xdr:rowOff>
    </xdr:to>
    <xdr:cxnSp macro="">
      <xdr:nvCxnSpPr>
        <xdr:cNvPr id="11" name="Conector recto de flecha 10"/>
        <xdr:cNvCxnSpPr/>
      </xdr:nvCxnSpPr>
      <xdr:spPr>
        <a:xfrm>
          <a:off x="9401175" y="5844116"/>
          <a:ext cx="811742" cy="421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246595</xdr:colOff>
      <xdr:row>32</xdr:row>
      <xdr:rowOff>28574</xdr:rowOff>
    </xdr:from>
    <xdr:to>
      <xdr:col>9</xdr:col>
      <xdr:colOff>532345</xdr:colOff>
      <xdr:row>33</xdr:row>
      <xdr:rowOff>114299</xdr:rowOff>
    </xdr:to>
    <xdr:sp macro="" textlink="">
      <xdr:nvSpPr>
        <xdr:cNvPr id="12" name="Elipse 11"/>
        <xdr:cNvSpPr/>
      </xdr:nvSpPr>
      <xdr:spPr>
        <a:xfrm>
          <a:off x="10226678" y="6230407"/>
          <a:ext cx="285750" cy="276225"/>
        </a:xfrm>
        <a:prstGeom prst="ellipse">
          <a:avLst/>
        </a:prstGeom>
        <a:solidFill>
          <a:schemeClr val="accent4">
            <a:alpha val="10000"/>
          </a:schemeClr>
        </a:solidFill>
        <a:ln>
          <a:solidFill>
            <a:schemeClr val="accent4">
              <a:lumMod val="60000"/>
              <a:lumOff val="40000"/>
            </a:schemeClr>
          </a:solidFill>
          <a:prstDash val="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119934</xdr:colOff>
      <xdr:row>26</xdr:row>
      <xdr:rowOff>91086</xdr:rowOff>
    </xdr:from>
    <xdr:to>
      <xdr:col>15</xdr:col>
      <xdr:colOff>534069</xdr:colOff>
      <xdr:row>35</xdr:row>
      <xdr:rowOff>81793</xdr:rowOff>
    </xdr:to>
    <xdr:sp macro="" textlink="">
      <xdr:nvSpPr>
        <xdr:cNvPr id="2" name="Triángulo isósceles 1"/>
        <xdr:cNvSpPr/>
      </xdr:nvSpPr>
      <xdr:spPr>
        <a:xfrm rot="15230364">
          <a:off x="12121481" y="3890455"/>
          <a:ext cx="1705207" cy="4224135"/>
        </a:xfrm>
        <a:prstGeom prst="triangle">
          <a:avLst>
            <a:gd name="adj" fmla="val 69324"/>
          </a:avLst>
        </a:prstGeom>
        <a:solidFill>
          <a:schemeClr val="accent6">
            <a:lumMod val="60000"/>
            <a:lumOff val="40000"/>
            <a:alpha val="29000"/>
          </a:schemeClr>
        </a:solidFill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0.88242</cdr:x>
      <cdr:y>0.37954</cdr:y>
    </cdr:from>
    <cdr:to>
      <cdr:x>1</cdr:x>
      <cdr:y>0.44724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580423" y="1869005"/>
          <a:ext cx="1010070" cy="333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0.11464</cdr:x>
      <cdr:y>0.52729</cdr:y>
    </cdr:from>
    <cdr:to>
      <cdr:x>0.27413</cdr:x>
      <cdr:y>0.58725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984851" y="2607752"/>
          <a:ext cx="1370098" cy="296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90" zoomScaleNormal="90" workbookViewId="0">
      <selection activeCell="A22" sqref="A22:B30"/>
    </sheetView>
  </sheetViews>
  <sheetFormatPr defaultColWidth="11.42578125" defaultRowHeight="15" x14ac:dyDescent="0.25"/>
  <cols>
    <col min="1" max="1" width="14.85546875" customWidth="1"/>
    <col min="2" max="2" width="14.140625" bestFit="1" customWidth="1"/>
    <col min="3" max="3" width="24.7109375" bestFit="1" customWidth="1"/>
    <col min="4" max="4" width="20.140625" bestFit="1" customWidth="1"/>
    <col min="5" max="5" width="24.7109375" bestFit="1" customWidth="1"/>
    <col min="6" max="6" width="20.140625" bestFit="1" customWidth="1"/>
    <col min="7" max="7" width="24.7109375" bestFit="1" customWidth="1"/>
    <col min="8" max="8" width="20.140625" bestFit="1" customWidth="1"/>
    <col min="9" max="9" width="26.42578125" bestFit="1" customWidth="1"/>
    <col min="10" max="10" width="21.5703125" bestFit="1" customWidth="1"/>
  </cols>
  <sheetData>
    <row r="1" spans="1:10" x14ac:dyDescent="0.25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53" t="s">
        <v>64</v>
      </c>
      <c r="B2" s="53" t="s">
        <v>55</v>
      </c>
      <c r="C2" s="53" t="s">
        <v>56</v>
      </c>
      <c r="D2" s="53" t="s">
        <v>57</v>
      </c>
      <c r="E2" s="53" t="s">
        <v>58</v>
      </c>
      <c r="F2" s="53" t="s">
        <v>59</v>
      </c>
      <c r="G2" s="53" t="s">
        <v>60</v>
      </c>
      <c r="H2" s="53" t="s">
        <v>61</v>
      </c>
      <c r="I2" s="57" t="s">
        <v>62</v>
      </c>
      <c r="J2" s="57" t="s">
        <v>63</v>
      </c>
    </row>
    <row r="3" spans="1:10" x14ac:dyDescent="0.25">
      <c r="A3" s="55" t="s">
        <v>54</v>
      </c>
      <c r="B3" s="56">
        <v>12000</v>
      </c>
      <c r="C3" s="55">
        <v>70</v>
      </c>
      <c r="D3" s="56">
        <f>B3*C3</f>
        <v>840000</v>
      </c>
      <c r="E3" s="55">
        <v>120</v>
      </c>
      <c r="F3" s="56">
        <f>B3*E3</f>
        <v>1440000</v>
      </c>
      <c r="G3" s="55">
        <v>220</v>
      </c>
      <c r="H3" s="56">
        <f>B3*G3</f>
        <v>2640000</v>
      </c>
      <c r="I3" s="58">
        <f>SUM(C3,E3,G3)</f>
        <v>410</v>
      </c>
      <c r="J3" s="59">
        <f>SUM(D3,F3,H3)</f>
        <v>4920000</v>
      </c>
    </row>
    <row r="22" spans="1:2" x14ac:dyDescent="0.25">
      <c r="A22" s="53" t="s">
        <v>73</v>
      </c>
      <c r="B22" s="84">
        <f>B3</f>
        <v>12000</v>
      </c>
    </row>
    <row r="23" spans="1:2" x14ac:dyDescent="0.25">
      <c r="A23" s="53" t="s">
        <v>74</v>
      </c>
      <c r="B23" s="54">
        <f>C3</f>
        <v>70</v>
      </c>
    </row>
    <row r="24" spans="1:2" x14ac:dyDescent="0.25">
      <c r="A24" s="53" t="s">
        <v>75</v>
      </c>
      <c r="B24" s="84">
        <f>D3</f>
        <v>840000</v>
      </c>
    </row>
    <row r="25" spans="1:2" x14ac:dyDescent="0.25">
      <c r="A25" s="53" t="s">
        <v>76</v>
      </c>
      <c r="B25" s="54">
        <f>E3</f>
        <v>120</v>
      </c>
    </row>
    <row r="26" spans="1:2" x14ac:dyDescent="0.25">
      <c r="A26" s="53" t="s">
        <v>77</v>
      </c>
      <c r="B26" s="84">
        <f>F3</f>
        <v>1440000</v>
      </c>
    </row>
    <row r="27" spans="1:2" x14ac:dyDescent="0.25">
      <c r="A27" s="53" t="s">
        <v>78</v>
      </c>
      <c r="B27" s="54">
        <f>G3</f>
        <v>220</v>
      </c>
    </row>
    <row r="28" spans="1:2" x14ac:dyDescent="0.25">
      <c r="A28" s="53" t="s">
        <v>79</v>
      </c>
      <c r="B28" s="84">
        <f>H3</f>
        <v>2640000</v>
      </c>
    </row>
    <row r="29" spans="1:2" x14ac:dyDescent="0.25">
      <c r="A29" s="53" t="s">
        <v>80</v>
      </c>
      <c r="B29" s="54">
        <f>I3</f>
        <v>410</v>
      </c>
    </row>
    <row r="30" spans="1:2" x14ac:dyDescent="0.25">
      <c r="A30" s="53" t="s">
        <v>81</v>
      </c>
      <c r="B30" s="84">
        <f>J3</f>
        <v>4920000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="80" zoomScaleNormal="80" workbookViewId="0">
      <selection activeCell="E1" sqref="E1:I32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28" bestFit="1" customWidth="1"/>
  </cols>
  <sheetData>
    <row r="1" spans="1:10" ht="18.75" x14ac:dyDescent="0.3">
      <c r="A1" s="60" t="s">
        <v>23</v>
      </c>
      <c r="B1" s="61"/>
      <c r="C1" s="62"/>
      <c r="E1" s="60" t="s">
        <v>28</v>
      </c>
      <c r="F1" s="61"/>
      <c r="G1" s="62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36" t="s">
        <v>48</v>
      </c>
    </row>
    <row r="3" spans="1:10" x14ac:dyDescent="0.25">
      <c r="A3" s="4" t="s">
        <v>10</v>
      </c>
      <c r="B3" s="5" t="s">
        <v>4</v>
      </c>
      <c r="C3" s="9">
        <v>12700</v>
      </c>
      <c r="E3" s="4" t="s">
        <v>69</v>
      </c>
      <c r="F3" s="5" t="s">
        <v>14</v>
      </c>
      <c r="G3" s="9">
        <v>600</v>
      </c>
      <c r="H3" s="37">
        <f>G3/$G$7</f>
        <v>9.5238095238095233E-2</v>
      </c>
      <c r="I3" s="34"/>
    </row>
    <row r="4" spans="1:10" x14ac:dyDescent="0.25">
      <c r="A4" s="4" t="s">
        <v>5</v>
      </c>
      <c r="B4" s="5" t="s">
        <v>4</v>
      </c>
      <c r="C4" s="9">
        <v>200</v>
      </c>
      <c r="E4" s="4" t="s">
        <v>11</v>
      </c>
      <c r="F4" s="5" t="s">
        <v>14</v>
      </c>
      <c r="G4" s="9">
        <v>1500</v>
      </c>
      <c r="H4" s="37">
        <f t="shared" ref="H4:H5" si="0">G4/$G$7</f>
        <v>0.23809523809523808</v>
      </c>
    </row>
    <row r="5" spans="1:10" x14ac:dyDescent="0.25">
      <c r="A5" s="4" t="s">
        <v>6</v>
      </c>
      <c r="B5" s="5" t="s">
        <v>4</v>
      </c>
      <c r="C5" s="9">
        <v>700</v>
      </c>
      <c r="E5" s="4" t="s">
        <v>70</v>
      </c>
      <c r="F5" s="5" t="s">
        <v>14</v>
      </c>
      <c r="G5" s="9">
        <v>3000</v>
      </c>
      <c r="H5" s="37">
        <f t="shared" si="0"/>
        <v>0.47619047619047616</v>
      </c>
      <c r="I5" s="23"/>
    </row>
    <row r="6" spans="1:10" ht="15.75" thickBot="1" x14ac:dyDescent="0.3">
      <c r="A6" s="4" t="s">
        <v>9</v>
      </c>
      <c r="B6" s="5" t="s">
        <v>4</v>
      </c>
      <c r="C6" s="9">
        <v>900</v>
      </c>
      <c r="E6" s="4" t="s">
        <v>71</v>
      </c>
      <c r="F6" s="5" t="s">
        <v>14</v>
      </c>
      <c r="G6" s="9">
        <v>1200</v>
      </c>
      <c r="I6" s="23"/>
      <c r="J6" s="20"/>
    </row>
    <row r="7" spans="1:10" ht="15.75" thickBot="1" x14ac:dyDescent="0.3">
      <c r="A7" s="4" t="s">
        <v>65</v>
      </c>
      <c r="B7" s="5" t="s">
        <v>4</v>
      </c>
      <c r="C7" s="9">
        <v>300</v>
      </c>
      <c r="E7" s="7" t="s">
        <v>8</v>
      </c>
      <c r="F7" s="8"/>
      <c r="G7" s="13">
        <f>SUM(G3:G6)</f>
        <v>6300</v>
      </c>
    </row>
    <row r="8" spans="1:10" ht="19.5" thickBot="1" x14ac:dyDescent="0.35">
      <c r="A8" s="4" t="s">
        <v>66</v>
      </c>
      <c r="B8" s="5" t="s">
        <v>4</v>
      </c>
      <c r="C8" s="9">
        <v>200</v>
      </c>
      <c r="E8" s="7"/>
      <c r="F8" s="25" t="s">
        <v>26</v>
      </c>
      <c r="G8" s="13">
        <f>G7*12</f>
        <v>75600</v>
      </c>
    </row>
    <row r="9" spans="1:10" x14ac:dyDescent="0.25">
      <c r="A9" s="10" t="s">
        <v>68</v>
      </c>
      <c r="B9" s="11" t="s">
        <v>4</v>
      </c>
      <c r="C9" s="12">
        <v>3000</v>
      </c>
    </row>
    <row r="10" spans="1:10" ht="15.75" thickBot="1" x14ac:dyDescent="0.3">
      <c r="A10" s="10" t="s">
        <v>67</v>
      </c>
      <c r="B10" s="11" t="s">
        <v>4</v>
      </c>
      <c r="C10" s="12">
        <v>148000</v>
      </c>
    </row>
    <row r="11" spans="1:10" ht="15.75" thickBot="1" x14ac:dyDescent="0.3">
      <c r="A11" s="7" t="s">
        <v>8</v>
      </c>
      <c r="B11" s="8"/>
      <c r="C11" s="13">
        <f>SUM(C3:C10)</f>
        <v>166000</v>
      </c>
    </row>
    <row r="12" spans="1:10" ht="19.5" thickBot="1" x14ac:dyDescent="0.35">
      <c r="A12" s="21"/>
      <c r="B12" s="26" t="s">
        <v>26</v>
      </c>
      <c r="C12" s="24">
        <f>C11*12</f>
        <v>1992000</v>
      </c>
    </row>
    <row r="13" spans="1:10" ht="19.5" thickBot="1" x14ac:dyDescent="0.35">
      <c r="A13" s="6"/>
      <c r="E13" s="60" t="s">
        <v>29</v>
      </c>
      <c r="F13" s="61"/>
      <c r="G13" s="62"/>
      <c r="H13" s="38" t="s">
        <v>49</v>
      </c>
    </row>
    <row r="14" spans="1:10" ht="18.75" x14ac:dyDescent="0.3">
      <c r="A14" s="63" t="s">
        <v>24</v>
      </c>
      <c r="B14" s="64"/>
      <c r="C14" s="65"/>
      <c r="E14" s="1" t="s">
        <v>1</v>
      </c>
      <c r="F14" s="2" t="s">
        <v>2</v>
      </c>
      <c r="G14" s="3" t="s">
        <v>27</v>
      </c>
      <c r="H14" s="39">
        <f>G19/G7</f>
        <v>1.7301587301587302</v>
      </c>
    </row>
    <row r="15" spans="1:10" x14ac:dyDescent="0.25">
      <c r="A15" s="1" t="s">
        <v>1</v>
      </c>
      <c r="B15" s="2" t="s">
        <v>2</v>
      </c>
      <c r="C15" s="3" t="s">
        <v>3</v>
      </c>
      <c r="E15" s="4" t="s">
        <v>69</v>
      </c>
      <c r="F15" s="5" t="s">
        <v>14</v>
      </c>
      <c r="G15" s="9">
        <v>900</v>
      </c>
      <c r="I15" s="34"/>
    </row>
    <row r="16" spans="1:10" x14ac:dyDescent="0.25">
      <c r="A16" s="4" t="s">
        <v>10</v>
      </c>
      <c r="B16" s="5" t="s">
        <v>4</v>
      </c>
      <c r="C16" s="9">
        <v>12700</v>
      </c>
      <c r="E16" s="4" t="s">
        <v>11</v>
      </c>
      <c r="F16" s="5" t="s">
        <v>14</v>
      </c>
      <c r="G16" s="9">
        <v>2500</v>
      </c>
    </row>
    <row r="17" spans="1:9" x14ac:dyDescent="0.25">
      <c r="A17" s="4" t="s">
        <v>5</v>
      </c>
      <c r="B17" s="5" t="s">
        <v>4</v>
      </c>
      <c r="C17" s="9">
        <v>200</v>
      </c>
      <c r="E17" s="4" t="s">
        <v>70</v>
      </c>
      <c r="F17" s="5" t="s">
        <v>14</v>
      </c>
      <c r="G17" s="9">
        <v>5000</v>
      </c>
      <c r="H17" s="35"/>
      <c r="I17" s="23"/>
    </row>
    <row r="18" spans="1:9" ht="15.75" thickBot="1" x14ac:dyDescent="0.3">
      <c r="A18" s="4" t="s">
        <v>6</v>
      </c>
      <c r="B18" s="5" t="s">
        <v>4</v>
      </c>
      <c r="C18" s="9">
        <v>700</v>
      </c>
      <c r="E18" s="4" t="s">
        <v>71</v>
      </c>
      <c r="F18" s="5" t="s">
        <v>14</v>
      </c>
      <c r="G18" s="9">
        <v>2500</v>
      </c>
      <c r="H18" s="35"/>
      <c r="I18" s="23"/>
    </row>
    <row r="19" spans="1:9" ht="15.75" thickBot="1" x14ac:dyDescent="0.3">
      <c r="A19" s="4" t="s">
        <v>9</v>
      </c>
      <c r="B19" s="5" t="s">
        <v>4</v>
      </c>
      <c r="C19" s="9">
        <v>900</v>
      </c>
      <c r="E19" s="7" t="s">
        <v>8</v>
      </c>
      <c r="F19" s="8"/>
      <c r="G19" s="13">
        <f>SUM(G15:G18)</f>
        <v>10900</v>
      </c>
    </row>
    <row r="20" spans="1:9" ht="19.5" thickBot="1" x14ac:dyDescent="0.35">
      <c r="A20" s="4" t="s">
        <v>65</v>
      </c>
      <c r="B20" s="5" t="s">
        <v>4</v>
      </c>
      <c r="C20" s="9">
        <v>300</v>
      </c>
      <c r="E20" s="7"/>
      <c r="F20" s="25" t="s">
        <v>26</v>
      </c>
      <c r="G20" s="13">
        <f>G19*12</f>
        <v>130800</v>
      </c>
    </row>
    <row r="21" spans="1:9" x14ac:dyDescent="0.25">
      <c r="A21" s="4" t="s">
        <v>66</v>
      </c>
      <c r="B21" s="5" t="s">
        <v>4</v>
      </c>
      <c r="C21" s="9">
        <v>200</v>
      </c>
    </row>
    <row r="22" spans="1:9" x14ac:dyDescent="0.25">
      <c r="A22" s="10" t="s">
        <v>68</v>
      </c>
      <c r="B22" s="11" t="s">
        <v>4</v>
      </c>
      <c r="C22" s="12">
        <v>3000</v>
      </c>
    </row>
    <row r="23" spans="1:9" ht="15.75" thickBot="1" x14ac:dyDescent="0.3">
      <c r="A23" s="10" t="s">
        <v>67</v>
      </c>
      <c r="B23" s="11" t="s">
        <v>4</v>
      </c>
      <c r="C23" s="12">
        <v>148000</v>
      </c>
    </row>
    <row r="24" spans="1:9" ht="15.75" thickBot="1" x14ac:dyDescent="0.3">
      <c r="A24" s="7" t="s">
        <v>8</v>
      </c>
      <c r="B24" s="8"/>
      <c r="C24" s="13">
        <f>SUM(C16:C23)</f>
        <v>166000</v>
      </c>
    </row>
    <row r="25" spans="1:9" ht="19.5" thickBot="1" x14ac:dyDescent="0.35">
      <c r="A25" s="41"/>
      <c r="B25" s="26" t="s">
        <v>26</v>
      </c>
      <c r="C25" s="24">
        <f>C24*12</f>
        <v>1992000</v>
      </c>
      <c r="E25" s="60" t="s">
        <v>30</v>
      </c>
      <c r="F25" s="61"/>
      <c r="G25" s="62"/>
      <c r="H25" s="38" t="s">
        <v>50</v>
      </c>
    </row>
    <row r="26" spans="1:9" ht="15.75" thickBot="1" x14ac:dyDescent="0.3">
      <c r="E26" s="1" t="s">
        <v>1</v>
      </c>
      <c r="F26" s="2" t="s">
        <v>2</v>
      </c>
      <c r="G26" s="3" t="s">
        <v>27</v>
      </c>
      <c r="H26" s="39">
        <f>G20/G32</f>
        <v>0.59890109890109888</v>
      </c>
    </row>
    <row r="27" spans="1:9" ht="18.75" x14ac:dyDescent="0.3">
      <c r="A27" s="63" t="s">
        <v>25</v>
      </c>
      <c r="B27" s="64"/>
      <c r="C27" s="65"/>
      <c r="E27" s="4" t="s">
        <v>69</v>
      </c>
      <c r="F27" s="5" t="s">
        <v>14</v>
      </c>
      <c r="G27" s="9">
        <v>1200</v>
      </c>
      <c r="I27" s="34"/>
    </row>
    <row r="28" spans="1:9" x14ac:dyDescent="0.25">
      <c r="A28" s="1" t="s">
        <v>1</v>
      </c>
      <c r="B28" s="42" t="s">
        <v>2</v>
      </c>
      <c r="C28" s="3" t="s">
        <v>3</v>
      </c>
      <c r="E28" s="4" t="s">
        <v>11</v>
      </c>
      <c r="F28" s="5" t="s">
        <v>14</v>
      </c>
      <c r="G28" s="9">
        <v>4000</v>
      </c>
    </row>
    <row r="29" spans="1:9" x14ac:dyDescent="0.25">
      <c r="A29" s="4" t="s">
        <v>10</v>
      </c>
      <c r="B29" s="5" t="s">
        <v>4</v>
      </c>
      <c r="C29" s="9">
        <v>12700</v>
      </c>
      <c r="E29" s="4" t="s">
        <v>70</v>
      </c>
      <c r="F29" s="5" t="s">
        <v>14</v>
      </c>
      <c r="G29" s="9">
        <v>9000</v>
      </c>
      <c r="H29" s="35"/>
      <c r="I29" s="23"/>
    </row>
    <row r="30" spans="1:9" ht="15.75" thickBot="1" x14ac:dyDescent="0.3">
      <c r="A30" s="4" t="s">
        <v>5</v>
      </c>
      <c r="B30" s="5" t="s">
        <v>4</v>
      </c>
      <c r="C30" s="9">
        <v>200</v>
      </c>
      <c r="E30" s="4" t="s">
        <v>71</v>
      </c>
      <c r="F30" s="5" t="s">
        <v>14</v>
      </c>
      <c r="G30" s="9">
        <v>4000</v>
      </c>
      <c r="H30" s="35"/>
      <c r="I30" s="23"/>
    </row>
    <row r="31" spans="1:9" ht="15.75" thickBot="1" x14ac:dyDescent="0.3">
      <c r="A31" s="4" t="s">
        <v>6</v>
      </c>
      <c r="B31" s="5" t="s">
        <v>4</v>
      </c>
      <c r="C31" s="9">
        <v>700</v>
      </c>
      <c r="E31" s="7" t="s">
        <v>8</v>
      </c>
      <c r="F31" s="8"/>
      <c r="G31" s="13">
        <f>SUM(G27:G30)</f>
        <v>18200</v>
      </c>
    </row>
    <row r="32" spans="1:9" ht="19.5" thickBot="1" x14ac:dyDescent="0.35">
      <c r="A32" s="4" t="s">
        <v>9</v>
      </c>
      <c r="B32" s="5" t="s">
        <v>4</v>
      </c>
      <c r="C32" s="9">
        <v>900</v>
      </c>
      <c r="E32" s="7"/>
      <c r="F32" s="25" t="s">
        <v>26</v>
      </c>
      <c r="G32" s="13">
        <f>G31*12</f>
        <v>218400</v>
      </c>
    </row>
    <row r="33" spans="1:3" x14ac:dyDescent="0.25">
      <c r="A33" s="4" t="s">
        <v>65</v>
      </c>
      <c r="B33" s="5" t="s">
        <v>4</v>
      </c>
      <c r="C33" s="9">
        <v>300</v>
      </c>
    </row>
    <row r="34" spans="1:3" x14ac:dyDescent="0.25">
      <c r="A34" s="4" t="s">
        <v>66</v>
      </c>
      <c r="B34" s="5" t="s">
        <v>4</v>
      </c>
      <c r="C34" s="9">
        <v>200</v>
      </c>
    </row>
    <row r="35" spans="1:3" x14ac:dyDescent="0.25">
      <c r="A35" s="10" t="s">
        <v>68</v>
      </c>
      <c r="B35" s="11" t="s">
        <v>4</v>
      </c>
      <c r="C35" s="12">
        <v>3000</v>
      </c>
    </row>
    <row r="36" spans="1:3" ht="15.75" thickBot="1" x14ac:dyDescent="0.3">
      <c r="A36" s="10" t="s">
        <v>67</v>
      </c>
      <c r="B36" s="11" t="s">
        <v>4</v>
      </c>
      <c r="C36" s="12">
        <v>148000</v>
      </c>
    </row>
    <row r="37" spans="1:3" ht="15.75" thickBot="1" x14ac:dyDescent="0.3">
      <c r="A37" s="7" t="s">
        <v>8</v>
      </c>
      <c r="B37" s="8"/>
      <c r="C37" s="13">
        <f>SUM(C29:C36)</f>
        <v>166000</v>
      </c>
    </row>
    <row r="38" spans="1:3" ht="19.5" thickBot="1" x14ac:dyDescent="0.35">
      <c r="A38" s="21"/>
      <c r="B38" s="26" t="s">
        <v>26</v>
      </c>
      <c r="C38" s="24">
        <f>C37*12</f>
        <v>1992000</v>
      </c>
    </row>
  </sheetData>
  <mergeCells count="6">
    <mergeCell ref="A1:C1"/>
    <mergeCell ref="E1:G1"/>
    <mergeCell ref="A14:C14"/>
    <mergeCell ref="A27:C27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F4" sqref="F4:J19"/>
    </sheetView>
  </sheetViews>
  <sheetFormatPr defaultColWidth="11.42578125" defaultRowHeight="15" x14ac:dyDescent="0.25"/>
  <cols>
    <col min="1" max="1" width="23.85546875" bestFit="1" customWidth="1"/>
    <col min="2" max="2" width="11.42578125" style="28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0" bestFit="1" customWidth="1"/>
    <col min="8" max="10" width="12.5703125" style="30" bestFit="1" customWidth="1"/>
  </cols>
  <sheetData>
    <row r="1" spans="1:10" x14ac:dyDescent="0.25">
      <c r="A1" s="31" t="s">
        <v>44</v>
      </c>
      <c r="F1" s="31" t="s">
        <v>45</v>
      </c>
    </row>
    <row r="4" spans="1:10" x14ac:dyDescent="0.25">
      <c r="A4" s="66" t="s">
        <v>32</v>
      </c>
      <c r="B4" s="66" t="s">
        <v>22</v>
      </c>
      <c r="C4" s="66" t="s">
        <v>39</v>
      </c>
      <c r="D4" s="66" t="s">
        <v>8</v>
      </c>
      <c r="F4" s="66" t="s">
        <v>32</v>
      </c>
      <c r="G4" s="70" t="s">
        <v>45</v>
      </c>
      <c r="H4" s="71" t="s">
        <v>31</v>
      </c>
      <c r="I4" s="72"/>
      <c r="J4" s="73"/>
    </row>
    <row r="5" spans="1:10" x14ac:dyDescent="0.25">
      <c r="A5" s="66" t="s">
        <v>46</v>
      </c>
      <c r="B5" s="67"/>
      <c r="C5" s="68"/>
      <c r="D5" s="69"/>
      <c r="F5" s="66" t="s">
        <v>46</v>
      </c>
      <c r="G5" s="70" t="s">
        <v>51</v>
      </c>
      <c r="H5" s="74">
        <v>1</v>
      </c>
      <c r="I5" s="74">
        <v>2</v>
      </c>
      <c r="J5" s="74">
        <v>3</v>
      </c>
    </row>
    <row r="6" spans="1:10" x14ac:dyDescent="0.25">
      <c r="A6" s="14" t="s">
        <v>33</v>
      </c>
      <c r="B6" s="5">
        <v>5</v>
      </c>
      <c r="C6" s="27">
        <v>5000</v>
      </c>
      <c r="D6" s="29">
        <f>C6*B6</f>
        <v>25000</v>
      </c>
      <c r="F6" s="14" t="s">
        <v>33</v>
      </c>
      <c r="G6" s="32">
        <v>10</v>
      </c>
      <c r="H6" s="33">
        <f>D6/$G6</f>
        <v>2500</v>
      </c>
      <c r="I6" s="33">
        <f>D6/$G6</f>
        <v>2500</v>
      </c>
      <c r="J6" s="33">
        <f>D6/$G6</f>
        <v>2500</v>
      </c>
    </row>
    <row r="7" spans="1:10" x14ac:dyDescent="0.25">
      <c r="A7" s="14" t="s">
        <v>34</v>
      </c>
      <c r="B7" s="5">
        <v>10</v>
      </c>
      <c r="C7" s="27">
        <v>3000</v>
      </c>
      <c r="D7" s="29">
        <f t="shared" ref="D7:D17" si="0">C7*B7</f>
        <v>30000</v>
      </c>
      <c r="F7" s="14" t="s">
        <v>34</v>
      </c>
      <c r="G7" s="32">
        <v>10</v>
      </c>
      <c r="H7" s="33">
        <f>D7/$G7</f>
        <v>3000</v>
      </c>
      <c r="I7" s="33">
        <f>D7/$G7</f>
        <v>3000</v>
      </c>
      <c r="J7" s="33">
        <f>D7/$G7</f>
        <v>3000</v>
      </c>
    </row>
    <row r="8" spans="1:10" x14ac:dyDescent="0.25">
      <c r="A8" s="14" t="s">
        <v>40</v>
      </c>
      <c r="B8" s="5">
        <v>2</v>
      </c>
      <c r="C8" s="27">
        <v>5000</v>
      </c>
      <c r="D8" s="29">
        <f t="shared" si="0"/>
        <v>10000</v>
      </c>
      <c r="F8" s="14" t="s">
        <v>40</v>
      </c>
      <c r="G8" s="32">
        <v>10</v>
      </c>
      <c r="H8" s="33">
        <f>D8/$G8</f>
        <v>1000</v>
      </c>
      <c r="I8" s="33">
        <f>D8/$G8</f>
        <v>1000</v>
      </c>
      <c r="J8" s="33">
        <f>D8/$G8</f>
        <v>1000</v>
      </c>
    </row>
    <row r="9" spans="1:10" x14ac:dyDescent="0.25">
      <c r="A9" s="14" t="s">
        <v>36</v>
      </c>
      <c r="B9" s="5">
        <v>2</v>
      </c>
      <c r="C9" s="27">
        <v>7000</v>
      </c>
      <c r="D9" s="29">
        <f t="shared" ref="D9" si="1">C9*B9</f>
        <v>14000</v>
      </c>
      <c r="F9" s="14" t="s">
        <v>36</v>
      </c>
      <c r="G9" s="32">
        <v>10</v>
      </c>
      <c r="H9" s="33">
        <f>D9/$G9</f>
        <v>1400</v>
      </c>
      <c r="I9" s="33">
        <f>D9/$G9</f>
        <v>1400</v>
      </c>
      <c r="J9" s="33">
        <f>D9/$G9</f>
        <v>1400</v>
      </c>
    </row>
    <row r="10" spans="1:10" x14ac:dyDescent="0.25">
      <c r="A10" s="75" t="s">
        <v>47</v>
      </c>
      <c r="B10" s="47"/>
      <c r="C10" s="48"/>
      <c r="D10" s="49"/>
      <c r="F10" s="75" t="s">
        <v>47</v>
      </c>
      <c r="G10" s="70" t="s">
        <v>51</v>
      </c>
      <c r="H10" s="50"/>
      <c r="I10" s="51"/>
      <c r="J10" s="52"/>
    </row>
    <row r="11" spans="1:10" x14ac:dyDescent="0.25">
      <c r="A11" s="14" t="s">
        <v>37</v>
      </c>
      <c r="B11" s="5">
        <v>6</v>
      </c>
      <c r="C11" s="27">
        <v>17000</v>
      </c>
      <c r="D11" s="29">
        <f t="shared" si="0"/>
        <v>102000</v>
      </c>
      <c r="F11" s="14" t="s">
        <v>37</v>
      </c>
      <c r="G11" s="32">
        <v>3</v>
      </c>
      <c r="H11" s="33">
        <f>D11/$G11</f>
        <v>34000</v>
      </c>
      <c r="I11" s="33">
        <f>D11/$G11</f>
        <v>34000</v>
      </c>
      <c r="J11" s="33">
        <f>D11/$G11</f>
        <v>34000</v>
      </c>
    </row>
    <row r="12" spans="1:10" x14ac:dyDescent="0.25">
      <c r="A12" s="14" t="s">
        <v>35</v>
      </c>
      <c r="B12" s="5">
        <v>1</v>
      </c>
      <c r="C12" s="27">
        <v>4000</v>
      </c>
      <c r="D12" s="29">
        <f t="shared" si="0"/>
        <v>4000</v>
      </c>
      <c r="F12" s="14" t="s">
        <v>35</v>
      </c>
      <c r="G12" s="32">
        <v>3</v>
      </c>
      <c r="H12" s="33">
        <f>D12/$G12</f>
        <v>1333.3333333333333</v>
      </c>
      <c r="I12" s="33">
        <f>D12/$G12</f>
        <v>1333.3333333333333</v>
      </c>
      <c r="J12" s="33">
        <f>D12/$G12</f>
        <v>1333.3333333333333</v>
      </c>
    </row>
    <row r="13" spans="1:10" x14ac:dyDescent="0.25">
      <c r="A13" s="75" t="s">
        <v>38</v>
      </c>
      <c r="B13" s="47"/>
      <c r="C13" s="48"/>
      <c r="D13" s="49"/>
      <c r="F13" s="75" t="s">
        <v>38</v>
      </c>
      <c r="G13" s="70" t="s">
        <v>51</v>
      </c>
      <c r="H13" s="50"/>
      <c r="I13" s="51"/>
      <c r="J13" s="52"/>
    </row>
    <row r="14" spans="1:10" x14ac:dyDescent="0.25">
      <c r="A14" s="14" t="s">
        <v>41</v>
      </c>
      <c r="B14" s="5">
        <v>2</v>
      </c>
      <c r="C14" s="27">
        <v>17000</v>
      </c>
      <c r="D14" s="29">
        <f t="shared" si="0"/>
        <v>34000</v>
      </c>
      <c r="F14" s="14" t="s">
        <v>41</v>
      </c>
      <c r="G14" s="32">
        <v>3</v>
      </c>
      <c r="H14" s="33">
        <f>D14/$G14</f>
        <v>11333.333333333334</v>
      </c>
      <c r="I14" s="33">
        <f>D14/$G14</f>
        <v>11333.333333333334</v>
      </c>
      <c r="J14" s="33">
        <f>D14/$G14</f>
        <v>11333.333333333334</v>
      </c>
    </row>
    <row r="15" spans="1:10" x14ac:dyDescent="0.25">
      <c r="A15" s="14" t="s">
        <v>42</v>
      </c>
      <c r="B15" s="5">
        <v>2</v>
      </c>
      <c r="C15" s="27">
        <v>20000</v>
      </c>
      <c r="D15" s="29">
        <f t="shared" si="0"/>
        <v>40000</v>
      </c>
      <c r="F15" s="14" t="s">
        <v>42</v>
      </c>
      <c r="G15" s="32">
        <v>3</v>
      </c>
      <c r="H15" s="33">
        <f>D15/$G15</f>
        <v>13333.333333333334</v>
      </c>
      <c r="I15" s="33">
        <f>D15/$G15</f>
        <v>13333.333333333334</v>
      </c>
      <c r="J15" s="33">
        <f>D15/$G15</f>
        <v>13333.333333333334</v>
      </c>
    </row>
    <row r="16" spans="1:10" x14ac:dyDescent="0.25">
      <c r="A16" s="14" t="s">
        <v>72</v>
      </c>
      <c r="B16" s="5">
        <v>10</v>
      </c>
      <c r="C16" s="27">
        <v>300</v>
      </c>
      <c r="D16" s="29">
        <f t="shared" si="0"/>
        <v>3000</v>
      </c>
      <c r="F16" s="14" t="s">
        <v>72</v>
      </c>
      <c r="G16" s="32">
        <v>3</v>
      </c>
      <c r="H16" s="33">
        <f>D16/$G16</f>
        <v>1000</v>
      </c>
      <c r="I16" s="33">
        <f>D16/$G16</f>
        <v>1000</v>
      </c>
      <c r="J16" s="33">
        <f>D16/$G16</f>
        <v>1000</v>
      </c>
    </row>
    <row r="17" spans="1:10" x14ac:dyDescent="0.25">
      <c r="A17" s="14" t="s">
        <v>43</v>
      </c>
      <c r="B17" s="5">
        <v>1</v>
      </c>
      <c r="C17" s="27">
        <v>15000</v>
      </c>
      <c r="D17" s="29">
        <f t="shared" si="0"/>
        <v>15000</v>
      </c>
      <c r="F17" s="14" t="s">
        <v>43</v>
      </c>
      <c r="G17" s="32">
        <v>3</v>
      </c>
      <c r="H17" s="33">
        <f>D17/$G17</f>
        <v>5000</v>
      </c>
      <c r="I17" s="33">
        <f>D17/$G17</f>
        <v>5000</v>
      </c>
      <c r="J17" s="33">
        <f>D17/$G17</f>
        <v>5000</v>
      </c>
    </row>
    <row r="18" spans="1:10" x14ac:dyDescent="0.25">
      <c r="A18" s="76"/>
      <c r="B18" s="47"/>
      <c r="C18" s="48"/>
      <c r="D18" s="49"/>
      <c r="F18" s="81"/>
      <c r="G18" s="82"/>
      <c r="H18" s="83"/>
      <c r="I18" s="83"/>
      <c r="J18" s="83"/>
    </row>
    <row r="19" spans="1:10" ht="18.75" x14ac:dyDescent="0.25">
      <c r="A19" s="14"/>
      <c r="B19" s="5"/>
      <c r="C19" s="27"/>
      <c r="D19" s="29"/>
      <c r="G19" s="79" t="s">
        <v>8</v>
      </c>
      <c r="H19" s="80">
        <f>SUM(H6:H18)</f>
        <v>73900</v>
      </c>
      <c r="I19" s="80">
        <f>SUM(I6:I18)</f>
        <v>73900</v>
      </c>
      <c r="J19" s="80">
        <f>SUM(J6:J18)</f>
        <v>73900</v>
      </c>
    </row>
    <row r="20" spans="1:10" ht="21" x14ac:dyDescent="0.35">
      <c r="A20" s="77" t="s">
        <v>44</v>
      </c>
      <c r="B20" s="77"/>
      <c r="C20" s="77"/>
      <c r="D20" s="78">
        <f>SUM(D6:D19)</f>
        <v>277000</v>
      </c>
    </row>
  </sheetData>
  <mergeCells count="8">
    <mergeCell ref="A20:C20"/>
    <mergeCell ref="H4:J4"/>
    <mergeCell ref="B5:D5"/>
    <mergeCell ref="B10:D10"/>
    <mergeCell ref="B13:D13"/>
    <mergeCell ref="B18:D18"/>
    <mergeCell ref="H13:J13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tabSelected="1" topLeftCell="A2" zoomScale="90" zoomScaleNormal="90" workbookViewId="0">
      <selection activeCell="T16" sqref="T16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</cols>
  <sheetData>
    <row r="1" spans="1:10" ht="18.75" x14ac:dyDescent="0.3">
      <c r="A1" s="40" t="s">
        <v>52</v>
      </c>
    </row>
    <row r="2" spans="1:10" ht="15.75" thickBot="1" x14ac:dyDescent="0.3"/>
    <row r="3" spans="1:10" x14ac:dyDescent="0.25">
      <c r="B3" s="103" t="s">
        <v>0</v>
      </c>
      <c r="C3" s="15" t="s">
        <v>1</v>
      </c>
      <c r="D3" s="16" t="s">
        <v>2</v>
      </c>
      <c r="E3" s="17" t="s">
        <v>3</v>
      </c>
    </row>
    <row r="4" spans="1:10" x14ac:dyDescent="0.25">
      <c r="B4" s="104"/>
      <c r="C4" s="85" t="s">
        <v>10</v>
      </c>
      <c r="D4" s="86" t="s">
        <v>4</v>
      </c>
      <c r="E4" s="87">
        <v>12700</v>
      </c>
    </row>
    <row r="5" spans="1:10" x14ac:dyDescent="0.25">
      <c r="B5" s="104"/>
      <c r="C5" s="85" t="s">
        <v>5</v>
      </c>
      <c r="D5" s="86" t="s">
        <v>4</v>
      </c>
      <c r="E5" s="87">
        <v>200</v>
      </c>
    </row>
    <row r="6" spans="1:10" x14ac:dyDescent="0.25">
      <c r="B6" s="104"/>
      <c r="C6" s="85" t="s">
        <v>6</v>
      </c>
      <c r="D6" s="86" t="s">
        <v>4</v>
      </c>
      <c r="E6" s="87">
        <v>700</v>
      </c>
    </row>
    <row r="7" spans="1:10" x14ac:dyDescent="0.25">
      <c r="B7" s="104"/>
      <c r="C7" s="85" t="s">
        <v>9</v>
      </c>
      <c r="D7" s="86" t="s">
        <v>4</v>
      </c>
      <c r="E7" s="87">
        <v>900</v>
      </c>
    </row>
    <row r="8" spans="1:10" x14ac:dyDescent="0.25">
      <c r="B8" s="104"/>
      <c r="C8" s="85" t="s">
        <v>65</v>
      </c>
      <c r="D8" s="86" t="s">
        <v>4</v>
      </c>
      <c r="E8" s="87">
        <v>300</v>
      </c>
    </row>
    <row r="9" spans="1:10" x14ac:dyDescent="0.25">
      <c r="B9" s="104"/>
      <c r="C9" s="88" t="s">
        <v>66</v>
      </c>
      <c r="D9" s="89" t="s">
        <v>4</v>
      </c>
      <c r="E9" s="90">
        <v>200</v>
      </c>
      <c r="H9" s="14"/>
      <c r="I9" s="14" t="s">
        <v>13</v>
      </c>
    </row>
    <row r="10" spans="1:10" ht="15.75" thickBot="1" x14ac:dyDescent="0.3">
      <c r="B10" s="105"/>
      <c r="C10" s="88" t="s">
        <v>68</v>
      </c>
      <c r="D10" s="89" t="s">
        <v>4</v>
      </c>
      <c r="E10" s="90">
        <v>3000</v>
      </c>
      <c r="H10" s="14" t="s">
        <v>85</v>
      </c>
      <c r="I10" s="19">
        <v>12000</v>
      </c>
      <c r="J10" s="23"/>
    </row>
    <row r="11" spans="1:10" x14ac:dyDescent="0.25">
      <c r="B11" s="100" t="s">
        <v>12</v>
      </c>
      <c r="C11" s="88" t="s">
        <v>7</v>
      </c>
      <c r="D11" s="89" t="s">
        <v>4</v>
      </c>
      <c r="E11" s="90">
        <v>148000</v>
      </c>
      <c r="H11" s="14"/>
      <c r="I11" s="19"/>
      <c r="J11" s="23"/>
    </row>
    <row r="12" spans="1:10" x14ac:dyDescent="0.25">
      <c r="B12" s="101"/>
      <c r="C12" s="91" t="s">
        <v>69</v>
      </c>
      <c r="D12" s="92" t="s">
        <v>4</v>
      </c>
      <c r="E12" s="93">
        <v>600</v>
      </c>
      <c r="H12" s="14"/>
      <c r="I12" s="19"/>
      <c r="J12" s="23"/>
    </row>
    <row r="13" spans="1:10" ht="15.75" thickBot="1" x14ac:dyDescent="0.3">
      <c r="B13" s="102"/>
      <c r="C13" s="91" t="s">
        <v>11</v>
      </c>
      <c r="D13" s="92" t="s">
        <v>4</v>
      </c>
      <c r="E13" s="93">
        <v>1500</v>
      </c>
      <c r="H13" s="14" t="s">
        <v>86</v>
      </c>
      <c r="I13" s="19">
        <f>SUM(I10:I12)</f>
        <v>12000</v>
      </c>
    </row>
    <row r="14" spans="1:10" x14ac:dyDescent="0.25">
      <c r="C14" s="94" t="s">
        <v>83</v>
      </c>
      <c r="D14" s="95" t="s">
        <v>4</v>
      </c>
      <c r="E14" s="96">
        <v>3000</v>
      </c>
    </row>
    <row r="15" spans="1:10" ht="15.75" thickBot="1" x14ac:dyDescent="0.3">
      <c r="B15" t="s">
        <v>82</v>
      </c>
      <c r="C15" s="97" t="s">
        <v>71</v>
      </c>
      <c r="D15" s="98" t="s">
        <v>4</v>
      </c>
      <c r="E15" s="99">
        <v>1200</v>
      </c>
    </row>
    <row r="16" spans="1:10" ht="15.75" thickBot="1" x14ac:dyDescent="0.3">
      <c r="B16">
        <v>5</v>
      </c>
      <c r="C16" s="43" t="s">
        <v>8</v>
      </c>
      <c r="D16" s="44"/>
      <c r="E16" s="106">
        <f>SUM(E4:E15)</f>
        <v>172300</v>
      </c>
    </row>
    <row r="17" spans="1:6" x14ac:dyDescent="0.25">
      <c r="A17" s="22"/>
    </row>
    <row r="18" spans="1:6" x14ac:dyDescent="0.25">
      <c r="A18" s="22"/>
      <c r="E18" s="18" t="s">
        <v>17</v>
      </c>
    </row>
    <row r="19" spans="1:6" x14ac:dyDescent="0.25">
      <c r="A19" s="22"/>
      <c r="E19">
        <v>1.1000000000000001</v>
      </c>
    </row>
    <row r="20" spans="1:6" x14ac:dyDescent="0.25">
      <c r="A20" s="14"/>
      <c r="B20" s="14" t="s">
        <v>84</v>
      </c>
      <c r="C20" s="14" t="s">
        <v>15</v>
      </c>
      <c r="D20" s="14" t="s">
        <v>21</v>
      </c>
      <c r="E20" s="14" t="s">
        <v>16</v>
      </c>
      <c r="F20" s="14" t="s">
        <v>18</v>
      </c>
    </row>
    <row r="21" spans="1:6" x14ac:dyDescent="0.25">
      <c r="A21" s="46" t="s">
        <v>20</v>
      </c>
      <c r="B21" s="110">
        <f>B16</f>
        <v>5</v>
      </c>
      <c r="C21" s="111">
        <f>$E$16</f>
        <v>172300</v>
      </c>
      <c r="D21" s="111">
        <v>7000</v>
      </c>
      <c r="E21" s="111">
        <f>SUM(C21:D21)</f>
        <v>179300</v>
      </c>
      <c r="F21" s="112">
        <f>B21*$I$13</f>
        <v>60000</v>
      </c>
    </row>
    <row r="22" spans="1:6" x14ac:dyDescent="0.25">
      <c r="A22" s="46"/>
      <c r="B22" s="110">
        <f>B21+$B$16</f>
        <v>10</v>
      </c>
      <c r="C22" s="111">
        <f>$E$16</f>
        <v>172300</v>
      </c>
      <c r="D22" s="111">
        <f>D21*$E$19</f>
        <v>7700.0000000000009</v>
      </c>
      <c r="E22" s="111">
        <f t="shared" ref="E22:E32" si="0">SUM(C22:D22)</f>
        <v>180000</v>
      </c>
      <c r="F22" s="112">
        <f>B22*$I$13</f>
        <v>120000</v>
      </c>
    </row>
    <row r="23" spans="1:6" x14ac:dyDescent="0.25">
      <c r="A23" s="46"/>
      <c r="B23" s="107">
        <f t="shared" ref="B23:B32" si="1">B22+$B$16</f>
        <v>15</v>
      </c>
      <c r="C23" s="108">
        <f>$E$16</f>
        <v>172300</v>
      </c>
      <c r="D23" s="108">
        <f>D22*$E$19</f>
        <v>8470.0000000000018</v>
      </c>
      <c r="E23" s="108">
        <f t="shared" si="0"/>
        <v>180770</v>
      </c>
      <c r="F23" s="109">
        <f>B23*$I$13</f>
        <v>180000</v>
      </c>
    </row>
    <row r="24" spans="1:6" x14ac:dyDescent="0.25">
      <c r="A24" s="46"/>
      <c r="B24" s="113">
        <f t="shared" si="1"/>
        <v>20</v>
      </c>
      <c r="C24" s="114">
        <f>$E$16</f>
        <v>172300</v>
      </c>
      <c r="D24" s="114">
        <f>D23*$E$19</f>
        <v>9317.0000000000036</v>
      </c>
      <c r="E24" s="114">
        <f t="shared" si="0"/>
        <v>181617</v>
      </c>
      <c r="F24" s="115">
        <f>B24*$I$13</f>
        <v>240000</v>
      </c>
    </row>
    <row r="25" spans="1:6" x14ac:dyDescent="0.25">
      <c r="A25" s="46"/>
      <c r="B25" s="113">
        <f t="shared" si="1"/>
        <v>25</v>
      </c>
      <c r="C25" s="114">
        <f>$E$16</f>
        <v>172300</v>
      </c>
      <c r="D25" s="114">
        <f>D24*$E$19</f>
        <v>10248.700000000004</v>
      </c>
      <c r="E25" s="114">
        <f t="shared" si="0"/>
        <v>182548.7</v>
      </c>
      <c r="F25" s="115">
        <f>B25*$I$13</f>
        <v>300000</v>
      </c>
    </row>
    <row r="26" spans="1:6" x14ac:dyDescent="0.25">
      <c r="A26" s="46"/>
      <c r="B26" s="113">
        <f t="shared" si="1"/>
        <v>30</v>
      </c>
      <c r="C26" s="114">
        <f>$E$16</f>
        <v>172300</v>
      </c>
      <c r="D26" s="114">
        <f>D25*$E$19</f>
        <v>11273.570000000005</v>
      </c>
      <c r="E26" s="114">
        <f t="shared" si="0"/>
        <v>183573.57</v>
      </c>
      <c r="F26" s="115">
        <f>B26*$I$13</f>
        <v>360000</v>
      </c>
    </row>
    <row r="27" spans="1:6" x14ac:dyDescent="0.25">
      <c r="A27" s="46"/>
      <c r="B27" s="113">
        <f t="shared" si="1"/>
        <v>35</v>
      </c>
      <c r="C27" s="114">
        <f>$E$16</f>
        <v>172300</v>
      </c>
      <c r="D27" s="114">
        <f>D26*$E$19</f>
        <v>12400.927000000007</v>
      </c>
      <c r="E27" s="114">
        <f t="shared" si="0"/>
        <v>184700.927</v>
      </c>
      <c r="F27" s="115">
        <f>B27*$I$13</f>
        <v>420000</v>
      </c>
    </row>
    <row r="28" spans="1:6" x14ac:dyDescent="0.25">
      <c r="A28" s="46"/>
      <c r="B28" s="113">
        <f t="shared" si="1"/>
        <v>40</v>
      </c>
      <c r="C28" s="114">
        <f>$E$16</f>
        <v>172300</v>
      </c>
      <c r="D28" s="114">
        <f>D27*$E$19</f>
        <v>13641.019700000008</v>
      </c>
      <c r="E28" s="114">
        <f t="shared" si="0"/>
        <v>185941.0197</v>
      </c>
      <c r="F28" s="115">
        <f>B28*$I$13</f>
        <v>480000</v>
      </c>
    </row>
    <row r="29" spans="1:6" x14ac:dyDescent="0.25">
      <c r="A29" s="46"/>
      <c r="B29" s="113">
        <f t="shared" si="1"/>
        <v>45</v>
      </c>
      <c r="C29" s="114">
        <f>$E$16</f>
        <v>172300</v>
      </c>
      <c r="D29" s="114">
        <f>D28*$E$19</f>
        <v>15005.12167000001</v>
      </c>
      <c r="E29" s="114">
        <f t="shared" si="0"/>
        <v>187305.12167000002</v>
      </c>
      <c r="F29" s="115">
        <f>B29*$I$13</f>
        <v>540000</v>
      </c>
    </row>
    <row r="30" spans="1:6" x14ac:dyDescent="0.25">
      <c r="A30" s="46"/>
      <c r="B30" s="113">
        <f t="shared" si="1"/>
        <v>50</v>
      </c>
      <c r="C30" s="114">
        <f>$E$16</f>
        <v>172300</v>
      </c>
      <c r="D30" s="114">
        <f>D29*$E$19</f>
        <v>16505.633837000012</v>
      </c>
      <c r="E30" s="114">
        <f t="shared" si="0"/>
        <v>188805.633837</v>
      </c>
      <c r="F30" s="115">
        <f>B30*$I$13</f>
        <v>600000</v>
      </c>
    </row>
    <row r="31" spans="1:6" x14ac:dyDescent="0.25">
      <c r="A31" s="46"/>
      <c r="B31" s="113">
        <f t="shared" si="1"/>
        <v>55</v>
      </c>
      <c r="C31" s="114">
        <f>$E$16</f>
        <v>172300</v>
      </c>
      <c r="D31" s="114">
        <f>D30*$E$19</f>
        <v>18156.197220700014</v>
      </c>
      <c r="E31" s="114">
        <f t="shared" si="0"/>
        <v>190456.19722070001</v>
      </c>
      <c r="F31" s="115">
        <f>B31*$I$13</f>
        <v>660000</v>
      </c>
    </row>
    <row r="32" spans="1:6" x14ac:dyDescent="0.25">
      <c r="A32" s="119"/>
      <c r="B32" s="116">
        <f t="shared" si="1"/>
        <v>60</v>
      </c>
      <c r="C32" s="117">
        <f>$E$16</f>
        <v>172300</v>
      </c>
      <c r="D32" s="117">
        <f>D31*$E$19</f>
        <v>19971.816942770016</v>
      </c>
      <c r="E32" s="117">
        <f t="shared" si="0"/>
        <v>192271.81694277</v>
      </c>
      <c r="F32" s="118">
        <f>B32*$I$13</f>
        <v>720000</v>
      </c>
    </row>
    <row r="33" spans="1:6" x14ac:dyDescent="0.25">
      <c r="A33" s="45" t="s">
        <v>19</v>
      </c>
      <c r="B33" s="113">
        <f t="shared" ref="B33:B38" si="2">B32+$B$16</f>
        <v>65</v>
      </c>
      <c r="C33" s="114">
        <f>$E$16</f>
        <v>172300</v>
      </c>
      <c r="D33" s="114">
        <f>D32*$E$19</f>
        <v>21968.998637047018</v>
      </c>
      <c r="E33" s="114">
        <f t="shared" ref="E33:E38" si="3">SUM(C33:D33)</f>
        <v>194268.99863704701</v>
      </c>
      <c r="F33" s="115">
        <f>B33*$I$13</f>
        <v>780000</v>
      </c>
    </row>
    <row r="34" spans="1:6" x14ac:dyDescent="0.25">
      <c r="A34" s="45"/>
      <c r="B34" s="113">
        <f t="shared" si="2"/>
        <v>70</v>
      </c>
      <c r="C34" s="114">
        <f>$E$16</f>
        <v>172300</v>
      </c>
      <c r="D34" s="114">
        <f>D33*$E$19</f>
        <v>24165.898500751722</v>
      </c>
      <c r="E34" s="114">
        <f t="shared" si="3"/>
        <v>196465.89850075173</v>
      </c>
      <c r="F34" s="115">
        <f>B34*$I$13</f>
        <v>840000</v>
      </c>
    </row>
    <row r="35" spans="1:6" x14ac:dyDescent="0.25">
      <c r="A35" s="45"/>
      <c r="B35" s="113">
        <f t="shared" si="2"/>
        <v>75</v>
      </c>
      <c r="C35" s="114">
        <f>$E$16</f>
        <v>172300</v>
      </c>
      <c r="D35" s="114">
        <f>D34*$E$19</f>
        <v>26582.488350826898</v>
      </c>
      <c r="E35" s="114">
        <f t="shared" si="3"/>
        <v>198882.4883508269</v>
      </c>
      <c r="F35" s="115">
        <f>B35*$I$13</f>
        <v>900000</v>
      </c>
    </row>
    <row r="36" spans="1:6" x14ac:dyDescent="0.25">
      <c r="A36" s="45"/>
      <c r="B36" s="113">
        <f t="shared" si="2"/>
        <v>80</v>
      </c>
      <c r="C36" s="114">
        <f>$E$16</f>
        <v>172300</v>
      </c>
      <c r="D36" s="114">
        <f>D35*$E$19</f>
        <v>29240.737185909591</v>
      </c>
      <c r="E36" s="114">
        <f t="shared" si="3"/>
        <v>201540.73718590959</v>
      </c>
      <c r="F36" s="115">
        <f>B36*$I$13</f>
        <v>960000</v>
      </c>
    </row>
    <row r="37" spans="1:6" x14ac:dyDescent="0.25">
      <c r="A37" s="45"/>
      <c r="B37" s="113">
        <f t="shared" si="2"/>
        <v>85</v>
      </c>
      <c r="C37" s="114">
        <f>$E$16</f>
        <v>172300</v>
      </c>
      <c r="D37" s="114">
        <f>D36*$E$19</f>
        <v>32164.810904500551</v>
      </c>
      <c r="E37" s="114">
        <f t="shared" si="3"/>
        <v>204464.81090450054</v>
      </c>
      <c r="F37" s="115">
        <f>B37*$I$13</f>
        <v>1020000</v>
      </c>
    </row>
    <row r="38" spans="1:6" x14ac:dyDescent="0.25">
      <c r="A38" s="45"/>
      <c r="B38" s="113">
        <f t="shared" si="2"/>
        <v>90</v>
      </c>
      <c r="C38" s="114">
        <f>$E$16</f>
        <v>172300</v>
      </c>
      <c r="D38" s="114">
        <f>D37*$E$19</f>
        <v>35381.29199495061</v>
      </c>
      <c r="E38" s="114">
        <f t="shared" si="3"/>
        <v>207681.29199495062</v>
      </c>
      <c r="F38" s="115">
        <f>B38*$I$13</f>
        <v>1080000</v>
      </c>
    </row>
    <row r="39" spans="1:6" x14ac:dyDescent="0.25">
      <c r="A39" s="45"/>
      <c r="B39" s="113">
        <f t="shared" ref="B39:B40" si="4">B38+$B$16</f>
        <v>95</v>
      </c>
      <c r="C39" s="114">
        <f>$E$16</f>
        <v>172300</v>
      </c>
      <c r="D39" s="114">
        <f>D38*$E$19</f>
        <v>38919.421194445677</v>
      </c>
      <c r="E39" s="114">
        <f t="shared" ref="E39:E40" si="5">SUM(C39:D39)</f>
        <v>211219.42119444569</v>
      </c>
      <c r="F39" s="115">
        <f t="shared" ref="F39:F40" si="6">B39*$I$13</f>
        <v>1140000</v>
      </c>
    </row>
    <row r="40" spans="1:6" x14ac:dyDescent="0.25">
      <c r="A40" s="45"/>
      <c r="B40" s="113">
        <f t="shared" si="4"/>
        <v>100</v>
      </c>
      <c r="C40" s="114">
        <f>$E$16</f>
        <v>172300</v>
      </c>
      <c r="D40" s="114">
        <f>D39*$E$19</f>
        <v>42811.363313890244</v>
      </c>
      <c r="E40" s="114">
        <f t="shared" si="5"/>
        <v>215111.36331389024</v>
      </c>
      <c r="F40" s="115">
        <f t="shared" si="6"/>
        <v>1200000</v>
      </c>
    </row>
  </sheetData>
  <mergeCells count="5">
    <mergeCell ref="B3:B10"/>
    <mergeCell ref="B11:B13"/>
    <mergeCell ref="C16:D16"/>
    <mergeCell ref="A33:A40"/>
    <mergeCell ref="A21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 de Ingresos</vt:lpstr>
      <vt:lpstr>Modelo de Egresos</vt:lpstr>
      <vt:lpstr>Modelo de Inversion</vt:lpstr>
      <vt:lpstr>Estrategia de precio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2017-10-12T23:14:23Z</dcterms:modified>
</cp:coreProperties>
</file>