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ist179832_tecnico_ulisboa_pt/Documents/Ambiente de Trabalho/paper ADENE certification/auxiliar/"/>
    </mc:Choice>
  </mc:AlternateContent>
  <xr:revisionPtr revIDLastSave="14" documentId="8_{D7131388-B002-4B56-9C04-8431C78390F4}" xr6:coauthVersionLast="47" xr6:coauthVersionMax="47" xr10:uidLastSave="{94C5C678-5E39-4858-9D69-8D760640A35F}"/>
  <bookViews>
    <workbookView xWindow="-108" yWindow="-108" windowWidth="23256" windowHeight="12576" xr2:uid="{DC0566CE-9CCA-4503-BDC7-780DA9B74621}"/>
  </bookViews>
  <sheets>
    <sheet name="Sheet1" sheetId="1" r:id="rId1"/>
    <sheet name="Sheet2" sheetId="2" r:id="rId2"/>
  </sheets>
  <definedNames>
    <definedName name="_ftn1" localSheetId="0">Sheet1!$A$38</definedName>
    <definedName name="_ftnref1" localSheetId="0">Sheet1!$A$5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9" i="1" l="1"/>
  <c r="D48" i="1"/>
  <c r="D47" i="1"/>
  <c r="D42" i="1"/>
  <c r="D46" i="1"/>
  <c r="D45" i="1"/>
  <c r="D44" i="1"/>
  <c r="D43" i="1"/>
  <c r="E194" i="1"/>
  <c r="F194" i="1"/>
  <c r="G194" i="1"/>
  <c r="E218" i="1"/>
  <c r="F218" i="1"/>
  <c r="G218" i="1"/>
  <c r="H218" i="1"/>
</calcChain>
</file>

<file path=xl/sharedStrings.xml><?xml version="1.0" encoding="utf-8"?>
<sst xmlns="http://schemas.openxmlformats.org/spreadsheetml/2006/main" count="395" uniqueCount="243">
  <si>
    <t>Tipo de intervenção</t>
  </si>
  <si>
    <t>Descrição da solução técnica</t>
  </si>
  <si>
    <t>Caraterística dos elementos</t>
  </si>
  <si>
    <t>Custo unitário máximo</t>
  </si>
  <si>
    <r>
      <t>(€/m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>)</t>
    </r>
  </si>
  <si>
    <t>Vida útil</t>
  </si>
  <si>
    <t>(anos)</t>
  </si>
  <si>
    <t>Envolvente opaca [1]</t>
  </si>
  <si>
    <t>Até 80 mm de isolamento</t>
  </si>
  <si>
    <t>Até 100 mm de isolamento</t>
  </si>
  <si>
    <t>Aplicação de isolamento térmico na cobertura com lajetas térmicas XPS</t>
  </si>
  <si>
    <t>Envolvente envidraçada</t>
  </si>
  <si>
    <t>Substituição de vãos envidraçados por soluções mais eficientes com caixilharia de PVC</t>
  </si>
  <si>
    <t>--</t>
  </si>
  <si>
    <t>Substituição de vãos envidraçados por soluções mais eficientes com caixilharia de alumínio com corte térmico</t>
  </si>
  <si>
    <t>Dispositivos de sombreamento (estore veneziano ou equivalente)</t>
  </si>
  <si>
    <t xml:space="preserve">[1] No custo-padrão da envolvente opaca não se incluem os custos relativos à preparação das superfícies onde será aplicado o isolamento térmico, como por ex, a remoção do amianto, bem como a colocação de andaimes, conforme aplicável. </t>
  </si>
  <si>
    <t>Caraterística dos equipamentos</t>
  </si>
  <si>
    <t>(€/equipamento)</t>
  </si>
  <si>
    <t>AQS e Climatização</t>
  </si>
  <si>
    <t>Esquentador compacto, ventilado e estanque (adequado para apoio ao solar térmico)</t>
  </si>
  <si>
    <t>Até 18 litros/min</t>
  </si>
  <si>
    <t>Esquentador de alta capacidade</t>
  </si>
  <si>
    <t>Até 27 litros/min</t>
  </si>
  <si>
    <t>Termoacumulador elétrico 2 kW</t>
  </si>
  <si>
    <t>75 litros</t>
  </si>
  <si>
    <t>Caldeira mural convencional a gás</t>
  </si>
  <si>
    <t>Até 35 kW</t>
  </si>
  <si>
    <t>Caldeira mural de condensação</t>
  </si>
  <si>
    <t>Até 30 kW</t>
  </si>
  <si>
    <t>Até 45 kW</t>
  </si>
  <si>
    <t>Até 65 kW</t>
  </si>
  <si>
    <t>Até 5 kWe</t>
  </si>
  <si>
    <t>Caldeira mural com radiadores constituídos por elementos</t>
  </si>
  <si>
    <t>30-65 kW</t>
  </si>
  <si>
    <t>Custo caldeira + 15€/elemento</t>
  </si>
  <si>
    <t>Potência instalada</t>
  </si>
  <si>
    <t>(€/kWp)</t>
  </si>
  <si>
    <t>Painéis solares térmicos para produção de AQS</t>
  </si>
  <si>
    <t>Sistema solar térmico até 12 m2</t>
  </si>
  <si>
    <t>Sistema solar de circulação forçada (kit), incluindo depósito 500 l, acessórios e tubagem, instalação, testes e transportes</t>
  </si>
  <si>
    <t>3 coletores / 6 m2</t>
  </si>
  <si>
    <t>4 coletores / 8 m2</t>
  </si>
  <si>
    <t>Sistema solar de circulação forçada (peças), incluindo depósito 500 l, acessórios e tubagem, instalação, testes e transportes</t>
  </si>
  <si>
    <t>6 coletores / 12 m2</t>
  </si>
  <si>
    <t>Sistema solar térmico acima de 12 m2</t>
  </si>
  <si>
    <t>Sistema solar de circulação forçada (peças): coletor</t>
  </si>
  <si>
    <t>1 coletor de 2 m2</t>
  </si>
  <si>
    <t>Sistema solar de circulação forçada (peças): capacidade adicional do depósito (inclui aumento de capacidade do vaso de expansão e do grupo de circulação)</t>
  </si>
  <si>
    <t>+500 litros</t>
  </si>
  <si>
    <t>3000</t>
  </si>
  <si>
    <t>Sistemas de produção de energia elétrica</t>
  </si>
  <si>
    <t>Módulos fotovoltaicos com estrutura e inversor</t>
  </si>
  <si>
    <t>Até 1,5 kWp</t>
  </si>
  <si>
    <t>Sistema Solar fotovoltaico</t>
  </si>
  <si>
    <t>Mais de 1,5 a 20 kWp</t>
  </si>
  <si>
    <t>Mais de 20 kWp</t>
  </si>
  <si>
    <t>Anexo II Custos-padrão máximos por tecnologia definidos pela DGEG</t>
  </si>
  <si>
    <t>N.º</t>
  </si>
  <si>
    <t>Elemento construtivo ou sistema técnico</t>
  </si>
  <si>
    <r>
      <t>Custo (€/m</t>
    </r>
    <r>
      <rPr>
        <vertAlign val="superscript"/>
        <sz val="6"/>
        <color rgb="FF000000"/>
        <rFont val="Arial"/>
        <family val="2"/>
      </rPr>
      <t>2</t>
    </r>
    <r>
      <rPr>
        <sz val="6.5"/>
        <color rgb="FF000000"/>
        <rFont val="Arial"/>
        <family val="2"/>
      </rPr>
      <t>)</t>
    </r>
  </si>
  <si>
    <t xml:space="preserve">Cobertura . . . . . . . . . . . . . . . . . . . . . . . . . . </t>
  </si>
  <si>
    <t xml:space="preserve">Telha e estrutura de madeira . . . . . . . . . . . . . . . . . . . . . . </t>
  </si>
  <si>
    <t xml:space="preserve">Telha e esteira em betão  . . . . . . . . . . . . . . . . . . . . . . . . . </t>
  </si>
  <si>
    <t xml:space="preserve">Chapa sandwich. . . . . . . . . . . . . . . . . . . . . . . . . . . . . . . . </t>
  </si>
  <si>
    <t xml:space="preserve">Zinco. . . . . . . . . . . . . . . . . . . . . . . . . . . . . . . . . . . . . . . . . </t>
  </si>
  <si>
    <t xml:space="preserve">Terraço . . . . . . . . . . . . . . . . . . . . . . . . . . . . . . . . . . . . . . . </t>
  </si>
  <si>
    <t xml:space="preserve">Fachadas . . . . . . . . . . . . . . . . . . . . . . . . . . </t>
  </si>
  <si>
    <t xml:space="preserve">Isolamento térmico pelo interior . . . . . . . . . . . . . . . . . . . . </t>
  </si>
  <si>
    <t xml:space="preserve">Isolamento térmico contínuo, pelo exterior (ETICS). . . . . </t>
  </si>
  <si>
    <t>Isolamento térmico contínuo pelo exterior (fachada ventilada).</t>
  </si>
  <si>
    <t xml:space="preserve">Vãos Envidraçados. . . . . . . . . . . . . . . . . . . </t>
  </si>
  <si>
    <t xml:space="preserve">Substituição de vãos envidraçados  . . . . . . . . . . . . . . . . . </t>
  </si>
  <si>
    <t>Substituição de vãos envidraçados com dispositivos de sombreamento pelo interior.</t>
  </si>
  <si>
    <t>Substituição de vãos envidraçados com dispositivos de sombreamento pelo exterior.</t>
  </si>
  <si>
    <t xml:space="preserve">Pavimento em contacto com o solo . . . . . . </t>
  </si>
  <si>
    <t>Impermeabilização e isolamento térmico de pavimento em contacto com o solo.</t>
  </si>
  <si>
    <t xml:space="preserve">Energias renováveis. . . . . . . . . . . . . . . . . . </t>
  </si>
  <si>
    <t xml:space="preserve">Instalação de coletores solares térmicos . . . . . . . . . . . . . </t>
  </si>
  <si>
    <t xml:space="preserve">Instalação de painéis fotovoltaicos. . . . . . . . . . . . . . . . . . </t>
  </si>
  <si>
    <t xml:space="preserve">Sistema de aquecimento centralizado . . . . </t>
  </si>
  <si>
    <t xml:space="preserve">Nova instalação  . . . . . . . . . . . . . . . . . . . . . . . . . . . . . . . . </t>
  </si>
  <si>
    <t xml:space="preserve">Sistema de arrefecimento. . . . . . . . . . . . . . </t>
  </si>
  <si>
    <t xml:space="preserve">Sistema de ventilação  . . . . . . . . . . . . . . . . </t>
  </si>
  <si>
    <t xml:space="preserve">Admissão e extração de ar. . . . . . . . . . . . . . . . . . . . . . . . </t>
  </si>
  <si>
    <t xml:space="preserve">Águas e Esgotos  . . . . . . . . . . . . . . . . . . . . </t>
  </si>
  <si>
    <t xml:space="preserve">Substituição da rede de águas e esgotos  . . . . . . . . . . . . </t>
  </si>
  <si>
    <t xml:space="preserve">Instalações . . . . . . . . . . . . . . . . . . . . . . . . . </t>
  </si>
  <si>
    <t>Instalação de nova rede elétrica e de telecomunicações</t>
  </si>
  <si>
    <t xml:space="preserve">Instalação de rede de gás  . . . . . . . . . . . . . . . . . . . . . . . . </t>
  </si>
  <si>
    <t xml:space="preserve">Substituição da rede de águas pluviais  . . . . . . . . . . . . . . </t>
  </si>
  <si>
    <t xml:space="preserve">Obras no interior. . . . . . . . . . . . . . . . . . . . . </t>
  </si>
  <si>
    <t xml:space="preserve">Obras interiores com alteração de divisórias . . . . . . . . . . </t>
  </si>
  <si>
    <t>Obras interiores sem alteração de divisórias e alteração de instalações sanitárias.</t>
  </si>
  <si>
    <t>Obras interiores sem alteração de divisões e sem alteração de instalações sanitárias.</t>
  </si>
  <si>
    <t>unidade interior</t>
  </si>
  <si>
    <t>MODELOS</t>
  </si>
  <si>
    <t>unidade exterior</t>
  </si>
  <si>
    <t>FTXZ25N</t>
  </si>
  <si>
    <t>FTXZ35N</t>
  </si>
  <si>
    <t>FTXZ50N</t>
  </si>
  <si>
    <t>RXZ25N</t>
  </si>
  <si>
    <t>RXZ35N</t>
  </si>
  <si>
    <t>RXZ50N</t>
  </si>
  <si>
    <t xml:space="preserve">Potência de arrefecimento </t>
  </si>
  <si>
    <t xml:space="preserve"> Mín./Nom./Máx.</t>
  </si>
  <si>
    <t>kW</t>
  </si>
  <si>
    <t>0,6/2,5/3,9</t>
  </si>
  <si>
    <t>0,6/3,5/5,3</t>
  </si>
  <si>
    <t>0,6/5,0/5,8</t>
  </si>
  <si>
    <t xml:space="preserve">Potência de aquecimento </t>
  </si>
  <si>
    <t>0,6/3,6/7,5</t>
  </si>
  <si>
    <t>0,6/5,0/9,0</t>
  </si>
  <si>
    <t>0,6/6,3/9,4</t>
  </si>
  <si>
    <t xml:space="preserve">Eficiência sazonal  </t>
  </si>
  <si>
    <t xml:space="preserve">(de acordo com </t>
  </si>
  <si>
    <t xml:space="preserve">EN14825)  </t>
  </si>
  <si>
    <t>Etiqueta Energética</t>
  </si>
  <si>
    <t>A+++</t>
  </si>
  <si>
    <t xml:space="preserve">Arrefecimento  </t>
  </si>
  <si>
    <t>Pdesign</t>
  </si>
  <si>
    <t>2,50</t>
  </si>
  <si>
    <t>3,50</t>
  </si>
  <si>
    <t>5,00</t>
  </si>
  <si>
    <t>SEER</t>
  </si>
  <si>
    <t>9,54</t>
  </si>
  <si>
    <t>9,00</t>
  </si>
  <si>
    <t>8,60</t>
  </si>
  <si>
    <t>Consumo anual de energia</t>
  </si>
  <si>
    <t xml:space="preserve">Aquecimento </t>
  </si>
  <si>
    <t xml:space="preserve">(Clima </t>
  </si>
  <si>
    <t>moderado)</t>
  </si>
  <si>
    <t>4,50</t>
  </si>
  <si>
    <t>5,60</t>
  </si>
  <si>
    <t>SCOP</t>
  </si>
  <si>
    <t>5,90</t>
  </si>
  <si>
    <t>5,73</t>
  </si>
  <si>
    <t>5,50</t>
  </si>
  <si>
    <t>Dimensões unidade interior</t>
  </si>
  <si>
    <t>Alt x Larg x Prof [mm]</t>
  </si>
  <si>
    <t>295 x 798 x 372</t>
  </si>
  <si>
    <t>Dimensões unidade exterior</t>
  </si>
  <si>
    <t>693 x 795 x 300</t>
  </si>
  <si>
    <t>Comprimento máximo</t>
  </si>
  <si>
    <t>L[m]</t>
  </si>
  <si>
    <t>Desnível máximo</t>
  </si>
  <si>
    <t xml:space="preserve">H[m] </t>
  </si>
  <si>
    <t>Diâmetro de tubagem</t>
  </si>
  <si>
    <t>(Liq./Gás) [mm]</t>
  </si>
  <si>
    <t xml:space="preserve">6,4/9,5  </t>
  </si>
  <si>
    <t>custo sem iva (€)</t>
  </si>
  <si>
    <t>TABELA DE PREÇOS 2020
Ar Condicionado Gama Split</t>
  </si>
  <si>
    <t>FTXJ20MS/W</t>
  </si>
  <si>
    <t>FTXJ25MS/W</t>
  </si>
  <si>
    <t>FTXJ35MS/W</t>
  </si>
  <si>
    <t>FTXJ50MS/W</t>
  </si>
  <si>
    <t>RXJ20M</t>
  </si>
  <si>
    <t>RXJ25M</t>
  </si>
  <si>
    <t>RXJ35M</t>
  </si>
  <si>
    <t>RXJ50N</t>
  </si>
  <si>
    <t>0,9/3,5/4,1</t>
  </si>
  <si>
    <t>1,4/4,8/5,5</t>
  </si>
  <si>
    <t>0,9/4,0/5,1</t>
  </si>
  <si>
    <t>1,1/5,8/7,0</t>
  </si>
  <si>
    <t>A++</t>
  </si>
  <si>
    <t>2,30</t>
  </si>
  <si>
    <t>2,40</t>
  </si>
  <si>
    <t>4,80</t>
  </si>
  <si>
    <t>8,73</t>
  </si>
  <si>
    <t>8,64</t>
  </si>
  <si>
    <t>7,19</t>
  </si>
  <si>
    <t>7,02</t>
  </si>
  <si>
    <t>A+</t>
  </si>
  <si>
    <t>2,10</t>
  </si>
  <si>
    <t>2,70</t>
  </si>
  <si>
    <t>3,00</t>
  </si>
  <si>
    <t>4,60</t>
  </si>
  <si>
    <t>4,61</t>
  </si>
  <si>
    <t>4,28</t>
  </si>
  <si>
    <t>cost (euros)</t>
  </si>
  <si>
    <t>Euros/kW nominal aquecimento ext</t>
  </si>
  <si>
    <t>Preço s/IVA</t>
  </si>
  <si>
    <t>FTXM20R</t>
  </si>
  <si>
    <t>FTXM25R</t>
  </si>
  <si>
    <t>FTXM35R</t>
  </si>
  <si>
    <t>FTXM42R</t>
  </si>
  <si>
    <t>FTXM50R</t>
  </si>
  <si>
    <t>FTXM60R</t>
  </si>
  <si>
    <t>FTXM71R</t>
  </si>
  <si>
    <t>T0</t>
  </si>
  <si>
    <t>T1</t>
  </si>
  <si>
    <t>T2</t>
  </si>
  <si>
    <t>T3</t>
  </si>
  <si>
    <t>T4</t>
  </si>
  <si>
    <t>T5</t>
  </si>
  <si>
    <t>T6</t>
  </si>
  <si>
    <t>T7</t>
  </si>
  <si>
    <t>2MXM40N</t>
  </si>
  <si>
    <t>4,0/4,4</t>
  </si>
  <si>
    <t>A+++/A++</t>
  </si>
  <si>
    <t>2MXM50N</t>
  </si>
  <si>
    <t>5,0/5,7</t>
  </si>
  <si>
    <t>2MXM68N</t>
  </si>
  <si>
    <t>6,8/8,6</t>
  </si>
  <si>
    <t>3MXM40N8</t>
  </si>
  <si>
    <t>4,0/4,6</t>
  </si>
  <si>
    <t>3MXM52N8</t>
  </si>
  <si>
    <t>5,2/6,8</t>
  </si>
  <si>
    <t>3MXM68N9</t>
  </si>
  <si>
    <t>4MXM68N9</t>
  </si>
  <si>
    <t>4MXM80N9</t>
  </si>
  <si>
    <t>8,0/9,6</t>
  </si>
  <si>
    <t>5MXM90N9</t>
  </si>
  <si>
    <t>9,0/10,4</t>
  </si>
  <si>
    <t>Nº máximo de interiores</t>
  </si>
  <si>
    <t>Potência Nom. (kW)
Arref/Aquec</t>
  </si>
  <si>
    <t>unidades interiores</t>
  </si>
  <si>
    <t>unidades exteriores</t>
  </si>
  <si>
    <t xml:space="preserve">Coeficiente de transmissão térmica 
</t>
  </si>
  <si>
    <t>(U-Value)</t>
  </si>
  <si>
    <t>Aplicação de isolamento térmico contínuo em paredes (ETICS) com EPS 100 (condutiv=  0,042 (W/m.ºC):</t>
  </si>
  <si>
    <t>Aplicação de isolamento térmico contínuo em paredes (ETICS) com EPS 150 condutiv=  0,042 (W/m.ºC):</t>
  </si>
  <si>
    <t>Aplicação de isolamento térmico no pavimento com EPS 150 (condutiv=  0,042 (W/m.ºC):</t>
  </si>
  <si>
    <t>Aplicação de isolamento térmico na cobertura com EPS 150 (condutiv=  0,042 (W/m.ºC):</t>
  </si>
  <si>
    <t xml:space="preserve">Eficiência </t>
  </si>
  <si>
    <t>Bomba de calor ar-água (unidade exterior/unidade interior) AQS</t>
  </si>
  <si>
    <t>eficiencia</t>
  </si>
  <si>
    <t>Limite</t>
  </si>
  <si>
    <t xml:space="preserve"> (euros)</t>
  </si>
  <si>
    <t>(%)</t>
  </si>
  <si>
    <t>-</t>
  </si>
  <si>
    <t xml:space="preserve">AC Equipment costs </t>
  </si>
  <si>
    <t>(€)</t>
  </si>
  <si>
    <t>Building typology</t>
  </si>
  <si>
    <t>uso final</t>
  </si>
  <si>
    <t>AQS</t>
  </si>
  <si>
    <t>AQS/heating</t>
  </si>
  <si>
    <t>AQS/heating/cooling</t>
  </si>
  <si>
    <t>Electricidade</t>
  </si>
  <si>
    <t>Heating/Cooling</t>
  </si>
  <si>
    <t>Uso final</t>
  </si>
  <si>
    <t>Ar concionado</t>
  </si>
  <si>
    <t>Taxa de comparticipação Fundo Ambiental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</si>
</sst>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6.5"/>
      <color rgb="FF000000"/>
      <name val="Arial"/>
      <family val="2"/>
    </font>
    <font>
      <vertAlign val="superscript"/>
      <sz val="6"/>
      <color rgb="FF000000"/>
      <name val="Arial"/>
      <family val="2"/>
    </font>
    <font>
      <sz val="8.5"/>
      <color rgb="FF000000"/>
      <name val="Arial"/>
      <family val="2"/>
    </font>
    <font>
      <b/>
      <sz val="7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FE0E2"/>
        <bgColor indexed="64"/>
      </patternFill>
    </fill>
    <fill>
      <patternFill patternType="solid">
        <fgColor rgb="FFF3F3F4"/>
        <bgColor indexed="64"/>
      </patternFill>
    </fill>
    <fill>
      <patternFill patternType="solid">
        <fgColor rgb="FFEDEEE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9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1" applyAlignment="1">
      <alignment vertical="center"/>
    </xf>
    <xf numFmtId="0" fontId="1" fillId="2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0" fillId="4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 wrapText="1"/>
    </xf>
    <xf numFmtId="0" fontId="6" fillId="6" borderId="7" xfId="0" applyFont="1" applyFill="1" applyBorder="1" applyAlignment="1">
      <alignment vertical="center" wrapText="1"/>
    </xf>
    <xf numFmtId="0" fontId="11" fillId="5" borderId="7" xfId="0" applyFont="1" applyFill="1" applyBorder="1" applyAlignment="1">
      <alignment vertical="center" wrapText="1"/>
    </xf>
    <xf numFmtId="0" fontId="11" fillId="5" borderId="7" xfId="0" applyFont="1" applyFill="1" applyBorder="1" applyAlignment="1">
      <alignment horizontal="right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wrapText="1"/>
    </xf>
    <xf numFmtId="0" fontId="11" fillId="0" borderId="7" xfId="0" applyFont="1" applyBorder="1" applyAlignment="1">
      <alignment horizontal="right" vertical="center" wrapText="1"/>
    </xf>
    <xf numFmtId="0" fontId="6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7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0" fillId="4" borderId="7" xfId="0" applyFont="1" applyFill="1" applyBorder="1" applyAlignment="1">
      <alignment vertical="center" wrapText="1"/>
    </xf>
    <xf numFmtId="0" fontId="10" fillId="4" borderId="7" xfId="0" applyFont="1" applyFill="1" applyBorder="1" applyAlignment="1">
      <alignment horizontal="left" vertical="center" wrapText="1" indent="1"/>
    </xf>
    <xf numFmtId="0" fontId="11" fillId="0" borderId="7" xfId="0" applyFont="1" applyBorder="1" applyAlignment="1">
      <alignment horizontal="left" vertical="center" wrapText="1" indent="1"/>
    </xf>
    <xf numFmtId="0" fontId="6" fillId="5" borderId="7" xfId="0" applyFont="1" applyFill="1" applyBorder="1" applyAlignment="1">
      <alignment vertical="center" wrapText="1"/>
    </xf>
    <xf numFmtId="0" fontId="11" fillId="5" borderId="7" xfId="0" applyFont="1" applyFill="1" applyBorder="1" applyAlignment="1">
      <alignment horizontal="left" vertical="center" wrapText="1" indent="2"/>
    </xf>
    <xf numFmtId="0" fontId="10" fillId="6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left" vertical="center" wrapText="1" indent="2"/>
    </xf>
    <xf numFmtId="0" fontId="0" fillId="5" borderId="7" xfId="0" applyFill="1" applyBorder="1" applyAlignment="1">
      <alignment vertical="top" wrapText="1"/>
    </xf>
    <xf numFmtId="0" fontId="11" fillId="5" borderId="7" xfId="0" applyFont="1" applyFill="1" applyBorder="1" applyAlignment="1">
      <alignment horizontal="left" vertical="center" wrapText="1" indent="1"/>
    </xf>
    <xf numFmtId="0" fontId="12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right" vertical="center" wrapText="1"/>
    </xf>
    <xf numFmtId="1" fontId="12" fillId="7" borderId="7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0" fillId="4" borderId="8" xfId="0" applyFont="1" applyFill="1" applyBorder="1" applyAlignment="1">
      <alignment horizontal="right" vertical="center" wrapText="1"/>
    </xf>
    <xf numFmtId="0" fontId="10" fillId="4" borderId="12" xfId="0" applyFont="1" applyFill="1" applyBorder="1" applyAlignment="1">
      <alignment horizontal="right" vertical="center" wrapText="1"/>
    </xf>
    <xf numFmtId="0" fontId="10" fillId="4" borderId="11" xfId="0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5" fillId="0" borderId="5" xfId="1" applyBorder="1" applyAlignment="1">
      <alignment horizontal="center" vertical="center" wrapText="1"/>
    </xf>
    <xf numFmtId="0" fontId="5" fillId="0" borderId="2" xfId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9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1" fillId="6" borderId="8" xfId="0" applyFont="1" applyFill="1" applyBorder="1" applyAlignment="1">
      <alignment vertical="center" wrapText="1"/>
    </xf>
    <xf numFmtId="0" fontId="11" fillId="6" borderId="11" xfId="0" applyFont="1" applyFill="1" applyBorder="1" applyAlignment="1">
      <alignment vertical="center" wrapText="1"/>
    </xf>
    <xf numFmtId="0" fontId="11" fillId="5" borderId="13" xfId="0" applyFont="1" applyFill="1" applyBorder="1" applyAlignment="1">
      <alignment vertical="center" wrapText="1"/>
    </xf>
    <xf numFmtId="0" fontId="11" fillId="5" borderId="14" xfId="0" applyFont="1" applyFill="1" applyBorder="1" applyAlignment="1">
      <alignment vertical="center" wrapText="1"/>
    </xf>
    <xf numFmtId="0" fontId="11" fillId="5" borderId="15" xfId="0" applyFont="1" applyFill="1" applyBorder="1" applyAlignment="1">
      <alignment vertical="center" wrapText="1"/>
    </xf>
    <xf numFmtId="0" fontId="11" fillId="5" borderId="8" xfId="0" applyFont="1" applyFill="1" applyBorder="1" applyAlignment="1">
      <alignment vertical="center" wrapText="1"/>
    </xf>
    <xf numFmtId="0" fontId="11" fillId="5" borderId="11" xfId="0" applyFont="1" applyFill="1" applyBorder="1" applyAlignment="1">
      <alignment vertical="center" wrapText="1"/>
    </xf>
    <xf numFmtId="0" fontId="11" fillId="0" borderId="8" xfId="0" applyFont="1" applyBorder="1" applyAlignment="1">
      <alignment horizontal="right" vertical="center" wrapText="1"/>
    </xf>
    <xf numFmtId="0" fontId="11" fillId="0" borderId="11" xfId="0" applyFont="1" applyBorder="1" applyAlignment="1">
      <alignment horizontal="right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 wrapText="1"/>
    </xf>
    <xf numFmtId="0" fontId="6" fillId="5" borderId="15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19</xdr:col>
      <xdr:colOff>142874</xdr:colOff>
      <xdr:row>27</xdr:row>
      <xdr:rowOff>141530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1C0A14-F138-4869-AD23-0797D0E99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81000"/>
          <a:ext cx="6848474" cy="7776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5DB22-F6D0-456B-944A-295725D89BA3}">
  <dimension ref="A2:O229"/>
  <sheetViews>
    <sheetView tabSelected="1" zoomScale="85" zoomScaleNormal="85" workbookViewId="0">
      <selection activeCell="H4" sqref="H4"/>
    </sheetView>
  </sheetViews>
  <sheetFormatPr defaultRowHeight="15" x14ac:dyDescent="0.25"/>
  <cols>
    <col min="1" max="1" width="14.85546875" customWidth="1"/>
    <col min="2" max="2" width="39.5703125" bestFit="1" customWidth="1"/>
    <col min="3" max="3" width="22" customWidth="1"/>
    <col min="4" max="4" width="21.85546875" customWidth="1"/>
    <col min="5" max="5" width="22.5703125" customWidth="1"/>
    <col min="6" max="6" width="20.42578125" customWidth="1"/>
    <col min="7" max="7" width="15.7109375" bestFit="1" customWidth="1"/>
    <col min="8" max="8" width="12.28515625" customWidth="1"/>
    <col min="9" max="9" width="17" bestFit="1" customWidth="1"/>
  </cols>
  <sheetData>
    <row r="2" spans="1:9" ht="15.75" thickBot="1" x14ac:dyDescent="0.3">
      <c r="D2" s="54" t="s">
        <v>57</v>
      </c>
      <c r="E2" s="54"/>
    </row>
    <row r="3" spans="1:9" ht="36" x14ac:dyDescent="0.25">
      <c r="A3" s="49" t="s">
        <v>0</v>
      </c>
      <c r="B3" s="49" t="s">
        <v>1</v>
      </c>
      <c r="C3" s="49" t="s">
        <v>2</v>
      </c>
      <c r="D3" s="1" t="s">
        <v>3</v>
      </c>
      <c r="E3" s="1" t="s">
        <v>5</v>
      </c>
      <c r="F3" s="1" t="s">
        <v>218</v>
      </c>
      <c r="G3" s="1" t="s">
        <v>242</v>
      </c>
      <c r="H3" s="1" t="s">
        <v>227</v>
      </c>
      <c r="I3" s="1" t="s">
        <v>234</v>
      </c>
    </row>
    <row r="4" spans="1:9" ht="15.75" thickBot="1" x14ac:dyDescent="0.3">
      <c r="A4" s="50"/>
      <c r="B4" s="50"/>
      <c r="C4" s="50"/>
      <c r="D4" s="2" t="s">
        <v>4</v>
      </c>
      <c r="E4" s="2" t="s">
        <v>6</v>
      </c>
      <c r="F4" s="2" t="s">
        <v>219</v>
      </c>
      <c r="G4" s="2" t="s">
        <v>229</v>
      </c>
      <c r="H4" s="2" t="s">
        <v>228</v>
      </c>
      <c r="I4" s="2"/>
    </row>
    <row r="5" spans="1:9" ht="36.75" thickBot="1" x14ac:dyDescent="0.3">
      <c r="A5" s="51" t="s">
        <v>7</v>
      </c>
      <c r="B5" s="3" t="s">
        <v>220</v>
      </c>
      <c r="C5" s="3" t="s">
        <v>8</v>
      </c>
      <c r="D5" s="3">
        <v>41</v>
      </c>
      <c r="E5" s="3">
        <v>25</v>
      </c>
      <c r="F5" s="3">
        <v>0.45500000000000002</v>
      </c>
      <c r="G5" s="3">
        <v>65</v>
      </c>
      <c r="H5" s="3">
        <v>4500</v>
      </c>
      <c r="I5" s="3" t="s">
        <v>230</v>
      </c>
    </row>
    <row r="6" spans="1:9" ht="36.75" thickBot="1" x14ac:dyDescent="0.3">
      <c r="A6" s="52"/>
      <c r="B6" s="3" t="s">
        <v>221</v>
      </c>
      <c r="C6" s="3" t="s">
        <v>8</v>
      </c>
      <c r="D6" s="3">
        <v>44.9</v>
      </c>
      <c r="E6" s="3">
        <v>25</v>
      </c>
      <c r="F6" s="3">
        <v>0.45500000000000002</v>
      </c>
      <c r="G6" s="3">
        <v>65</v>
      </c>
      <c r="H6" s="3">
        <v>4500</v>
      </c>
      <c r="I6" s="3" t="s">
        <v>230</v>
      </c>
    </row>
    <row r="7" spans="1:9" ht="24.75" thickBot="1" x14ac:dyDescent="0.3">
      <c r="A7" s="52"/>
      <c r="B7" s="3" t="s">
        <v>222</v>
      </c>
      <c r="C7" s="3" t="s">
        <v>9</v>
      </c>
      <c r="D7" s="3">
        <v>13.5</v>
      </c>
      <c r="E7" s="3">
        <v>25</v>
      </c>
      <c r="F7" s="3">
        <v>0.32</v>
      </c>
      <c r="G7" s="3">
        <v>65</v>
      </c>
      <c r="H7" s="3">
        <v>4500</v>
      </c>
      <c r="I7" s="3" t="s">
        <v>230</v>
      </c>
    </row>
    <row r="8" spans="1:9" ht="24.75" thickBot="1" x14ac:dyDescent="0.3">
      <c r="A8" s="52"/>
      <c r="B8" s="3" t="s">
        <v>223</v>
      </c>
      <c r="C8" s="3" t="s">
        <v>9</v>
      </c>
      <c r="D8" s="3">
        <v>13.5</v>
      </c>
      <c r="E8" s="3">
        <v>25</v>
      </c>
      <c r="F8" s="3">
        <v>0.36499999999999999</v>
      </c>
      <c r="G8" s="3">
        <v>65</v>
      </c>
      <c r="H8" s="3">
        <v>4500</v>
      </c>
      <c r="I8" s="3" t="s">
        <v>230</v>
      </c>
    </row>
    <row r="9" spans="1:9" ht="24.75" thickBot="1" x14ac:dyDescent="0.3">
      <c r="A9" s="53"/>
      <c r="B9" s="3" t="s">
        <v>10</v>
      </c>
      <c r="C9" s="3" t="s">
        <v>9</v>
      </c>
      <c r="D9" s="3">
        <v>25</v>
      </c>
      <c r="E9" s="3">
        <v>25</v>
      </c>
      <c r="F9" s="3">
        <v>0.32600000000000001</v>
      </c>
      <c r="G9" s="3">
        <v>65</v>
      </c>
      <c r="H9" s="3">
        <v>4500</v>
      </c>
      <c r="I9" s="3" t="s">
        <v>230</v>
      </c>
    </row>
    <row r="10" spans="1:9" ht="36.75" thickBot="1" x14ac:dyDescent="0.3">
      <c r="A10" s="46" t="s">
        <v>11</v>
      </c>
      <c r="B10" s="3" t="s">
        <v>12</v>
      </c>
      <c r="C10" s="3" t="s">
        <v>13</v>
      </c>
      <c r="D10" s="3">
        <v>260</v>
      </c>
      <c r="E10" s="3">
        <v>35</v>
      </c>
      <c r="F10" s="3">
        <v>2.7</v>
      </c>
      <c r="G10" s="3">
        <v>85</v>
      </c>
      <c r="H10" s="3">
        <v>1500</v>
      </c>
      <c r="I10" s="3" t="s">
        <v>230</v>
      </c>
    </row>
    <row r="11" spans="1:9" ht="36.75" thickBot="1" x14ac:dyDescent="0.3">
      <c r="A11" s="47"/>
      <c r="B11" s="3" t="s">
        <v>14</v>
      </c>
      <c r="C11" s="3" t="s">
        <v>13</v>
      </c>
      <c r="D11" s="3">
        <v>380</v>
      </c>
      <c r="E11" s="3">
        <v>35</v>
      </c>
      <c r="F11" s="3">
        <v>2.5</v>
      </c>
      <c r="G11" s="3">
        <v>85</v>
      </c>
      <c r="H11" s="3">
        <v>1500</v>
      </c>
      <c r="I11" s="3" t="s">
        <v>230</v>
      </c>
    </row>
    <row r="12" spans="1:9" ht="24.75" thickBot="1" x14ac:dyDescent="0.3">
      <c r="A12" s="48"/>
      <c r="B12" s="3" t="s">
        <v>15</v>
      </c>
      <c r="C12" s="3" t="s">
        <v>13</v>
      </c>
      <c r="D12" s="3">
        <v>100</v>
      </c>
      <c r="E12" s="3">
        <v>10</v>
      </c>
      <c r="F12" s="3"/>
      <c r="G12" s="3" t="s">
        <v>230</v>
      </c>
      <c r="H12" s="3" t="s">
        <v>230</v>
      </c>
      <c r="I12" s="3" t="s">
        <v>230</v>
      </c>
    </row>
    <row r="13" spans="1:9" ht="36" x14ac:dyDescent="0.25">
      <c r="A13" s="49" t="s">
        <v>0</v>
      </c>
      <c r="B13" s="49" t="s">
        <v>1</v>
      </c>
      <c r="C13" s="49" t="s">
        <v>17</v>
      </c>
      <c r="D13" s="1" t="s">
        <v>3</v>
      </c>
      <c r="E13" s="1" t="s">
        <v>5</v>
      </c>
      <c r="F13" s="1" t="s">
        <v>224</v>
      </c>
      <c r="G13" s="1" t="s">
        <v>242</v>
      </c>
      <c r="H13" s="1" t="s">
        <v>227</v>
      </c>
      <c r="I13" s="1"/>
    </row>
    <row r="14" spans="1:9" ht="15.75" thickBot="1" x14ac:dyDescent="0.3">
      <c r="A14" s="50"/>
      <c r="B14" s="50"/>
      <c r="C14" s="50"/>
      <c r="D14" s="2" t="s">
        <v>18</v>
      </c>
      <c r="E14" s="2" t="s">
        <v>6</v>
      </c>
      <c r="F14" s="2"/>
      <c r="G14" s="2" t="s">
        <v>229</v>
      </c>
      <c r="H14" s="2" t="s">
        <v>228</v>
      </c>
      <c r="I14" s="2"/>
    </row>
    <row r="15" spans="1:9" ht="24.75" thickBot="1" x14ac:dyDescent="0.3">
      <c r="A15" s="46" t="s">
        <v>19</v>
      </c>
      <c r="B15" s="3" t="s">
        <v>20</v>
      </c>
      <c r="C15" s="3" t="s">
        <v>21</v>
      </c>
      <c r="D15" s="3">
        <v>450</v>
      </c>
      <c r="E15" s="3">
        <v>15</v>
      </c>
      <c r="F15" s="3">
        <v>0.88</v>
      </c>
      <c r="G15" s="3"/>
      <c r="H15" s="3"/>
      <c r="I15" s="3" t="s">
        <v>235</v>
      </c>
    </row>
    <row r="16" spans="1:9" ht="15.75" thickBot="1" x14ac:dyDescent="0.3">
      <c r="A16" s="47"/>
      <c r="B16" s="3" t="s">
        <v>22</v>
      </c>
      <c r="C16" s="3" t="s">
        <v>23</v>
      </c>
      <c r="D16" s="3">
        <v>1400</v>
      </c>
      <c r="E16" s="3">
        <v>15</v>
      </c>
      <c r="F16" s="3">
        <v>0.88</v>
      </c>
      <c r="G16" s="3" t="s">
        <v>230</v>
      </c>
      <c r="H16" s="3" t="s">
        <v>230</v>
      </c>
      <c r="I16" s="3" t="s">
        <v>235</v>
      </c>
    </row>
    <row r="17" spans="1:9" ht="15.75" thickBot="1" x14ac:dyDescent="0.3">
      <c r="A17" s="47"/>
      <c r="B17" s="3" t="s">
        <v>24</v>
      </c>
      <c r="C17" s="3" t="s">
        <v>25</v>
      </c>
      <c r="D17" s="3">
        <v>175</v>
      </c>
      <c r="E17" s="3">
        <v>20</v>
      </c>
      <c r="F17" s="3">
        <v>0.97</v>
      </c>
      <c r="G17" s="3" t="s">
        <v>230</v>
      </c>
      <c r="H17" s="3" t="s">
        <v>230</v>
      </c>
      <c r="I17" s="3" t="s">
        <v>235</v>
      </c>
    </row>
    <row r="18" spans="1:9" ht="24.75" thickBot="1" x14ac:dyDescent="0.3">
      <c r="A18" s="47"/>
      <c r="B18" s="3" t="s">
        <v>26</v>
      </c>
      <c r="C18" s="3" t="s">
        <v>27</v>
      </c>
      <c r="D18" s="3">
        <v>1750</v>
      </c>
      <c r="E18" s="3">
        <v>20</v>
      </c>
      <c r="F18" s="3">
        <v>0.88</v>
      </c>
      <c r="G18" s="3" t="s">
        <v>230</v>
      </c>
      <c r="H18" s="3" t="s">
        <v>230</v>
      </c>
      <c r="I18" s="3" t="s">
        <v>237</v>
      </c>
    </row>
    <row r="19" spans="1:9" ht="24.75" thickBot="1" x14ac:dyDescent="0.3">
      <c r="A19" s="47"/>
      <c r="B19" s="3" t="s">
        <v>28</v>
      </c>
      <c r="C19" s="3" t="s">
        <v>29</v>
      </c>
      <c r="D19" s="3">
        <v>2250</v>
      </c>
      <c r="E19" s="3">
        <v>20</v>
      </c>
      <c r="F19" s="3">
        <v>1.05</v>
      </c>
      <c r="G19" s="3" t="s">
        <v>230</v>
      </c>
      <c r="H19" s="3" t="s">
        <v>230</v>
      </c>
      <c r="I19" s="3" t="s">
        <v>237</v>
      </c>
    </row>
    <row r="20" spans="1:9" ht="24.75" thickBot="1" x14ac:dyDescent="0.3">
      <c r="A20" s="47"/>
      <c r="B20" s="3" t="s">
        <v>28</v>
      </c>
      <c r="C20" s="3" t="s">
        <v>30</v>
      </c>
      <c r="D20" s="3">
        <v>3200</v>
      </c>
      <c r="E20" s="3">
        <v>20</v>
      </c>
      <c r="F20" s="3">
        <v>1.05</v>
      </c>
      <c r="G20" s="3" t="s">
        <v>230</v>
      </c>
      <c r="H20" s="3" t="s">
        <v>230</v>
      </c>
      <c r="I20" s="3" t="s">
        <v>237</v>
      </c>
    </row>
    <row r="21" spans="1:9" ht="24.75" thickBot="1" x14ac:dyDescent="0.3">
      <c r="A21" s="47"/>
      <c r="B21" s="3" t="s">
        <v>28</v>
      </c>
      <c r="C21" s="3" t="s">
        <v>31</v>
      </c>
      <c r="D21" s="3">
        <v>4100</v>
      </c>
      <c r="E21" s="3">
        <v>20</v>
      </c>
      <c r="F21" s="3">
        <v>1.05</v>
      </c>
      <c r="G21" s="3" t="s">
        <v>230</v>
      </c>
      <c r="H21" s="3" t="s">
        <v>230</v>
      </c>
      <c r="I21" s="3" t="s">
        <v>237</v>
      </c>
    </row>
    <row r="22" spans="1:9" ht="24.75" thickBot="1" x14ac:dyDescent="0.3">
      <c r="A22" s="47"/>
      <c r="B22" s="3" t="s">
        <v>225</v>
      </c>
      <c r="C22" s="3" t="s">
        <v>32</v>
      </c>
      <c r="D22" s="3">
        <v>3750</v>
      </c>
      <c r="E22" s="3">
        <v>15</v>
      </c>
      <c r="F22" s="3">
        <v>3.69</v>
      </c>
      <c r="G22" s="3">
        <v>85</v>
      </c>
      <c r="H22" s="3">
        <v>2500</v>
      </c>
      <c r="I22" s="3" t="s">
        <v>237</v>
      </c>
    </row>
    <row r="23" spans="1:9" ht="24.75" thickBot="1" x14ac:dyDescent="0.3">
      <c r="A23" s="48"/>
      <c r="B23" s="3" t="s">
        <v>33</v>
      </c>
      <c r="C23" s="3" t="s">
        <v>34</v>
      </c>
      <c r="D23" s="3" t="s">
        <v>35</v>
      </c>
      <c r="E23" s="3">
        <v>20</v>
      </c>
      <c r="F23" s="3">
        <v>1.05</v>
      </c>
      <c r="G23" s="3">
        <v>85</v>
      </c>
      <c r="H23" s="3">
        <v>2500</v>
      </c>
      <c r="I23" s="3" t="s">
        <v>236</v>
      </c>
    </row>
    <row r="24" spans="1:9" ht="36" x14ac:dyDescent="0.25">
      <c r="A24" s="49" t="s">
        <v>0</v>
      </c>
      <c r="B24" s="49" t="s">
        <v>1</v>
      </c>
      <c r="C24" s="49" t="s">
        <v>36</v>
      </c>
      <c r="D24" s="1" t="s">
        <v>3</v>
      </c>
      <c r="E24" s="1" t="s">
        <v>5</v>
      </c>
      <c r="F24" s="1" t="s">
        <v>226</v>
      </c>
      <c r="G24" s="1" t="s">
        <v>242</v>
      </c>
      <c r="H24" s="1" t="s">
        <v>227</v>
      </c>
      <c r="I24" s="1" t="s">
        <v>234</v>
      </c>
    </row>
    <row r="25" spans="1:9" ht="15.75" thickBot="1" x14ac:dyDescent="0.3">
      <c r="A25" s="50"/>
      <c r="B25" s="50"/>
      <c r="C25" s="50"/>
      <c r="D25" s="2" t="s">
        <v>37</v>
      </c>
      <c r="E25" s="5" t="s">
        <v>6</v>
      </c>
      <c r="F25" s="5"/>
      <c r="G25" s="2" t="s">
        <v>229</v>
      </c>
      <c r="H25" s="2" t="s">
        <v>228</v>
      </c>
      <c r="I25" s="2"/>
    </row>
    <row r="26" spans="1:9" ht="15.75" thickBot="1" x14ac:dyDescent="0.3">
      <c r="A26" s="46" t="s">
        <v>38</v>
      </c>
      <c r="B26" s="6" t="s">
        <v>39</v>
      </c>
      <c r="C26" s="7"/>
      <c r="D26" s="7"/>
      <c r="E26" s="7"/>
      <c r="F26" s="7"/>
      <c r="G26" s="7"/>
      <c r="H26" s="7"/>
      <c r="I26" s="7"/>
    </row>
    <row r="27" spans="1:9" ht="36.75" thickBot="1" x14ac:dyDescent="0.3">
      <c r="A27" s="47"/>
      <c r="B27" s="3" t="s">
        <v>40</v>
      </c>
      <c r="C27" s="3" t="s">
        <v>41</v>
      </c>
      <c r="D27" s="3">
        <v>6100</v>
      </c>
      <c r="E27" s="3">
        <v>15</v>
      </c>
      <c r="F27" s="3">
        <v>0.6</v>
      </c>
      <c r="G27" s="3">
        <v>85</v>
      </c>
      <c r="H27" s="3">
        <v>2500</v>
      </c>
      <c r="I27" s="3" t="s">
        <v>235</v>
      </c>
    </row>
    <row r="28" spans="1:9" ht="36.75" thickBot="1" x14ac:dyDescent="0.3">
      <c r="A28" s="47"/>
      <c r="B28" s="3" t="s">
        <v>40</v>
      </c>
      <c r="C28" s="3" t="s">
        <v>42</v>
      </c>
      <c r="D28" s="3">
        <v>6900</v>
      </c>
      <c r="E28" s="3">
        <v>15</v>
      </c>
      <c r="F28" s="3">
        <v>0.6</v>
      </c>
      <c r="G28" s="3">
        <v>85</v>
      </c>
      <c r="H28" s="3">
        <v>2500</v>
      </c>
      <c r="I28" s="3" t="s">
        <v>235</v>
      </c>
    </row>
    <row r="29" spans="1:9" ht="36.75" thickBot="1" x14ac:dyDescent="0.3">
      <c r="A29" s="47"/>
      <c r="B29" s="3" t="s">
        <v>43</v>
      </c>
      <c r="C29" s="3" t="s">
        <v>44</v>
      </c>
      <c r="D29" s="3">
        <v>9400</v>
      </c>
      <c r="E29" s="3">
        <v>15</v>
      </c>
      <c r="F29" s="3">
        <v>0.6</v>
      </c>
      <c r="G29" s="3">
        <v>85</v>
      </c>
      <c r="H29" s="3">
        <v>2500</v>
      </c>
      <c r="I29" s="3" t="s">
        <v>235</v>
      </c>
    </row>
    <row r="30" spans="1:9" ht="15.75" thickBot="1" x14ac:dyDescent="0.3">
      <c r="A30" s="47"/>
      <c r="B30" s="6" t="s">
        <v>45</v>
      </c>
      <c r="C30" s="7"/>
      <c r="D30" s="7"/>
      <c r="E30" s="7"/>
      <c r="F30" s="7"/>
      <c r="G30" s="7"/>
      <c r="H30" s="7"/>
      <c r="I30" s="7"/>
    </row>
    <row r="31" spans="1:9" ht="24.75" thickBot="1" x14ac:dyDescent="0.3">
      <c r="A31" s="47"/>
      <c r="B31" s="3" t="s">
        <v>46</v>
      </c>
      <c r="C31" s="3" t="s">
        <v>47</v>
      </c>
      <c r="D31" s="3">
        <v>1000</v>
      </c>
      <c r="E31" s="3">
        <v>15</v>
      </c>
      <c r="F31" s="3">
        <v>0.6</v>
      </c>
      <c r="G31" s="3">
        <v>85</v>
      </c>
      <c r="H31" s="3">
        <v>2500</v>
      </c>
      <c r="I31" s="3" t="s">
        <v>235</v>
      </c>
    </row>
    <row r="32" spans="1:9" ht="48.75" thickBot="1" x14ac:dyDescent="0.3">
      <c r="A32" s="48"/>
      <c r="B32" s="3" t="s">
        <v>48</v>
      </c>
      <c r="C32" s="3" t="s">
        <v>49</v>
      </c>
      <c r="D32" s="3" t="s">
        <v>50</v>
      </c>
      <c r="E32" s="3">
        <v>15</v>
      </c>
      <c r="F32" s="3">
        <v>0.6</v>
      </c>
      <c r="G32" s="3">
        <v>85</v>
      </c>
      <c r="H32" s="3">
        <v>2500</v>
      </c>
      <c r="I32" s="3" t="s">
        <v>235</v>
      </c>
    </row>
    <row r="33" spans="1:9" ht="15.75" thickBot="1" x14ac:dyDescent="0.3">
      <c r="A33" s="37"/>
      <c r="B33" s="6" t="s">
        <v>54</v>
      </c>
      <c r="C33" s="7"/>
      <c r="D33" s="7"/>
      <c r="E33" s="7"/>
      <c r="F33" s="7"/>
      <c r="G33" s="7"/>
      <c r="H33" s="7"/>
      <c r="I33" s="7"/>
    </row>
    <row r="34" spans="1:9" ht="15.75" thickBot="1" x14ac:dyDescent="0.3">
      <c r="A34" s="46" t="s">
        <v>51</v>
      </c>
      <c r="B34" s="3" t="s">
        <v>52</v>
      </c>
      <c r="C34" s="3" t="s">
        <v>53</v>
      </c>
      <c r="D34" s="3">
        <v>2000</v>
      </c>
      <c r="E34" s="3">
        <v>25</v>
      </c>
      <c r="F34" s="3">
        <v>0.15</v>
      </c>
      <c r="G34" s="3">
        <v>85</v>
      </c>
      <c r="H34" s="3">
        <v>2500</v>
      </c>
      <c r="I34" s="3" t="s">
        <v>238</v>
      </c>
    </row>
    <row r="35" spans="1:9" ht="15.75" thickBot="1" x14ac:dyDescent="0.3">
      <c r="A35" s="47"/>
      <c r="B35" s="3" t="s">
        <v>54</v>
      </c>
      <c r="C35" s="3" t="s">
        <v>55</v>
      </c>
      <c r="D35" s="3">
        <v>1700</v>
      </c>
      <c r="E35" s="3">
        <v>25</v>
      </c>
      <c r="F35" s="3">
        <v>0.15</v>
      </c>
      <c r="G35" s="3">
        <v>85</v>
      </c>
      <c r="H35" s="3">
        <v>2500</v>
      </c>
      <c r="I35" s="3" t="s">
        <v>238</v>
      </c>
    </row>
    <row r="36" spans="1:9" ht="15.75" thickBot="1" x14ac:dyDescent="0.3">
      <c r="A36" s="48"/>
      <c r="B36" s="3" t="s">
        <v>54</v>
      </c>
      <c r="C36" s="3" t="s">
        <v>56</v>
      </c>
      <c r="D36" s="3">
        <v>1400</v>
      </c>
      <c r="E36" s="3">
        <v>25</v>
      </c>
      <c r="F36" s="3">
        <v>0.15</v>
      </c>
      <c r="G36" s="3">
        <v>85</v>
      </c>
      <c r="H36" s="3">
        <v>2500</v>
      </c>
      <c r="I36" s="3" t="s">
        <v>238</v>
      </c>
    </row>
    <row r="38" spans="1:9" x14ac:dyDescent="0.25">
      <c r="A38" s="4" t="s">
        <v>16</v>
      </c>
    </row>
    <row r="39" spans="1:9" ht="15.75" thickBot="1" x14ac:dyDescent="0.3">
      <c r="A39" s="4"/>
      <c r="B39" s="78" t="s">
        <v>241</v>
      </c>
    </row>
    <row r="40" spans="1:9" ht="36" x14ac:dyDescent="0.25">
      <c r="C40" s="1"/>
      <c r="D40" s="1" t="s">
        <v>231</v>
      </c>
      <c r="E40" s="1" t="s">
        <v>5</v>
      </c>
      <c r="F40" s="1" t="s">
        <v>226</v>
      </c>
      <c r="G40" s="1" t="s">
        <v>242</v>
      </c>
      <c r="H40" s="1" t="s">
        <v>227</v>
      </c>
      <c r="I40" s="1" t="s">
        <v>240</v>
      </c>
    </row>
    <row r="41" spans="1:9" ht="15.75" thickBot="1" x14ac:dyDescent="0.3">
      <c r="C41" s="2" t="s">
        <v>233</v>
      </c>
      <c r="D41" s="2" t="s">
        <v>232</v>
      </c>
      <c r="E41" s="2" t="s">
        <v>6</v>
      </c>
      <c r="F41" s="2"/>
      <c r="G41" s="2" t="s">
        <v>229</v>
      </c>
      <c r="H41" s="2" t="s">
        <v>228</v>
      </c>
      <c r="I41" s="2"/>
    </row>
    <row r="42" spans="1:9" ht="15.75" thickBot="1" x14ac:dyDescent="0.3">
      <c r="C42" s="76" t="s">
        <v>189</v>
      </c>
      <c r="D42" s="77">
        <f>Sheet2!B42+Sheet2!B53</f>
        <v>366.125</v>
      </c>
      <c r="E42" s="3">
        <v>25</v>
      </c>
      <c r="F42" s="3">
        <v>3.5</v>
      </c>
      <c r="G42" s="3">
        <v>85</v>
      </c>
      <c r="H42" s="3">
        <v>2500</v>
      </c>
      <c r="I42" s="3" t="s">
        <v>239</v>
      </c>
    </row>
    <row r="43" spans="1:9" ht="15.75" thickBot="1" x14ac:dyDescent="0.3">
      <c r="C43" s="76" t="s">
        <v>190</v>
      </c>
      <c r="D43" s="77">
        <f>Sheet2!B42+2*Sheet2!B53</f>
        <v>731.125</v>
      </c>
      <c r="E43" s="3">
        <v>25</v>
      </c>
      <c r="F43" s="3">
        <v>3.5</v>
      </c>
      <c r="G43" s="3">
        <v>85</v>
      </c>
      <c r="H43" s="3">
        <v>2500</v>
      </c>
      <c r="I43" s="3" t="s">
        <v>239</v>
      </c>
    </row>
    <row r="44" spans="1:9" ht="15.75" thickBot="1" x14ac:dyDescent="0.3">
      <c r="C44" s="76" t="s">
        <v>191</v>
      </c>
      <c r="D44" s="77">
        <f>Sheet2!B45+3*Sheet2!B53</f>
        <v>1096.2650000000001</v>
      </c>
      <c r="E44" s="3">
        <v>25</v>
      </c>
      <c r="F44" s="3">
        <v>3.5</v>
      </c>
      <c r="G44" s="3">
        <v>85</v>
      </c>
      <c r="H44" s="3">
        <v>2500</v>
      </c>
      <c r="I44" s="3" t="s">
        <v>239</v>
      </c>
    </row>
    <row r="45" spans="1:9" ht="15.75" thickBot="1" x14ac:dyDescent="0.3">
      <c r="C45" s="76" t="s">
        <v>192</v>
      </c>
      <c r="D45" s="77">
        <f>Sheet2!B48+4*Sheet2!B53</f>
        <v>1462.085</v>
      </c>
      <c r="E45" s="3">
        <v>25</v>
      </c>
      <c r="F45" s="3">
        <v>3.5</v>
      </c>
      <c r="G45" s="3">
        <v>85</v>
      </c>
      <c r="H45" s="3">
        <v>2500</v>
      </c>
      <c r="I45" s="3" t="s">
        <v>239</v>
      </c>
    </row>
    <row r="46" spans="1:9" ht="15.75" thickBot="1" x14ac:dyDescent="0.3">
      <c r="C46" s="76" t="s">
        <v>193</v>
      </c>
      <c r="D46" s="77">
        <f>Sheet2!B50+5*Sheet2!B53</f>
        <v>1827.79</v>
      </c>
      <c r="E46" s="3">
        <v>25</v>
      </c>
      <c r="F46" s="3">
        <v>3.5</v>
      </c>
      <c r="G46" s="3">
        <v>85</v>
      </c>
      <c r="H46" s="3">
        <v>2500</v>
      </c>
      <c r="I46" s="3" t="s">
        <v>239</v>
      </c>
    </row>
    <row r="47" spans="1:9" ht="15.75" thickBot="1" x14ac:dyDescent="0.3">
      <c r="C47" s="76" t="s">
        <v>194</v>
      </c>
      <c r="D47" s="77">
        <f>2*Sheet2!B45+6*Sheet2!B53</f>
        <v>2192.5300000000002</v>
      </c>
      <c r="E47" s="3">
        <v>25</v>
      </c>
      <c r="F47" s="3">
        <v>3.5</v>
      </c>
      <c r="G47" s="3">
        <v>85</v>
      </c>
      <c r="H47" s="3">
        <v>2500</v>
      </c>
      <c r="I47" s="3" t="s">
        <v>239</v>
      </c>
    </row>
    <row r="48" spans="1:9" ht="15.75" thickBot="1" x14ac:dyDescent="0.3">
      <c r="C48" s="76" t="s">
        <v>195</v>
      </c>
      <c r="D48" s="77">
        <f>Sheet2!B48+Sheet2!B45+7*Sheet2!B53</f>
        <v>2558.35</v>
      </c>
      <c r="E48" s="3">
        <v>25</v>
      </c>
      <c r="F48" s="3">
        <v>3.5</v>
      </c>
      <c r="G48" s="3">
        <v>85</v>
      </c>
      <c r="H48" s="3">
        <v>2500</v>
      </c>
      <c r="I48" s="3" t="s">
        <v>239</v>
      </c>
    </row>
    <row r="49" spans="1:9" ht="15.75" thickBot="1" x14ac:dyDescent="0.3">
      <c r="A49" s="4"/>
      <c r="C49" s="76" t="s">
        <v>196</v>
      </c>
      <c r="D49" s="77">
        <f>2*Sheet2!B48+8*Sheet2!B53</f>
        <v>2924.17</v>
      </c>
      <c r="E49" s="3">
        <v>25</v>
      </c>
      <c r="F49" s="3">
        <v>3.5</v>
      </c>
      <c r="G49" s="3">
        <v>85</v>
      </c>
      <c r="H49" s="3">
        <v>2500</v>
      </c>
      <c r="I49" s="3" t="s">
        <v>239</v>
      </c>
    </row>
    <row r="50" spans="1:9" x14ac:dyDescent="0.25">
      <c r="A50" s="4"/>
    </row>
    <row r="156" spans="10:15" x14ac:dyDescent="0.25">
      <c r="J156" s="23"/>
      <c r="K156" s="23"/>
      <c r="L156" s="23"/>
      <c r="M156" s="23"/>
      <c r="N156" s="23"/>
      <c r="O156" s="23"/>
    </row>
    <row r="157" spans="10:15" x14ac:dyDescent="0.25">
      <c r="J157" s="23"/>
      <c r="K157" s="23"/>
      <c r="L157" s="23"/>
      <c r="M157" s="23"/>
      <c r="N157" s="23"/>
      <c r="O157" s="23"/>
    </row>
    <row r="158" spans="10:15" x14ac:dyDescent="0.25">
      <c r="J158" s="23"/>
      <c r="K158" s="23"/>
      <c r="L158" s="23"/>
      <c r="M158" s="23"/>
      <c r="N158" s="23"/>
      <c r="O158" s="23"/>
    </row>
    <row r="159" spans="10:15" x14ac:dyDescent="0.25">
      <c r="J159" s="23"/>
      <c r="K159" s="23"/>
      <c r="L159" s="23"/>
      <c r="M159" s="23"/>
      <c r="N159" s="23"/>
      <c r="O159" s="23"/>
    </row>
    <row r="160" spans="10:15" x14ac:dyDescent="0.25">
      <c r="J160" s="23"/>
      <c r="K160" s="23"/>
      <c r="L160" s="23"/>
      <c r="M160" s="23"/>
      <c r="N160" s="23"/>
      <c r="O160" s="23"/>
    </row>
    <row r="161" spans="10:15" x14ac:dyDescent="0.25">
      <c r="J161" s="23"/>
      <c r="K161" s="23"/>
      <c r="L161" s="23"/>
      <c r="M161" s="23"/>
      <c r="N161" s="23"/>
      <c r="O161" s="23"/>
    </row>
    <row r="162" spans="10:15" x14ac:dyDescent="0.25">
      <c r="J162" s="23"/>
      <c r="K162" s="23"/>
      <c r="L162" s="23"/>
      <c r="M162" s="23"/>
      <c r="N162" s="23"/>
      <c r="O162" s="23"/>
    </row>
    <row r="163" spans="10:15" x14ac:dyDescent="0.25">
      <c r="J163" s="23"/>
      <c r="K163" s="23"/>
      <c r="L163" s="23"/>
      <c r="M163" s="23"/>
      <c r="N163" s="23"/>
      <c r="O163" s="23"/>
    </row>
    <row r="164" spans="10:15" x14ac:dyDescent="0.25">
      <c r="J164" s="23"/>
      <c r="K164" s="23"/>
      <c r="L164" s="23"/>
      <c r="M164" s="23"/>
      <c r="N164" s="23"/>
      <c r="O164" s="23"/>
    </row>
    <row r="165" spans="10:15" x14ac:dyDescent="0.25">
      <c r="J165" s="23"/>
      <c r="K165" s="23"/>
      <c r="L165" s="23"/>
      <c r="M165" s="23"/>
      <c r="N165" s="23"/>
      <c r="O165" s="23"/>
    </row>
    <row r="166" spans="10:15" x14ac:dyDescent="0.25">
      <c r="J166" s="23"/>
      <c r="K166" s="23"/>
      <c r="L166" s="23"/>
      <c r="M166" s="23"/>
      <c r="N166" s="23"/>
      <c r="O166" s="23"/>
    </row>
    <row r="167" spans="10:15" x14ac:dyDescent="0.25">
      <c r="J167" s="23"/>
      <c r="K167" s="23"/>
      <c r="L167" s="23"/>
      <c r="M167" s="23"/>
      <c r="N167" s="23"/>
      <c r="O167" s="23"/>
    </row>
    <row r="168" spans="10:15" x14ac:dyDescent="0.25">
      <c r="J168" s="23"/>
      <c r="K168" s="23"/>
      <c r="L168" s="23"/>
      <c r="M168" s="23"/>
      <c r="N168" s="23"/>
      <c r="O168" s="23"/>
    </row>
    <row r="169" spans="10:15" x14ac:dyDescent="0.25">
      <c r="J169" s="23"/>
      <c r="K169" s="23"/>
      <c r="L169" s="23"/>
      <c r="M169" s="23"/>
      <c r="N169" s="23"/>
      <c r="O169" s="23"/>
    </row>
    <row r="191" spans="1:1" ht="75" x14ac:dyDescent="0.25">
      <c r="A191" s="8" t="s">
        <v>151</v>
      </c>
    </row>
    <row r="193" spans="1:7" x14ac:dyDescent="0.25">
      <c r="A193" s="42" t="s">
        <v>150</v>
      </c>
      <c r="B193" s="43"/>
      <c r="C193" s="43"/>
      <c r="D193" s="44"/>
      <c r="E193" s="33">
        <v>2015</v>
      </c>
      <c r="F193" s="33">
        <v>2125</v>
      </c>
      <c r="G193" s="33">
        <v>2905</v>
      </c>
    </row>
    <row r="194" spans="1:7" ht="18" x14ac:dyDescent="0.25">
      <c r="A194" s="35"/>
      <c r="B194" s="35"/>
      <c r="C194" s="35"/>
      <c r="D194" s="35" t="s">
        <v>180</v>
      </c>
      <c r="E194" s="36">
        <f>E193/E199</f>
        <v>559.72222222222217</v>
      </c>
      <c r="F194" s="36">
        <f t="shared" ref="F194:G194" si="0">F193/F199</f>
        <v>425</v>
      </c>
      <c r="G194" s="36">
        <f t="shared" si="0"/>
        <v>461.11111111111114</v>
      </c>
    </row>
    <row r="195" spans="1:7" x14ac:dyDescent="0.25">
      <c r="A195" s="42" t="s">
        <v>95</v>
      </c>
      <c r="B195" s="43"/>
      <c r="C195" s="43"/>
      <c r="D195" s="44"/>
      <c r="E195" s="9" t="s">
        <v>98</v>
      </c>
      <c r="F195" s="9" t="s">
        <v>99</v>
      </c>
      <c r="G195" s="9" t="s">
        <v>100</v>
      </c>
    </row>
    <row r="196" spans="1:7" x14ac:dyDescent="0.25">
      <c r="A196" s="42" t="s">
        <v>97</v>
      </c>
      <c r="B196" s="43"/>
      <c r="C196" s="43"/>
      <c r="D196" s="44"/>
      <c r="E196" s="9" t="s">
        <v>101</v>
      </c>
      <c r="F196" s="9" t="s">
        <v>102</v>
      </c>
      <c r="G196" s="9" t="s">
        <v>103</v>
      </c>
    </row>
    <row r="197" spans="1:7" ht="18" x14ac:dyDescent="0.25">
      <c r="A197" s="10" t="s">
        <v>104</v>
      </c>
      <c r="B197" s="58" t="s">
        <v>105</v>
      </c>
      <c r="C197" s="59"/>
      <c r="D197" s="17" t="s">
        <v>106</v>
      </c>
      <c r="E197" s="11" t="s">
        <v>107</v>
      </c>
      <c r="F197" s="11" t="s">
        <v>108</v>
      </c>
      <c r="G197" s="11" t="s">
        <v>109</v>
      </c>
    </row>
    <row r="198" spans="1:7" ht="18" x14ac:dyDescent="0.25">
      <c r="A198" s="10" t="s">
        <v>110</v>
      </c>
      <c r="B198" s="58" t="s">
        <v>105</v>
      </c>
      <c r="C198" s="59"/>
      <c r="D198" s="17" t="s">
        <v>106</v>
      </c>
      <c r="E198" s="11" t="s">
        <v>111</v>
      </c>
      <c r="F198" s="11" t="s">
        <v>112</v>
      </c>
      <c r="G198" s="11" t="s">
        <v>113</v>
      </c>
    </row>
    <row r="199" spans="1:7" x14ac:dyDescent="0.25">
      <c r="A199" s="10"/>
      <c r="B199" s="10"/>
      <c r="C199" s="10"/>
      <c r="D199" s="17"/>
      <c r="E199" s="11">
        <v>3.6</v>
      </c>
      <c r="F199" s="11">
        <v>5</v>
      </c>
      <c r="G199" s="11">
        <v>6.3</v>
      </c>
    </row>
    <row r="200" spans="1:7" x14ac:dyDescent="0.25">
      <c r="A200" s="13" t="s">
        <v>114</v>
      </c>
      <c r="B200" s="27"/>
      <c r="C200" s="60" t="s">
        <v>117</v>
      </c>
      <c r="D200" s="61"/>
      <c r="E200" s="12"/>
      <c r="F200" s="29" t="s">
        <v>118</v>
      </c>
      <c r="G200" s="12"/>
    </row>
    <row r="201" spans="1:7" x14ac:dyDescent="0.25">
      <c r="A201" s="13" t="s">
        <v>115</v>
      </c>
      <c r="B201" s="62" t="s">
        <v>119</v>
      </c>
      <c r="C201" s="13" t="s">
        <v>120</v>
      </c>
      <c r="D201" s="14" t="s">
        <v>106</v>
      </c>
      <c r="E201" s="15" t="s">
        <v>121</v>
      </c>
      <c r="F201" s="15" t="s">
        <v>122</v>
      </c>
      <c r="G201" s="15" t="s">
        <v>123</v>
      </c>
    </row>
    <row r="202" spans="1:7" x14ac:dyDescent="0.25">
      <c r="A202" s="13" t="s">
        <v>116</v>
      </c>
      <c r="B202" s="63"/>
      <c r="C202" s="65" t="s">
        <v>124</v>
      </c>
      <c r="D202" s="66"/>
      <c r="E202" s="15" t="s">
        <v>125</v>
      </c>
      <c r="F202" s="15" t="s">
        <v>126</v>
      </c>
      <c r="G202" s="15" t="s">
        <v>127</v>
      </c>
    </row>
    <row r="203" spans="1:7" x14ac:dyDescent="0.25">
      <c r="A203" s="16"/>
      <c r="B203" s="64"/>
      <c r="C203" s="13" t="s">
        <v>128</v>
      </c>
      <c r="D203" s="14" t="s">
        <v>106</v>
      </c>
      <c r="E203" s="15">
        <v>92</v>
      </c>
      <c r="F203" s="15">
        <v>136</v>
      </c>
      <c r="G203" s="15">
        <v>203</v>
      </c>
    </row>
    <row r="204" spans="1:7" x14ac:dyDescent="0.25">
      <c r="A204" s="16"/>
      <c r="B204" s="27"/>
      <c r="C204" s="60" t="s">
        <v>117</v>
      </c>
      <c r="D204" s="61"/>
      <c r="E204" s="12"/>
      <c r="F204" s="29" t="s">
        <v>118</v>
      </c>
      <c r="G204" s="12"/>
    </row>
    <row r="205" spans="1:7" x14ac:dyDescent="0.25">
      <c r="A205" s="16"/>
      <c r="B205" s="13" t="s">
        <v>129</v>
      </c>
      <c r="C205" s="13" t="s">
        <v>120</v>
      </c>
      <c r="D205" s="14" t="s">
        <v>106</v>
      </c>
      <c r="E205" s="15" t="s">
        <v>122</v>
      </c>
      <c r="F205" s="15" t="s">
        <v>132</v>
      </c>
      <c r="G205" s="15" t="s">
        <v>133</v>
      </c>
    </row>
    <row r="206" spans="1:7" x14ac:dyDescent="0.25">
      <c r="A206" s="16"/>
      <c r="B206" s="13" t="s">
        <v>130</v>
      </c>
      <c r="C206" s="65" t="s">
        <v>134</v>
      </c>
      <c r="D206" s="66"/>
      <c r="E206" s="15" t="s">
        <v>135</v>
      </c>
      <c r="F206" s="15" t="s">
        <v>136</v>
      </c>
      <c r="G206" s="15" t="s">
        <v>137</v>
      </c>
    </row>
    <row r="207" spans="1:7" x14ac:dyDescent="0.25">
      <c r="A207" s="16"/>
      <c r="B207" s="13" t="s">
        <v>131</v>
      </c>
      <c r="C207" s="13" t="s">
        <v>128</v>
      </c>
      <c r="D207" s="14" t="s">
        <v>106</v>
      </c>
      <c r="E207" s="15">
        <v>831</v>
      </c>
      <c r="F207" s="15">
        <v>1.1000000000000001</v>
      </c>
      <c r="G207" s="15">
        <v>1.427</v>
      </c>
    </row>
    <row r="208" spans="1:7" x14ac:dyDescent="0.25">
      <c r="A208" s="58" t="s">
        <v>138</v>
      </c>
      <c r="B208" s="59"/>
      <c r="C208" s="67" t="s">
        <v>139</v>
      </c>
      <c r="D208" s="68"/>
      <c r="E208" s="22"/>
      <c r="F208" s="11" t="s">
        <v>140</v>
      </c>
      <c r="G208" s="22"/>
    </row>
    <row r="209" spans="1:15" x14ac:dyDescent="0.25">
      <c r="A209" s="58" t="s">
        <v>141</v>
      </c>
      <c r="B209" s="59"/>
      <c r="C209" s="67" t="s">
        <v>139</v>
      </c>
      <c r="D209" s="68"/>
      <c r="E209" s="22"/>
      <c r="F209" s="11" t="s">
        <v>142</v>
      </c>
      <c r="G209" s="22"/>
    </row>
    <row r="210" spans="1:15" x14ac:dyDescent="0.25">
      <c r="A210" s="58" t="s">
        <v>143</v>
      </c>
      <c r="B210" s="59"/>
      <c r="C210" s="67" t="s">
        <v>144</v>
      </c>
      <c r="D210" s="68"/>
      <c r="E210" s="22"/>
      <c r="F210" s="11">
        <v>10</v>
      </c>
      <c r="G210" s="22"/>
    </row>
    <row r="211" spans="1:15" x14ac:dyDescent="0.25">
      <c r="A211" s="58" t="s">
        <v>145</v>
      </c>
      <c r="B211" s="59"/>
      <c r="C211" s="67" t="s">
        <v>146</v>
      </c>
      <c r="D211" s="68"/>
      <c r="E211" s="22"/>
      <c r="F211" s="11">
        <v>8</v>
      </c>
      <c r="G211" s="22"/>
    </row>
    <row r="212" spans="1:15" x14ac:dyDescent="0.25">
      <c r="A212" s="58" t="s">
        <v>147</v>
      </c>
      <c r="B212" s="59"/>
      <c r="C212" s="67" t="s">
        <v>148</v>
      </c>
      <c r="D212" s="68"/>
      <c r="E212" s="22"/>
      <c r="F212" s="11" t="s">
        <v>149</v>
      </c>
      <c r="G212" s="22"/>
    </row>
    <row r="216" spans="1:15" x14ac:dyDescent="0.25">
      <c r="E216" s="9" t="s">
        <v>152</v>
      </c>
      <c r="F216" s="9" t="s">
        <v>153</v>
      </c>
      <c r="G216" s="9" t="s">
        <v>154</v>
      </c>
      <c r="H216" s="24" t="s">
        <v>155</v>
      </c>
      <c r="I216" s="24"/>
    </row>
    <row r="217" spans="1:15" s="23" customFormat="1" x14ac:dyDescent="0.25">
      <c r="A217" s="9" t="s">
        <v>95</v>
      </c>
      <c r="B217" s="9"/>
      <c r="C217" s="9"/>
      <c r="D217" s="9" t="s">
        <v>179</v>
      </c>
      <c r="E217" s="38">
        <v>1250</v>
      </c>
      <c r="F217" s="39">
        <v>1310</v>
      </c>
      <c r="G217" s="39">
        <v>1485</v>
      </c>
      <c r="H217" s="39">
        <v>2230</v>
      </c>
      <c r="I217" s="39"/>
    </row>
    <row r="218" spans="1:15" s="23" customFormat="1" ht="18" x14ac:dyDescent="0.25">
      <c r="A218" s="9" t="s">
        <v>96</v>
      </c>
      <c r="B218" s="9"/>
      <c r="C218" s="9"/>
      <c r="D218" s="35" t="s">
        <v>180</v>
      </c>
      <c r="E218" s="36">
        <f>E217/E222</f>
        <v>312.5</v>
      </c>
      <c r="F218" s="36">
        <f t="shared" ref="F218:H218" si="1">F217/F222</f>
        <v>225.86206896551724</v>
      </c>
      <c r="G218" s="36">
        <f t="shared" si="1"/>
        <v>371.25</v>
      </c>
      <c r="H218" s="36">
        <f t="shared" si="1"/>
        <v>384.48275862068965</v>
      </c>
      <c r="I218" s="36"/>
    </row>
    <row r="219" spans="1:15" x14ac:dyDescent="0.25">
      <c r="A219" s="24" t="s">
        <v>97</v>
      </c>
      <c r="B219" s="24"/>
      <c r="C219" s="24"/>
      <c r="D219" s="24"/>
      <c r="E219" s="9" t="s">
        <v>156</v>
      </c>
      <c r="F219" s="24" t="s">
        <v>157</v>
      </c>
      <c r="G219" s="24" t="s">
        <v>158</v>
      </c>
      <c r="H219" s="25" t="s">
        <v>159</v>
      </c>
      <c r="I219" s="25"/>
      <c r="J219" s="23"/>
      <c r="K219" s="23"/>
      <c r="L219" s="23"/>
      <c r="M219" s="23"/>
      <c r="N219" s="23"/>
      <c r="O219" s="23"/>
    </row>
    <row r="220" spans="1:15" ht="18" x14ac:dyDescent="0.25">
      <c r="A220" s="10" t="s">
        <v>104</v>
      </c>
      <c r="B220" s="11" t="s">
        <v>105</v>
      </c>
      <c r="C220" s="17" t="s">
        <v>106</v>
      </c>
      <c r="D220" s="17"/>
      <c r="E220" s="11" t="s">
        <v>160</v>
      </c>
      <c r="F220" s="26" t="s">
        <v>161</v>
      </c>
      <c r="G220" s="10" t="s">
        <v>160</v>
      </c>
      <c r="H220" s="26" t="s">
        <v>161</v>
      </c>
      <c r="I220" s="26"/>
      <c r="J220" s="23"/>
      <c r="K220" s="23"/>
      <c r="L220" s="23"/>
      <c r="M220" s="23"/>
      <c r="N220" s="23"/>
      <c r="O220" s="23"/>
    </row>
    <row r="221" spans="1:15" ht="18" x14ac:dyDescent="0.25">
      <c r="A221" s="10" t="s">
        <v>110</v>
      </c>
      <c r="B221" s="11" t="s">
        <v>105</v>
      </c>
      <c r="C221" s="17" t="s">
        <v>106</v>
      </c>
      <c r="D221" s="17"/>
      <c r="E221" s="11" t="s">
        <v>162</v>
      </c>
      <c r="F221" s="26" t="s">
        <v>163</v>
      </c>
      <c r="G221" s="10" t="s">
        <v>162</v>
      </c>
      <c r="H221" s="26" t="s">
        <v>163</v>
      </c>
      <c r="I221" s="26"/>
      <c r="J221" s="23"/>
      <c r="K221" s="23"/>
      <c r="L221" s="23"/>
      <c r="M221" s="23"/>
      <c r="N221" s="23"/>
      <c r="O221" s="23"/>
    </row>
    <row r="222" spans="1:15" x14ac:dyDescent="0.25">
      <c r="A222" s="10"/>
      <c r="B222" s="11"/>
      <c r="C222" s="17"/>
      <c r="D222" s="17"/>
      <c r="E222" s="11">
        <v>4</v>
      </c>
      <c r="F222" s="11">
        <v>5.8</v>
      </c>
      <c r="G222" s="11">
        <v>4</v>
      </c>
      <c r="H222" s="11">
        <v>5.8</v>
      </c>
      <c r="I222" s="11"/>
      <c r="J222" s="23"/>
      <c r="K222" s="23"/>
      <c r="L222" s="23"/>
      <c r="M222" s="23"/>
      <c r="N222" s="23"/>
      <c r="O222" s="23"/>
    </row>
    <row r="223" spans="1:15" x14ac:dyDescent="0.25">
      <c r="A223" s="72"/>
      <c r="B223" s="62" t="s">
        <v>119</v>
      </c>
      <c r="C223" s="13" t="s">
        <v>120</v>
      </c>
      <c r="D223" s="14" t="s">
        <v>106</v>
      </c>
      <c r="E223" s="15" t="s">
        <v>165</v>
      </c>
      <c r="F223" s="15" t="s">
        <v>166</v>
      </c>
      <c r="G223" s="28" t="s">
        <v>122</v>
      </c>
      <c r="H223" s="28" t="s">
        <v>167</v>
      </c>
      <c r="I223" s="28"/>
      <c r="J223" s="23"/>
      <c r="K223" s="23"/>
      <c r="L223" s="23"/>
      <c r="M223" s="23"/>
      <c r="N223" s="23"/>
      <c r="O223" s="23"/>
    </row>
    <row r="224" spans="1:15" x14ac:dyDescent="0.25">
      <c r="A224" s="73"/>
      <c r="B224" s="63"/>
      <c r="C224" s="65" t="s">
        <v>124</v>
      </c>
      <c r="D224" s="66"/>
      <c r="E224" s="15" t="s">
        <v>168</v>
      </c>
      <c r="F224" s="15" t="s">
        <v>169</v>
      </c>
      <c r="G224" s="28" t="s">
        <v>170</v>
      </c>
      <c r="H224" s="28" t="s">
        <v>171</v>
      </c>
      <c r="I224" s="28"/>
      <c r="J224" s="23"/>
      <c r="K224" s="23"/>
      <c r="L224" s="23"/>
      <c r="M224" s="23"/>
      <c r="N224" s="23"/>
      <c r="O224" s="23"/>
    </row>
    <row r="225" spans="1:15" x14ac:dyDescent="0.25">
      <c r="A225" s="74"/>
      <c r="B225" s="64"/>
      <c r="C225" s="13" t="s">
        <v>128</v>
      </c>
      <c r="D225" s="14" t="s">
        <v>106</v>
      </c>
      <c r="E225" s="15">
        <v>92</v>
      </c>
      <c r="F225" s="15">
        <v>97</v>
      </c>
      <c r="G225" s="28">
        <v>170</v>
      </c>
      <c r="H225" s="28">
        <v>239</v>
      </c>
      <c r="I225" s="28"/>
      <c r="J225" s="23"/>
      <c r="K225" s="23"/>
      <c r="L225" s="23"/>
      <c r="M225" s="23"/>
      <c r="N225" s="23"/>
      <c r="O225" s="23"/>
    </row>
    <row r="226" spans="1:15" x14ac:dyDescent="0.25">
      <c r="A226" s="13" t="s">
        <v>114</v>
      </c>
      <c r="B226" s="27"/>
      <c r="C226" s="60" t="s">
        <v>117</v>
      </c>
      <c r="D226" s="61"/>
      <c r="E226" s="69" t="s">
        <v>164</v>
      </c>
      <c r="F226" s="70"/>
      <c r="G226" s="71"/>
      <c r="H226" s="30" t="s">
        <v>172</v>
      </c>
      <c r="I226" s="30"/>
      <c r="J226" s="23"/>
      <c r="K226" s="23"/>
      <c r="L226" s="23"/>
      <c r="M226" s="23"/>
      <c r="N226" s="23"/>
      <c r="O226" s="23"/>
    </row>
    <row r="227" spans="1:15" x14ac:dyDescent="0.25">
      <c r="A227" s="13" t="s">
        <v>115</v>
      </c>
      <c r="B227" s="13" t="s">
        <v>129</v>
      </c>
      <c r="C227" s="13" t="s">
        <v>120</v>
      </c>
      <c r="D227" s="14" t="s">
        <v>106</v>
      </c>
      <c r="E227" s="15" t="s">
        <v>173</v>
      </c>
      <c r="F227" s="15" t="s">
        <v>174</v>
      </c>
      <c r="G227" s="28" t="s">
        <v>175</v>
      </c>
      <c r="H227" s="28" t="s">
        <v>176</v>
      </c>
      <c r="I227" s="28"/>
      <c r="J227" s="23"/>
      <c r="K227" s="23"/>
      <c r="L227" s="23"/>
      <c r="M227" s="23"/>
      <c r="N227" s="23"/>
      <c r="O227" s="23"/>
    </row>
    <row r="228" spans="1:15" x14ac:dyDescent="0.25">
      <c r="A228" s="13" t="s">
        <v>116</v>
      </c>
      <c r="B228" s="13" t="s">
        <v>130</v>
      </c>
      <c r="C228" s="65" t="s">
        <v>134</v>
      </c>
      <c r="D228" s="66"/>
      <c r="E228" s="15" t="s">
        <v>177</v>
      </c>
      <c r="F228" s="13" t="s">
        <v>176</v>
      </c>
      <c r="G228" s="27"/>
      <c r="H228" s="28" t="s">
        <v>178</v>
      </c>
      <c r="I228" s="28"/>
      <c r="J228" s="23"/>
      <c r="K228" s="23"/>
      <c r="L228" s="23"/>
      <c r="M228" s="23"/>
      <c r="N228" s="23"/>
      <c r="O228" s="23"/>
    </row>
    <row r="229" spans="1:15" x14ac:dyDescent="0.25">
      <c r="A229" s="31"/>
      <c r="B229" s="13" t="s">
        <v>131</v>
      </c>
      <c r="C229" s="13" t="s">
        <v>128</v>
      </c>
      <c r="D229" s="14" t="s">
        <v>106</v>
      </c>
      <c r="E229" s="15">
        <v>638</v>
      </c>
      <c r="F229" s="15">
        <v>822</v>
      </c>
      <c r="G229" s="28">
        <v>913</v>
      </c>
      <c r="H229" s="32">
        <v>1.5049999999999999</v>
      </c>
      <c r="I229" s="32"/>
      <c r="J229" s="23"/>
      <c r="K229" s="23"/>
      <c r="L229" s="23"/>
      <c r="M229" s="23"/>
      <c r="N229" s="23"/>
      <c r="O229" s="23"/>
    </row>
  </sheetData>
  <mergeCells count="41">
    <mergeCell ref="C228:D228"/>
    <mergeCell ref="C226:D226"/>
    <mergeCell ref="E226:G226"/>
    <mergeCell ref="A223:A225"/>
    <mergeCell ref="B223:B225"/>
    <mergeCell ref="C224:D224"/>
    <mergeCell ref="A210:B210"/>
    <mergeCell ref="C210:D210"/>
    <mergeCell ref="A211:B211"/>
    <mergeCell ref="C211:D211"/>
    <mergeCell ref="A212:B212"/>
    <mergeCell ref="C212:D212"/>
    <mergeCell ref="C204:D204"/>
    <mergeCell ref="C206:D206"/>
    <mergeCell ref="A208:B208"/>
    <mergeCell ref="C208:D208"/>
    <mergeCell ref="A209:B209"/>
    <mergeCell ref="C209:D209"/>
    <mergeCell ref="B197:C197"/>
    <mergeCell ref="B198:C198"/>
    <mergeCell ref="C200:D200"/>
    <mergeCell ref="B201:B203"/>
    <mergeCell ref="C202:D202"/>
    <mergeCell ref="A26:A32"/>
    <mergeCell ref="D2:E2"/>
    <mergeCell ref="A13:A14"/>
    <mergeCell ref="B13:B14"/>
    <mergeCell ref="C13:C14"/>
    <mergeCell ref="A15:A23"/>
    <mergeCell ref="A24:A25"/>
    <mergeCell ref="B24:B25"/>
    <mergeCell ref="C24:C25"/>
    <mergeCell ref="A3:A4"/>
    <mergeCell ref="B3:B4"/>
    <mergeCell ref="C3:C4"/>
    <mergeCell ref="A5:A9"/>
    <mergeCell ref="A10:A12"/>
    <mergeCell ref="A196:D196"/>
    <mergeCell ref="A195:D195"/>
    <mergeCell ref="A193:D193"/>
    <mergeCell ref="A34:A36"/>
  </mergeCells>
  <phoneticPr fontId="13" type="noConversion"/>
  <hyperlinks>
    <hyperlink ref="A5" location="_ftn1" display="_ftn1" xr:uid="{616E1D42-C6BC-4A2A-81FA-15DD062EA8C6}"/>
    <hyperlink ref="A38" location="_ftnref1" display="_ftnref1" xr:uid="{CB21382B-12EC-435E-98CF-0503CFA1DEC8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87E7C-EC1B-4E27-BD11-D08FD9198830}">
  <dimension ref="A1:F59"/>
  <sheetViews>
    <sheetView workbookViewId="0">
      <selection activeCell="I2" sqref="I2"/>
    </sheetView>
  </sheetViews>
  <sheetFormatPr defaultRowHeight="15" x14ac:dyDescent="0.25"/>
  <cols>
    <col min="2" max="2" width="10.7109375" style="40" bestFit="1" customWidth="1"/>
    <col min="3" max="3" width="10.42578125" style="40" bestFit="1" customWidth="1"/>
    <col min="4" max="4" width="21.140625" style="40" bestFit="1" customWidth="1"/>
    <col min="5" max="5" width="21.7109375" style="40" customWidth="1"/>
  </cols>
  <sheetData>
    <row r="1" spans="1:6" ht="30" x14ac:dyDescent="0.25">
      <c r="C1" s="40" t="s">
        <v>181</v>
      </c>
      <c r="D1" s="40" t="s">
        <v>214</v>
      </c>
      <c r="E1" s="41" t="s">
        <v>215</v>
      </c>
    </row>
    <row r="2" spans="1:6" x14ac:dyDescent="0.25">
      <c r="B2" s="40" t="s">
        <v>197</v>
      </c>
      <c r="C2" s="40">
        <v>1.125</v>
      </c>
      <c r="D2" s="40">
        <v>2</v>
      </c>
      <c r="E2" s="40" t="s">
        <v>198</v>
      </c>
      <c r="F2" s="75" t="s">
        <v>199</v>
      </c>
    </row>
    <row r="3" spans="1:6" x14ac:dyDescent="0.25">
      <c r="B3" s="40" t="s">
        <v>200</v>
      </c>
      <c r="C3" s="40">
        <v>1.2150000000000001</v>
      </c>
      <c r="D3" s="40">
        <v>2</v>
      </c>
      <c r="E3" s="40" t="s">
        <v>201</v>
      </c>
      <c r="F3" s="75"/>
    </row>
    <row r="4" spans="1:6" x14ac:dyDescent="0.25">
      <c r="B4" s="40" t="s">
        <v>202</v>
      </c>
      <c r="C4" s="40">
        <v>1.58</v>
      </c>
      <c r="D4" s="40">
        <v>2</v>
      </c>
      <c r="E4" s="40" t="s">
        <v>203</v>
      </c>
      <c r="F4" s="75"/>
    </row>
    <row r="5" spans="1:6" x14ac:dyDescent="0.25">
      <c r="B5" s="40" t="s">
        <v>204</v>
      </c>
      <c r="C5" s="40">
        <v>1.2649999999999999</v>
      </c>
      <c r="D5" s="40">
        <v>3</v>
      </c>
      <c r="E5" s="40" t="s">
        <v>205</v>
      </c>
      <c r="F5" s="75"/>
    </row>
    <row r="6" spans="1:6" x14ac:dyDescent="0.25">
      <c r="B6" s="40" t="s">
        <v>206</v>
      </c>
      <c r="C6" s="40">
        <v>1.4</v>
      </c>
      <c r="D6" s="40">
        <v>3</v>
      </c>
      <c r="E6" s="40" t="s">
        <v>207</v>
      </c>
      <c r="F6" s="75"/>
    </row>
    <row r="7" spans="1:6" x14ac:dyDescent="0.25">
      <c r="B7" s="40" t="s">
        <v>208</v>
      </c>
      <c r="C7" s="40">
        <v>1.77</v>
      </c>
      <c r="D7" s="40">
        <v>3</v>
      </c>
      <c r="E7" s="40" t="s">
        <v>203</v>
      </c>
      <c r="F7" s="75"/>
    </row>
    <row r="8" spans="1:6" x14ac:dyDescent="0.25">
      <c r="B8" s="40" t="s">
        <v>209</v>
      </c>
      <c r="C8" s="40">
        <v>2.085</v>
      </c>
      <c r="D8" s="40">
        <v>4</v>
      </c>
      <c r="E8" s="40" t="s">
        <v>203</v>
      </c>
      <c r="F8" s="75"/>
    </row>
    <row r="9" spans="1:6" x14ac:dyDescent="0.25">
      <c r="B9" s="40" t="s">
        <v>210</v>
      </c>
      <c r="C9" s="40">
        <v>2.5499999999999998</v>
      </c>
      <c r="D9" s="40">
        <v>4</v>
      </c>
      <c r="E9" s="40" t="s">
        <v>211</v>
      </c>
      <c r="F9" s="75"/>
    </row>
    <row r="10" spans="1:6" x14ac:dyDescent="0.25">
      <c r="B10" s="40" t="s">
        <v>212</v>
      </c>
      <c r="C10" s="40">
        <v>2.79</v>
      </c>
      <c r="D10" s="40">
        <v>5</v>
      </c>
      <c r="E10" s="40" t="s">
        <v>213</v>
      </c>
      <c r="F10" s="75"/>
    </row>
    <row r="12" spans="1:6" x14ac:dyDescent="0.25">
      <c r="B12"/>
      <c r="C12"/>
      <c r="D12"/>
      <c r="E12"/>
    </row>
    <row r="13" spans="1:6" x14ac:dyDescent="0.25">
      <c r="A13" s="19" t="s">
        <v>58</v>
      </c>
      <c r="B13" s="19" t="s">
        <v>59</v>
      </c>
      <c r="C13" s="19" t="s">
        <v>0</v>
      </c>
      <c r="D13" s="19" t="s">
        <v>60</v>
      </c>
      <c r="E13"/>
    </row>
    <row r="14" spans="1:6" ht="22.5" x14ac:dyDescent="0.25">
      <c r="A14" s="20">
        <v>1</v>
      </c>
      <c r="B14" s="55" t="s">
        <v>61</v>
      </c>
      <c r="C14" s="20" t="s">
        <v>62</v>
      </c>
      <c r="D14" s="34">
        <v>140</v>
      </c>
      <c r="E14"/>
    </row>
    <row r="15" spans="1:6" ht="22.5" x14ac:dyDescent="0.25">
      <c r="A15" s="20">
        <v>2</v>
      </c>
      <c r="B15" s="55"/>
      <c r="C15" s="20" t="s">
        <v>63</v>
      </c>
      <c r="D15" s="34">
        <v>85</v>
      </c>
      <c r="E15"/>
    </row>
    <row r="16" spans="1:6" ht="22.5" x14ac:dyDescent="0.25">
      <c r="A16" s="20">
        <v>3</v>
      </c>
      <c r="B16" s="55"/>
      <c r="C16" s="20" t="s">
        <v>64</v>
      </c>
      <c r="D16" s="34">
        <v>85</v>
      </c>
      <c r="E16"/>
    </row>
    <row r="17" spans="1:5" ht="22.5" x14ac:dyDescent="0.25">
      <c r="A17" s="20">
        <v>4</v>
      </c>
      <c r="B17" s="55"/>
      <c r="C17" s="20" t="s">
        <v>65</v>
      </c>
      <c r="D17" s="34">
        <v>180</v>
      </c>
      <c r="E17"/>
    </row>
    <row r="18" spans="1:5" ht="22.5" x14ac:dyDescent="0.25">
      <c r="A18" s="20">
        <v>5</v>
      </c>
      <c r="B18" s="55"/>
      <c r="C18" s="20" t="s">
        <v>66</v>
      </c>
      <c r="D18" s="34">
        <v>100</v>
      </c>
      <c r="E18"/>
    </row>
    <row r="19" spans="1:5" ht="33.75" x14ac:dyDescent="0.25">
      <c r="A19" s="20">
        <v>6</v>
      </c>
      <c r="B19" s="57" t="s">
        <v>67</v>
      </c>
      <c r="C19" s="20" t="s">
        <v>68</v>
      </c>
      <c r="D19" s="34">
        <v>50</v>
      </c>
      <c r="E19"/>
    </row>
    <row r="20" spans="1:5" ht="22.5" x14ac:dyDescent="0.25">
      <c r="A20" s="20">
        <v>7</v>
      </c>
      <c r="B20" s="57"/>
      <c r="C20" s="21" t="s">
        <v>69</v>
      </c>
      <c r="D20" s="34">
        <v>60</v>
      </c>
      <c r="E20"/>
    </row>
    <row r="21" spans="1:5" ht="33.75" x14ac:dyDescent="0.25">
      <c r="A21" s="20">
        <v>8</v>
      </c>
      <c r="B21" s="57"/>
      <c r="C21" s="21" t="s">
        <v>70</v>
      </c>
      <c r="D21" s="34">
        <v>160</v>
      </c>
      <c r="E21"/>
    </row>
    <row r="22" spans="1:5" ht="33.75" x14ac:dyDescent="0.25">
      <c r="A22" s="20">
        <v>9</v>
      </c>
      <c r="B22" s="20" t="s">
        <v>71</v>
      </c>
      <c r="C22" s="20" t="s">
        <v>72</v>
      </c>
      <c r="D22" s="34">
        <v>300</v>
      </c>
      <c r="E22"/>
    </row>
    <row r="23" spans="1:5" x14ac:dyDescent="0.25">
      <c r="A23" s="19" t="s">
        <v>58</v>
      </c>
      <c r="B23" s="19" t="s">
        <v>59</v>
      </c>
      <c r="C23" s="19" t="s">
        <v>0</v>
      </c>
      <c r="D23" s="19" t="s">
        <v>60</v>
      </c>
      <c r="E23"/>
    </row>
    <row r="24" spans="1:5" ht="45" x14ac:dyDescent="0.25">
      <c r="A24" s="20">
        <v>10</v>
      </c>
      <c r="B24" s="56"/>
      <c r="C24" s="21" t="s">
        <v>73</v>
      </c>
      <c r="D24" s="34">
        <v>350</v>
      </c>
      <c r="E24"/>
    </row>
    <row r="25" spans="1:5" ht="45" x14ac:dyDescent="0.25">
      <c r="A25" s="20">
        <v>11</v>
      </c>
      <c r="B25" s="56"/>
      <c r="C25" s="21" t="s">
        <v>74</v>
      </c>
      <c r="D25" s="34">
        <v>400</v>
      </c>
      <c r="E25"/>
    </row>
    <row r="26" spans="1:5" ht="45" x14ac:dyDescent="0.25">
      <c r="A26" s="20">
        <v>12</v>
      </c>
      <c r="B26" s="20" t="s">
        <v>75</v>
      </c>
      <c r="C26" s="21" t="s">
        <v>76</v>
      </c>
      <c r="D26" s="34">
        <v>80</v>
      </c>
      <c r="E26"/>
    </row>
    <row r="27" spans="1:5" ht="33.75" x14ac:dyDescent="0.25">
      <c r="A27" s="20">
        <v>13</v>
      </c>
      <c r="B27" s="55" t="s">
        <v>77</v>
      </c>
      <c r="C27" s="20" t="s">
        <v>78</v>
      </c>
      <c r="D27" s="34">
        <v>30</v>
      </c>
      <c r="E27"/>
    </row>
    <row r="28" spans="1:5" ht="33.75" x14ac:dyDescent="0.25">
      <c r="A28" s="20">
        <v>14</v>
      </c>
      <c r="B28" s="55"/>
      <c r="C28" s="20" t="s">
        <v>79</v>
      </c>
      <c r="D28" s="34">
        <v>40</v>
      </c>
      <c r="E28"/>
    </row>
    <row r="29" spans="1:5" ht="22.5" x14ac:dyDescent="0.25">
      <c r="A29" s="20">
        <v>15</v>
      </c>
      <c r="B29" s="20" t="s">
        <v>80</v>
      </c>
      <c r="C29" s="20" t="s">
        <v>81</v>
      </c>
      <c r="D29" s="34">
        <v>300</v>
      </c>
      <c r="E29"/>
    </row>
    <row r="30" spans="1:5" ht="22.5" x14ac:dyDescent="0.25">
      <c r="A30" s="20">
        <v>16</v>
      </c>
      <c r="B30" s="20" t="s">
        <v>82</v>
      </c>
      <c r="C30" s="20" t="s">
        <v>81</v>
      </c>
      <c r="D30" s="34">
        <v>300</v>
      </c>
      <c r="E30"/>
    </row>
    <row r="31" spans="1:5" ht="22.5" x14ac:dyDescent="0.25">
      <c r="A31" s="20">
        <v>17</v>
      </c>
      <c r="B31" s="20" t="s">
        <v>83</v>
      </c>
      <c r="C31" s="20" t="s">
        <v>84</v>
      </c>
      <c r="D31" s="34">
        <v>10</v>
      </c>
      <c r="E31"/>
    </row>
    <row r="32" spans="1:5" ht="33.75" x14ac:dyDescent="0.25">
      <c r="A32" s="20">
        <v>18</v>
      </c>
      <c r="B32" s="20" t="s">
        <v>85</v>
      </c>
      <c r="C32" s="21" t="s">
        <v>86</v>
      </c>
      <c r="D32" s="34">
        <v>15</v>
      </c>
      <c r="E32"/>
    </row>
    <row r="33" spans="1:5" ht="33.75" x14ac:dyDescent="0.25">
      <c r="A33" s="20">
        <v>19</v>
      </c>
      <c r="B33" s="55" t="s">
        <v>87</v>
      </c>
      <c r="C33" s="20" t="s">
        <v>88</v>
      </c>
      <c r="D33" s="34">
        <v>15</v>
      </c>
      <c r="E33"/>
    </row>
    <row r="34" spans="1:5" ht="22.5" x14ac:dyDescent="0.25">
      <c r="A34" s="20">
        <v>20</v>
      </c>
      <c r="B34" s="55"/>
      <c r="C34" s="20" t="s">
        <v>89</v>
      </c>
      <c r="D34" s="34">
        <v>5</v>
      </c>
      <c r="E34"/>
    </row>
    <row r="35" spans="1:5" ht="33.75" x14ac:dyDescent="0.25">
      <c r="A35" s="20">
        <v>21</v>
      </c>
      <c r="B35" s="55"/>
      <c r="C35" s="20" t="s">
        <v>90</v>
      </c>
      <c r="D35" s="34">
        <v>10</v>
      </c>
      <c r="E35"/>
    </row>
    <row r="36" spans="1:5" ht="33.75" x14ac:dyDescent="0.25">
      <c r="A36" s="20">
        <v>22</v>
      </c>
      <c r="B36" s="55" t="s">
        <v>91</v>
      </c>
      <c r="C36" s="21" t="s">
        <v>92</v>
      </c>
      <c r="D36" s="34">
        <v>200</v>
      </c>
      <c r="E36"/>
    </row>
    <row r="37" spans="1:5" ht="45" x14ac:dyDescent="0.25">
      <c r="A37" s="20">
        <v>24</v>
      </c>
      <c r="B37" s="55"/>
      <c r="C37" s="21" t="s">
        <v>93</v>
      </c>
      <c r="D37" s="34">
        <v>150</v>
      </c>
      <c r="E37"/>
    </row>
    <row r="38" spans="1:5" ht="45" x14ac:dyDescent="0.25">
      <c r="A38" s="20">
        <v>24</v>
      </c>
      <c r="B38" s="18"/>
      <c r="C38" s="21" t="s">
        <v>94</v>
      </c>
      <c r="D38" s="34">
        <v>100</v>
      </c>
      <c r="E38"/>
    </row>
    <row r="39" spans="1:5" x14ac:dyDescent="0.25">
      <c r="B39"/>
      <c r="C39"/>
      <c r="D39"/>
      <c r="E39"/>
    </row>
    <row r="40" spans="1:5" x14ac:dyDescent="0.25">
      <c r="A40" t="s">
        <v>217</v>
      </c>
      <c r="B40"/>
      <c r="C40"/>
      <c r="D40"/>
      <c r="E40"/>
    </row>
    <row r="41" spans="1:5" ht="30" x14ac:dyDescent="0.25">
      <c r="A41" s="40"/>
      <c r="B41" s="40" t="s">
        <v>181</v>
      </c>
      <c r="C41" s="40" t="s">
        <v>214</v>
      </c>
      <c r="D41" s="41" t="s">
        <v>215</v>
      </c>
      <c r="E41"/>
    </row>
    <row r="42" spans="1:5" x14ac:dyDescent="0.25">
      <c r="A42" s="40" t="s">
        <v>197</v>
      </c>
      <c r="B42" s="40">
        <v>1.125</v>
      </c>
      <c r="C42" s="40">
        <v>2</v>
      </c>
      <c r="D42" s="40" t="s">
        <v>198</v>
      </c>
      <c r="E42" s="45" t="s">
        <v>199</v>
      </c>
    </row>
    <row r="43" spans="1:5" x14ac:dyDescent="0.25">
      <c r="A43" s="40" t="s">
        <v>200</v>
      </c>
      <c r="B43" s="40">
        <v>1.2150000000000001</v>
      </c>
      <c r="C43" s="40">
        <v>2</v>
      </c>
      <c r="D43" s="40" t="s">
        <v>201</v>
      </c>
      <c r="E43" s="45"/>
    </row>
    <row r="44" spans="1:5" x14ac:dyDescent="0.25">
      <c r="A44" s="40" t="s">
        <v>202</v>
      </c>
      <c r="B44" s="40">
        <v>1.58</v>
      </c>
      <c r="C44" s="40">
        <v>2</v>
      </c>
      <c r="D44" s="40" t="s">
        <v>203</v>
      </c>
      <c r="E44" s="45"/>
    </row>
    <row r="45" spans="1:5" x14ac:dyDescent="0.25">
      <c r="A45" s="40" t="s">
        <v>204</v>
      </c>
      <c r="B45" s="40">
        <v>1.2649999999999999</v>
      </c>
      <c r="C45" s="40">
        <v>3</v>
      </c>
      <c r="D45" s="40" t="s">
        <v>205</v>
      </c>
      <c r="E45" s="45"/>
    </row>
    <row r="46" spans="1:5" x14ac:dyDescent="0.25">
      <c r="A46" s="40" t="s">
        <v>206</v>
      </c>
      <c r="B46" s="40">
        <v>1.4</v>
      </c>
      <c r="C46" s="40">
        <v>3</v>
      </c>
      <c r="D46" s="40" t="s">
        <v>207</v>
      </c>
      <c r="E46" s="45"/>
    </row>
    <row r="47" spans="1:5" x14ac:dyDescent="0.25">
      <c r="A47" s="40" t="s">
        <v>208</v>
      </c>
      <c r="B47" s="40">
        <v>1.77</v>
      </c>
      <c r="C47" s="40">
        <v>3</v>
      </c>
      <c r="D47" s="40" t="s">
        <v>203</v>
      </c>
      <c r="E47" s="45"/>
    </row>
    <row r="48" spans="1:5" x14ac:dyDescent="0.25">
      <c r="A48" s="40" t="s">
        <v>209</v>
      </c>
      <c r="B48" s="40">
        <v>2.085</v>
      </c>
      <c r="C48" s="40">
        <v>4</v>
      </c>
      <c r="D48" s="40" t="s">
        <v>203</v>
      </c>
      <c r="E48" s="45"/>
    </row>
    <row r="49" spans="1:5" x14ac:dyDescent="0.25">
      <c r="A49" s="40" t="s">
        <v>210</v>
      </c>
      <c r="B49" s="40">
        <v>2.5499999999999998</v>
      </c>
      <c r="C49" s="40">
        <v>4</v>
      </c>
      <c r="D49" s="40" t="s">
        <v>211</v>
      </c>
      <c r="E49" s="45"/>
    </row>
    <row r="50" spans="1:5" x14ac:dyDescent="0.25">
      <c r="A50" s="40" t="s">
        <v>212</v>
      </c>
      <c r="B50" s="40">
        <v>2.79</v>
      </c>
      <c r="C50" s="40">
        <v>5</v>
      </c>
      <c r="D50" s="40" t="s">
        <v>213</v>
      </c>
      <c r="E50" s="45"/>
    </row>
    <row r="51" spans="1:5" x14ac:dyDescent="0.25">
      <c r="A51" s="40"/>
    </row>
    <row r="52" spans="1:5" x14ac:dyDescent="0.25">
      <c r="A52" s="40" t="s">
        <v>216</v>
      </c>
      <c r="C52"/>
      <c r="D52"/>
      <c r="E52"/>
    </row>
    <row r="53" spans="1:5" x14ac:dyDescent="0.25">
      <c r="A53" s="40" t="s">
        <v>182</v>
      </c>
      <c r="B53" s="40">
        <v>365</v>
      </c>
      <c r="C53"/>
      <c r="D53"/>
      <c r="E53"/>
    </row>
    <row r="54" spans="1:5" x14ac:dyDescent="0.25">
      <c r="A54" s="40" t="s">
        <v>183</v>
      </c>
      <c r="B54" s="40">
        <v>405</v>
      </c>
      <c r="C54"/>
      <c r="D54"/>
      <c r="E54"/>
    </row>
    <row r="55" spans="1:5" x14ac:dyDescent="0.25">
      <c r="A55" s="40" t="s">
        <v>184</v>
      </c>
      <c r="B55" s="40">
        <v>520</v>
      </c>
      <c r="C55"/>
      <c r="D55"/>
      <c r="E55"/>
    </row>
    <row r="56" spans="1:5" x14ac:dyDescent="0.25">
      <c r="A56" s="40" t="s">
        <v>185</v>
      </c>
      <c r="B56" s="40">
        <v>595</v>
      </c>
      <c r="C56"/>
      <c r="D56"/>
      <c r="E56"/>
    </row>
    <row r="57" spans="1:5" x14ac:dyDescent="0.25">
      <c r="A57" s="40" t="s">
        <v>186</v>
      </c>
      <c r="B57" s="40">
        <v>640</v>
      </c>
      <c r="C57"/>
      <c r="D57"/>
      <c r="E57"/>
    </row>
    <row r="58" spans="1:5" x14ac:dyDescent="0.25">
      <c r="A58" s="40" t="s">
        <v>187</v>
      </c>
      <c r="B58" s="40">
        <v>700</v>
      </c>
      <c r="C58"/>
      <c r="D58"/>
      <c r="E58"/>
    </row>
    <row r="59" spans="1:5" x14ac:dyDescent="0.25">
      <c r="A59" s="40" t="s">
        <v>188</v>
      </c>
      <c r="B59" s="40">
        <v>890</v>
      </c>
      <c r="C59"/>
      <c r="D59"/>
      <c r="E59"/>
    </row>
  </sheetData>
  <mergeCells count="8">
    <mergeCell ref="E42:E50"/>
    <mergeCell ref="B33:B35"/>
    <mergeCell ref="B36:B37"/>
    <mergeCell ref="F2:F10"/>
    <mergeCell ref="B14:B18"/>
    <mergeCell ref="B24:B25"/>
    <mergeCell ref="B27:B28"/>
    <mergeCell ref="B19:B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Sheet1!_ftn1</vt:lpstr>
      <vt:lpstr>Sheet1!_ftnref1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 Manuel</cp:lastModifiedBy>
  <dcterms:created xsi:type="dcterms:W3CDTF">2022-05-19T10:26:40Z</dcterms:created>
  <dcterms:modified xsi:type="dcterms:W3CDTF">2022-06-01T15:43:21Z</dcterms:modified>
</cp:coreProperties>
</file>