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ca\Dev\velame\pyppr\doc\source\_static\"/>
    </mc:Choice>
  </mc:AlternateContent>
  <xr:revisionPtr revIDLastSave="0" documentId="13_ncr:1_{E85D5B35-CD8E-4ADB-91C6-29F3276AE993}" xr6:coauthVersionLast="47" xr6:coauthVersionMax="47" xr10:uidLastSave="{00000000-0000-0000-0000-000000000000}"/>
  <bookViews>
    <workbookView xWindow="-110" yWindow="-110" windowWidth="25820" windowHeight="16220" xr2:uid="{EEA3C7CC-4E44-4D6E-AAEE-34D074D29253}"/>
  </bookViews>
  <sheets>
    <sheet name="Variables and Results" sheetId="1" r:id="rId1"/>
    <sheet name="Flows" sheetId="2" r:id="rId2"/>
  </sheets>
  <definedNames>
    <definedName name="investment_amount">'Variables and Results'!$B$5</definedName>
    <definedName name="investment_holding_period">'Variables and Results'!$B$6</definedName>
    <definedName name="investor_age">'Variables and Results'!$B$4</definedName>
    <definedName name="ppr_cost_rate">'Variables and Results'!$B$13</definedName>
    <definedName name="ppr_standard_withdrawal">'Variables and Results'!$B$12</definedName>
    <definedName name="ppr_tax_credit_apply">'Variables and Results'!$B$11</definedName>
    <definedName name="ppr_tax_credit_max">'Variables and Results'!$B$19</definedName>
    <definedName name="ppr_tax_rate">'Variables and Results'!$B$20</definedName>
    <definedName name="ppr_tax_rate_not_standard">'Variables and Results'!$B$21</definedName>
    <definedName name="underlying_assets_cagr">'Variables and Results'!$B$7</definedName>
    <definedName name="underlying_assets_tax_rate">'Variables and Results'!$B$10</definedName>
  </definedNames>
  <calcPr calcId="191029" iterateDelta="1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F2" i="2"/>
  <c r="B2" i="2"/>
  <c r="B19" i="1"/>
  <c r="C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B82" i="2" s="1"/>
  <c r="F82" i="2" s="1"/>
  <c r="G82" i="2" l="1"/>
  <c r="B13" i="2"/>
  <c r="B12" i="2"/>
  <c r="B14" i="2"/>
  <c r="B11" i="2"/>
  <c r="E82" i="2"/>
  <c r="C82" i="2"/>
  <c r="D82" i="2"/>
  <c r="B46" i="2"/>
  <c r="B29" i="2"/>
  <c r="B76" i="2"/>
  <c r="B74" i="2"/>
  <c r="B9" i="2"/>
  <c r="B72" i="2"/>
  <c r="B77" i="2"/>
  <c r="B44" i="2"/>
  <c r="B27" i="2"/>
  <c r="B10" i="2"/>
  <c r="B25" i="2"/>
  <c r="B24" i="2"/>
  <c r="B71" i="2"/>
  <c r="B39" i="2"/>
  <c r="E39" i="2" s="1"/>
  <c r="B23" i="2"/>
  <c r="B7" i="2"/>
  <c r="B62" i="2"/>
  <c r="B60" i="2"/>
  <c r="B78" i="2"/>
  <c r="B30" i="2"/>
  <c r="B61" i="2"/>
  <c r="B75" i="2"/>
  <c r="B26" i="2"/>
  <c r="B57" i="2"/>
  <c r="B70" i="2"/>
  <c r="B37" i="2"/>
  <c r="B5" i="2"/>
  <c r="B68" i="2"/>
  <c r="B36" i="2"/>
  <c r="B4" i="2"/>
  <c r="B67" i="2"/>
  <c r="B51" i="2"/>
  <c r="B35" i="2"/>
  <c r="B19" i="2"/>
  <c r="B3" i="2"/>
  <c r="B43" i="2"/>
  <c r="B40" i="2"/>
  <c r="B54" i="2"/>
  <c r="B45" i="2"/>
  <c r="B28" i="2"/>
  <c r="B59" i="2"/>
  <c r="B42" i="2"/>
  <c r="B41" i="2"/>
  <c r="B56" i="2"/>
  <c r="B6" i="2"/>
  <c r="B81" i="2"/>
  <c r="B65" i="2"/>
  <c r="B49" i="2"/>
  <c r="B33" i="2"/>
  <c r="B17" i="2"/>
  <c r="B58" i="2"/>
  <c r="B73" i="2"/>
  <c r="B8" i="2"/>
  <c r="B55" i="2"/>
  <c r="B38" i="2"/>
  <c r="B53" i="2"/>
  <c r="B52" i="2"/>
  <c r="B20" i="2"/>
  <c r="B66" i="2"/>
  <c r="B50" i="2"/>
  <c r="B18" i="2"/>
  <c r="B80" i="2"/>
  <c r="B64" i="2"/>
  <c r="B48" i="2"/>
  <c r="B32" i="2"/>
  <c r="B16" i="2"/>
  <c r="B22" i="2"/>
  <c r="B69" i="2"/>
  <c r="B21" i="2"/>
  <c r="B34" i="2"/>
  <c r="B79" i="2"/>
  <c r="B63" i="2"/>
  <c r="B47" i="2"/>
  <c r="B31" i="2"/>
  <c r="B15" i="2"/>
  <c r="C57" i="2" l="1"/>
  <c r="F57" i="2"/>
  <c r="G57" i="2"/>
  <c r="G34" i="2"/>
  <c r="F34" i="2"/>
  <c r="G40" i="2"/>
  <c r="F40" i="2"/>
  <c r="G61" i="2"/>
  <c r="F61" i="2"/>
  <c r="D69" i="2"/>
  <c r="F69" i="2"/>
  <c r="G69" i="2"/>
  <c r="C73" i="2"/>
  <c r="F73" i="2"/>
  <c r="G73" i="2"/>
  <c r="F43" i="2"/>
  <c r="G43" i="2"/>
  <c r="G74" i="2"/>
  <c r="F74" i="2"/>
  <c r="F45" i="2"/>
  <c r="G45" i="2"/>
  <c r="E78" i="2"/>
  <c r="F78" i="2"/>
  <c r="G78" i="2"/>
  <c r="D76" i="2"/>
  <c r="F76" i="2"/>
  <c r="G76" i="2"/>
  <c r="C60" i="2"/>
  <c r="F60" i="2"/>
  <c r="G60" i="2"/>
  <c r="D77" i="2"/>
  <c r="F77" i="2"/>
  <c r="G77" i="2"/>
  <c r="E49" i="2"/>
  <c r="G49" i="2"/>
  <c r="F49" i="2"/>
  <c r="E55" i="2"/>
  <c r="G55" i="2"/>
  <c r="F55" i="2"/>
  <c r="F64" i="2"/>
  <c r="G64" i="2"/>
  <c r="F63" i="2"/>
  <c r="G63" i="2"/>
  <c r="E54" i="2"/>
  <c r="G54" i="2"/>
  <c r="F54" i="2"/>
  <c r="E62" i="2"/>
  <c r="F62" i="2"/>
  <c r="G62" i="2"/>
  <c r="F79" i="2"/>
  <c r="G79" i="2"/>
  <c r="F46" i="2"/>
  <c r="G46" i="2"/>
  <c r="C44" i="2"/>
  <c r="G44" i="2"/>
  <c r="F44" i="2"/>
  <c r="F51" i="2"/>
  <c r="G51" i="2"/>
  <c r="E38" i="2"/>
  <c r="G38" i="2"/>
  <c r="F38" i="2"/>
  <c r="F35" i="2"/>
  <c r="G35" i="2"/>
  <c r="D53" i="2"/>
  <c r="G53" i="2"/>
  <c r="F53" i="2"/>
  <c r="G72" i="2"/>
  <c r="F72" i="2"/>
  <c r="D3" i="2"/>
  <c r="E3" i="2" s="1"/>
  <c r="C3" i="2" s="1"/>
  <c r="G3" i="2"/>
  <c r="F3" i="2" s="1"/>
  <c r="G4" i="2" s="1"/>
  <c r="G48" i="2"/>
  <c r="F48" i="2"/>
  <c r="E65" i="2"/>
  <c r="F65" i="2"/>
  <c r="G65" i="2"/>
  <c r="F80" i="2"/>
  <c r="G80" i="2"/>
  <c r="G39" i="2"/>
  <c r="F39" i="2"/>
  <c r="E46" i="2"/>
  <c r="G56" i="2"/>
  <c r="F56" i="2"/>
  <c r="G41" i="2"/>
  <c r="F41" i="2"/>
  <c r="F75" i="2"/>
  <c r="G75" i="2"/>
  <c r="G58" i="2"/>
  <c r="F58" i="2"/>
  <c r="E33" i="2"/>
  <c r="F33" i="2"/>
  <c r="G33" i="2"/>
  <c r="G67" i="2"/>
  <c r="F67" i="2"/>
  <c r="E81" i="2"/>
  <c r="G81" i="2"/>
  <c r="F81" i="2"/>
  <c r="D36" i="2"/>
  <c r="G36" i="2"/>
  <c r="F36" i="2"/>
  <c r="G71" i="2"/>
  <c r="F71" i="2"/>
  <c r="G50" i="2"/>
  <c r="F50" i="2"/>
  <c r="D68" i="2"/>
  <c r="F68" i="2"/>
  <c r="G68" i="2"/>
  <c r="F66" i="2"/>
  <c r="G66" i="2"/>
  <c r="G42" i="2"/>
  <c r="F42" i="2"/>
  <c r="D37" i="2"/>
  <c r="F37" i="2"/>
  <c r="G37" i="2"/>
  <c r="F47" i="2"/>
  <c r="G47" i="2"/>
  <c r="D52" i="2"/>
  <c r="F52" i="2"/>
  <c r="G52" i="2"/>
  <c r="G59" i="2"/>
  <c r="F59" i="2"/>
  <c r="D70" i="2"/>
  <c r="G70" i="2"/>
  <c r="F70" i="2"/>
  <c r="D54" i="2"/>
  <c r="C69" i="2"/>
  <c r="D60" i="2"/>
  <c r="E44" i="2"/>
  <c r="E60" i="2"/>
  <c r="C49" i="2"/>
  <c r="C65" i="2"/>
  <c r="C33" i="2"/>
  <c r="C54" i="2"/>
  <c r="C38" i="2"/>
  <c r="D38" i="2"/>
  <c r="D65" i="2"/>
  <c r="C53" i="2"/>
  <c r="D33" i="2"/>
  <c r="D49" i="2"/>
  <c r="D44" i="2"/>
  <c r="D81" i="2"/>
  <c r="C81" i="2"/>
  <c r="E50" i="2"/>
  <c r="D50" i="2"/>
  <c r="C50" i="2"/>
  <c r="C59" i="2"/>
  <c r="D59" i="2"/>
  <c r="E59" i="2"/>
  <c r="C79" i="2"/>
  <c r="D79" i="2"/>
  <c r="E79" i="2"/>
  <c r="C45" i="2"/>
  <c r="E45" i="2"/>
  <c r="C77" i="2"/>
  <c r="E77" i="2"/>
  <c r="C36" i="2"/>
  <c r="C47" i="2"/>
  <c r="D47" i="2"/>
  <c r="E47" i="2"/>
  <c r="E34" i="2"/>
  <c r="D34" i="2"/>
  <c r="C34" i="2"/>
  <c r="D55" i="2"/>
  <c r="C55" i="2"/>
  <c r="C75" i="2"/>
  <c r="E75" i="2"/>
  <c r="D75" i="2"/>
  <c r="E72" i="2"/>
  <c r="D72" i="2"/>
  <c r="C72" i="2"/>
  <c r="E36" i="2"/>
  <c r="D40" i="2"/>
  <c r="C40" i="2"/>
  <c r="E40" i="2"/>
  <c r="C61" i="2"/>
  <c r="E61" i="2"/>
  <c r="E66" i="2"/>
  <c r="D66" i="2"/>
  <c r="C66" i="2"/>
  <c r="E73" i="2"/>
  <c r="D73" i="2"/>
  <c r="C43" i="2"/>
  <c r="D43" i="2"/>
  <c r="E43" i="2"/>
  <c r="D74" i="2"/>
  <c r="C74" i="2"/>
  <c r="E74" i="2"/>
  <c r="D71" i="2"/>
  <c r="C71" i="2"/>
  <c r="E68" i="2"/>
  <c r="C58" i="2"/>
  <c r="D58" i="2"/>
  <c r="E58" i="2"/>
  <c r="C78" i="2"/>
  <c r="D78" i="2"/>
  <c r="C76" i="2"/>
  <c r="E76" i="2"/>
  <c r="E41" i="2"/>
  <c r="D41" i="2"/>
  <c r="E57" i="2"/>
  <c r="D57" i="2"/>
  <c r="E70" i="2"/>
  <c r="E37" i="2"/>
  <c r="E35" i="2"/>
  <c r="C35" i="2"/>
  <c r="D35" i="2"/>
  <c r="C62" i="2"/>
  <c r="D62" i="2"/>
  <c r="C46" i="2"/>
  <c r="D46" i="2"/>
  <c r="C63" i="2"/>
  <c r="E63" i="2"/>
  <c r="D63" i="2"/>
  <c r="E53" i="2"/>
  <c r="C41" i="2"/>
  <c r="C48" i="2"/>
  <c r="D48" i="2"/>
  <c r="E48" i="2"/>
  <c r="E56" i="2"/>
  <c r="D56" i="2"/>
  <c r="C56" i="2"/>
  <c r="D42" i="2"/>
  <c r="E42" i="2"/>
  <c r="C42" i="2"/>
  <c r="E71" i="2"/>
  <c r="C37" i="2"/>
  <c r="E52" i="2"/>
  <c r="E51" i="2"/>
  <c r="C51" i="2"/>
  <c r="D51" i="2"/>
  <c r="E69" i="2"/>
  <c r="D45" i="2"/>
  <c r="C68" i="2"/>
  <c r="C64" i="2"/>
  <c r="E64" i="2"/>
  <c r="D64" i="2"/>
  <c r="E67" i="2"/>
  <c r="C67" i="2"/>
  <c r="D67" i="2"/>
  <c r="C70" i="2"/>
  <c r="D61" i="2"/>
  <c r="C52" i="2"/>
  <c r="C80" i="2"/>
  <c r="D80" i="2"/>
  <c r="E80" i="2"/>
  <c r="D39" i="2"/>
  <c r="C39" i="2"/>
  <c r="F4" i="2" l="1"/>
  <c r="G5" i="2" s="1"/>
  <c r="D4" i="2" l="1"/>
  <c r="E4" i="2" s="1"/>
  <c r="C4" i="2" s="1"/>
  <c r="F5" i="2" l="1"/>
  <c r="G6" i="2" s="1"/>
  <c r="D5" i="2"/>
  <c r="E5" i="2" s="1"/>
  <c r="C5" i="2" l="1"/>
  <c r="F6" i="2" l="1"/>
  <c r="G7" i="2" s="1"/>
  <c r="D6" i="2"/>
  <c r="E6" i="2" s="1"/>
  <c r="F7" i="2" l="1"/>
  <c r="G8" i="2" s="1"/>
  <c r="C6" i="2"/>
  <c r="F8" i="2" l="1"/>
  <c r="G9" i="2" s="1"/>
  <c r="D7" i="2"/>
  <c r="E7" i="2" s="1"/>
  <c r="F9" i="2" l="1"/>
  <c r="G10" i="2" s="1"/>
  <c r="C7" i="2"/>
  <c r="F10" i="2" l="1"/>
  <c r="G11" i="2" s="1"/>
  <c r="D8" i="2"/>
  <c r="E8" i="2" s="1"/>
  <c r="F11" i="2" l="1"/>
  <c r="G12" i="2" s="1"/>
  <c r="C8" i="2"/>
  <c r="F12" i="2" l="1"/>
  <c r="G13" i="2" s="1"/>
  <c r="D9" i="2"/>
  <c r="E9" i="2" s="1"/>
  <c r="F13" i="2" l="1"/>
  <c r="G14" i="2" s="1"/>
  <c r="C9" i="2"/>
  <c r="F14" i="2" l="1"/>
  <c r="G15" i="2" s="1"/>
  <c r="D10" i="2"/>
  <c r="E10" i="2" s="1"/>
  <c r="F15" i="2" l="1"/>
  <c r="G16" i="2" s="1"/>
  <c r="C10" i="2"/>
  <c r="F16" i="2" l="1"/>
  <c r="G17" i="2" s="1"/>
  <c r="D11" i="2"/>
  <c r="E11" i="2" s="1"/>
  <c r="F17" i="2" l="1"/>
  <c r="G18" i="2" s="1"/>
  <c r="C11" i="2"/>
  <c r="F18" i="2" l="1"/>
  <c r="G19" i="2" s="1"/>
  <c r="D12" i="2"/>
  <c r="E12" i="2" s="1"/>
  <c r="F19" i="2" l="1"/>
  <c r="G20" i="2" s="1"/>
  <c r="C12" i="2"/>
  <c r="F20" i="2" l="1"/>
  <c r="G21" i="2" s="1"/>
  <c r="D13" i="2"/>
  <c r="E13" i="2" s="1"/>
  <c r="F21" i="2" l="1"/>
  <c r="G22" i="2" s="1"/>
  <c r="C13" i="2"/>
  <c r="F22" i="2" l="1"/>
  <c r="D14" i="2"/>
  <c r="E14" i="2" s="1"/>
  <c r="G23" i="2" l="1"/>
  <c r="F23" i="2" s="1"/>
  <c r="C14" i="2"/>
  <c r="G24" i="2" l="1"/>
  <c r="F24" i="2" s="1"/>
  <c r="D15" i="2"/>
  <c r="E15" i="2" s="1"/>
  <c r="G25" i="2" l="1"/>
  <c r="F25" i="2" s="1"/>
  <c r="C15" i="2"/>
  <c r="G26" i="2" l="1"/>
  <c r="F26" i="2" s="1"/>
  <c r="D16" i="2"/>
  <c r="E16" i="2" s="1"/>
  <c r="G27" i="2" l="1"/>
  <c r="F27" i="2" s="1"/>
  <c r="C16" i="2"/>
  <c r="G28" i="2" l="1"/>
  <c r="F28" i="2" s="1"/>
  <c r="D17" i="2"/>
  <c r="E17" i="2" s="1"/>
  <c r="C17" i="2" s="1"/>
  <c r="G29" i="2" l="1"/>
  <c r="F29" i="2" s="1"/>
  <c r="D18" i="2"/>
  <c r="E18" i="2" s="1"/>
  <c r="G30" i="2" l="1"/>
  <c r="F30" i="2" s="1"/>
  <c r="C18" i="2"/>
  <c r="G31" i="2" l="1"/>
  <c r="F31" i="2" s="1"/>
  <c r="D19" i="2"/>
  <c r="E19" i="2" s="1"/>
  <c r="G32" i="2" l="1"/>
  <c r="F32" i="2" s="1"/>
  <c r="C19" i="2"/>
  <c r="D20" i="2" l="1"/>
  <c r="E20" i="2" s="1"/>
  <c r="C20" i="2" l="1"/>
  <c r="D21" i="2" l="1"/>
  <c r="E21" i="2" s="1"/>
  <c r="C21" i="2" l="1"/>
  <c r="D22" i="2" l="1"/>
  <c r="E22" i="2" s="1"/>
  <c r="C22" i="2" l="1"/>
  <c r="D23" i="2" l="1"/>
  <c r="E23" i="2" s="1"/>
  <c r="C23" i="2" s="1"/>
  <c r="E7" i="1"/>
  <c r="D24" i="2" l="1"/>
  <c r="E24" i="2" s="1"/>
  <c r="E8" i="1"/>
  <c r="E9" i="1" s="1"/>
  <c r="C24" i="2" l="1"/>
  <c r="D25" i="2" s="1"/>
  <c r="E25" i="2" s="1"/>
  <c r="C25" i="2" l="1"/>
  <c r="D26" i="2" l="1"/>
  <c r="E26" i="2" s="1"/>
  <c r="C26" i="2" s="1"/>
  <c r="D27" i="2" l="1"/>
  <c r="E27" i="2" s="1"/>
  <c r="C27" i="2" s="1"/>
  <c r="D28" i="2" l="1"/>
  <c r="E28" i="2" s="1"/>
  <c r="C28" i="2" s="1"/>
  <c r="D29" i="2" l="1"/>
  <c r="E29" i="2" s="1"/>
  <c r="C29" i="2" s="1"/>
  <c r="D30" i="2" l="1"/>
  <c r="E30" i="2" s="1"/>
  <c r="C30" i="2" l="1"/>
  <c r="D31" i="2" s="1"/>
  <c r="E31" i="2" s="1"/>
  <c r="C31" i="2" s="1"/>
  <c r="D32" i="2" l="1"/>
  <c r="E32" i="2" s="1"/>
  <c r="C32" i="2" l="1"/>
  <c r="F7" i="1" s="1"/>
  <c r="F8" i="1" s="1"/>
  <c r="F9" i="1" s="1"/>
  <c r="F4" i="1" s="1"/>
  <c r="D4" i="1" l="1"/>
</calcChain>
</file>

<file path=xl/sharedStrings.xml><?xml version="1.0" encoding="utf-8"?>
<sst xmlns="http://schemas.openxmlformats.org/spreadsheetml/2006/main" count="32" uniqueCount="31">
  <si>
    <t>Year</t>
  </si>
  <si>
    <t>PPR Costs</t>
  </si>
  <si>
    <t>PPR</t>
  </si>
  <si>
    <t>Tax</t>
  </si>
  <si>
    <t>Net Value</t>
  </si>
  <si>
    <t>Gross Final Value</t>
  </si>
  <si>
    <t>Investment held</t>
  </si>
  <si>
    <t>Fill in these variables</t>
  </si>
  <si>
    <t>Investor's age</t>
  </si>
  <si>
    <t>Amount to invest</t>
  </si>
  <si>
    <t>Time to hold the investment</t>
  </si>
  <si>
    <t>Automatically filled-in variables</t>
  </si>
  <si>
    <t>Only manually change these if the law changes.</t>
  </si>
  <si>
    <t>These shouldn't be manually changed.</t>
  </si>
  <si>
    <t>Support tables</t>
  </si>
  <si>
    <t>Max. tax credit from PPR</t>
  </si>
  <si>
    <t>Tax rate on non-PPR capital gains</t>
  </si>
  <si>
    <t>PPR gross value</t>
  </si>
  <si>
    <t>Yearly return</t>
  </si>
  <si>
    <t>Yearly PPR Cost</t>
  </si>
  <si>
    <t>Apply tax credit</t>
  </si>
  <si>
    <t>Underlying assets gross value</t>
  </si>
  <si>
    <t>Underlying assets CAGR</t>
  </si>
  <si>
    <t>Underlying Assets</t>
  </si>
  <si>
    <t>Results</t>
  </si>
  <si>
    <t>Withdraw on standard situation</t>
  </si>
  <si>
    <t>PPR tax rate capital gains</t>
  </si>
  <si>
    <t>PPR non-standard tax rate</t>
  </si>
  <si>
    <t>Underlying Assets' CAGR</t>
  </si>
  <si>
    <t>Max tax credit (depends on investor's age)</t>
  </si>
  <si>
    <t>PPR tax rate (depends on holding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</si>
</sst>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_([$€-2]\ * #,##0_);_([$€-2]\ * \(#,##0\);_([$€-2]\ * &quot;-&quot;??_);_(@_)"/>
    <numFmt numFmtId="166" formatCode="0&quot; years old&quot;"/>
    <numFmt numFmtId="167" formatCode="0&quot; years&quot;"/>
    <numFmt numFmtId="168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0" borderId="0" xfId="0" applyFont="1"/>
    <xf numFmtId="0" fontId="3" fillId="0" borderId="0" xfId="0" applyFont="1"/>
    <xf numFmtId="9" fontId="0" fillId="0" borderId="0" xfId="1" applyFont="1"/>
    <xf numFmtId="166" fontId="0" fillId="0" borderId="0" xfId="1" applyNumberFormat="1" applyFont="1"/>
    <xf numFmtId="167" fontId="0" fillId="0" borderId="0" xfId="0" applyNumberFormat="1"/>
    <xf numFmtId="167" fontId="0" fillId="0" borderId="0" xfId="0" applyNumberFormat="1" applyAlignment="1">
      <alignment horizontal="left"/>
    </xf>
    <xf numFmtId="168" fontId="0" fillId="0" borderId="0" xfId="1" applyNumberFormat="1" applyFont="1"/>
    <xf numFmtId="0" fontId="4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10" fontId="0" fillId="0" borderId="3" xfId="1" applyNumberFormat="1" applyFont="1" applyBorder="1"/>
    <xf numFmtId="166" fontId="0" fillId="0" borderId="0" xfId="1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15">
    <dxf>
      <numFmt numFmtId="165" formatCode="_([$€-2]\ * #,##0_);_([$€-2]\ * \(#,##0\);_([$€-2]\ * &quot;-&quot;??_);_(@_)"/>
    </dxf>
    <dxf>
      <numFmt numFmtId="165" formatCode="_([$€-2]\ * #,##0_);_([$€-2]\ * \(#,##0\);_([$€-2]\ * &quot;-&quot;??_);_(@_)"/>
    </dxf>
    <dxf>
      <numFmt numFmtId="165" formatCode="_([$€-2]\ * #,##0_);_([$€-2]\ * \(#,##0\);_([$€-2]\ * &quot;-&quot;??_);_(@_)"/>
    </dxf>
    <dxf>
      <numFmt numFmtId="165" formatCode="_([$€-2]\ * #,##0_);_([$€-2]\ * \(#,##0\);_([$€-2]\ * &quot;-&quot;??_);_(@_)"/>
    </dxf>
    <dxf>
      <numFmt numFmtId="165" formatCode="_([$€-2]\ * #,##0_);_([$€-2]\ * \(#,##0\);_([$€-2]\ * &quot;-&quot;??_);_(@_)"/>
    </dxf>
    <dxf>
      <numFmt numFmtId="0" formatCode="General"/>
    </dxf>
    <dxf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167" formatCode="0&quot; years&quot;"/>
      <alignment horizontal="left" vertical="bottom" textRotation="0" wrapText="0" indent="0" justifyLastLine="0" shrinkToFit="0" readingOrder="0"/>
    </dxf>
    <dxf>
      <numFmt numFmtId="167" formatCode="0&quot; years&quot;"/>
    </dxf>
    <dxf>
      <numFmt numFmtId="165" formatCode="_([$€-2]\ * #,##0_);_([$€-2]\ * \(#,##0\);_([$€-2]\ * &quot;-&quot;??_);_(@_)"/>
    </dxf>
    <dxf>
      <numFmt numFmtId="165" formatCode="_([$€-2]\ * #,##0_);_([$€-2]\ * \(#,##0\);_([$€-2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&quot; years old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&quot; years old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1A61F5-8B67-44AD-A5BC-23B3CEE5CB1A}" name="ppr_tax_credit_max_table" displayName="ppr_tax_credit_max_table" ref="A28:B30" headerRowCount="0" totalsRowShown="0">
  <tableColumns count="2">
    <tableColumn id="1" xr3:uid="{A45E5F3A-D052-45D4-B78F-2367BA54D97F}" name="Column1" headerRowDxfId="14" dataDxfId="13" headerRowCellStyle="Percent" dataCellStyle="Percent"/>
    <tableColumn id="2" xr3:uid="{E7F12090-D455-4626-9852-386DCD680CCF}" name="Column2" headerRowDxfId="12" dataDxf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2E908E-0043-4D3C-BDCC-1E6BE232EC11}" name="ppr_tax_rate_table" displayName="ppr_tax_rate_table" ref="A33:B35" headerRowCount="0" totalsRowShown="0">
  <tableColumns count="2">
    <tableColumn id="1" xr3:uid="{8940127A-31D7-4273-B86E-2D69999F8F2B}" name="Column1" headerRowDxfId="10" dataDxfId="9"/>
    <tableColumn id="2" xr3:uid="{4D5256FA-907D-4750-9A2A-7F907FBB43C8}" name="Column2" headerRowDxfId="8" dataDxfId="7" headerRowCellStyle="Percent" dataCellStyle="Percen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CFB961-9E1F-48C4-901E-2F546AC54933}" name="flows" displayName="flows" ref="A1:G82" totalsRowShown="0" headerRowDxfId="6">
  <autoFilter ref="A1:G82" xr:uid="{0DCFB961-9E1F-48C4-901E-2F546AC54933}"/>
  <tableColumns count="7">
    <tableColumn id="1" xr3:uid="{49A56C25-E667-4282-9602-65CC43803C7F}" name="Year">
      <calculatedColumnFormula>A1+1</calculatedColumnFormula>
    </tableColumn>
    <tableColumn id="2" xr3:uid="{C1C1376A-1603-43C7-95E8-90C9E87C9554}" name="Investment held" dataDxfId="5">
      <calculatedColumnFormula>flows[[#This Row],[Year]]&lt;=investment_holding_period</calculatedColumnFormula>
    </tableColumn>
    <tableColumn id="3" xr3:uid="{41CFDE1A-E676-4CCA-8AF5-56A734202293}" name="PPR gross value" dataDxfId="4">
      <calculatedColumnFormula>IF(B2,C1+D2-E2,"")</calculatedColumnFormula>
    </tableColumn>
    <tableColumn id="4" xr3:uid="{2D3CEAA3-4A41-4C62-B9CF-73ED8E416A45}" name="Yearly return" dataDxfId="3">
      <calculatedColumnFormula>IF(flows[[#This Row],[Investment held]],C1*underlying_assets_cagr,"")</calculatedColumnFormula>
    </tableColumn>
    <tableColumn id="5" xr3:uid="{FDAA1998-5334-4A46-9074-285FD7260F6B}" name="Yearly PPR Cost" dataDxfId="2">
      <calculatedColumnFormula>IF(flows[[#This Row],[Investment held]],(C1+flows[[#This Row],[Yearly return]])*ppr_cost_rate,"")</calculatedColumnFormula>
    </tableColumn>
    <tableColumn id="10" xr3:uid="{FB216635-FC50-449B-969D-30A321B5EF49}" name="Underlying assets gross value" dataDxfId="1">
      <calculatedColumnFormula>IF(B2,F1+G2,"")</calculatedColumnFormula>
    </tableColumn>
    <tableColumn id="11" xr3:uid="{1E3C2034-856F-4A54-9F78-165D040764AA}" name="Underlying assets CAGR" dataDxfId="0">
      <calculatedColumnFormula>IF(flows[[#This Row],[Investment held]],F1*underlying_assets_cagr,"")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E0214-909D-4286-BBA5-B96168513AC2}">
  <dimension ref="A2:F35"/>
  <sheetViews>
    <sheetView showGridLines="0" tabSelected="1" workbookViewId="0"/>
  </sheetViews>
  <sheetFormatPr defaultRowHeight="14.5" x14ac:dyDescent="0.35"/>
  <cols>
    <col min="1" max="1" width="28.08984375" customWidth="1"/>
    <col min="2" max="2" width="11.7265625" customWidth="1"/>
    <col min="4" max="4" width="15.54296875" bestFit="1" customWidth="1"/>
    <col min="5" max="6" width="16.1796875" customWidth="1"/>
  </cols>
  <sheetData>
    <row r="2" spans="1:6" ht="18.5" x14ac:dyDescent="0.45">
      <c r="A2" s="6" t="s">
        <v>7</v>
      </c>
      <c r="D2" s="6" t="s">
        <v>24</v>
      </c>
    </row>
    <row r="3" spans="1:6" ht="15" thickBot="1" x14ac:dyDescent="0.4"/>
    <row r="4" spans="1:6" ht="15" thickBot="1" x14ac:dyDescent="0.4">
      <c r="A4" t="s">
        <v>8</v>
      </c>
      <c r="B4" s="8">
        <v>30</v>
      </c>
      <c r="D4" s="14" t="str">
        <f>IF(F4&gt;0,"The PPR's tax-net value is larger by","The PPR's tax-net value smaller by")</f>
        <v>The PPR's tax-net value is larger by</v>
      </c>
      <c r="E4" s="15"/>
      <c r="F4" s="16">
        <f>F9/E9-1</f>
        <v>0.16999999999890258</v>
      </c>
    </row>
    <row r="5" spans="1:6" x14ac:dyDescent="0.35">
      <c r="A5" t="s">
        <v>9</v>
      </c>
      <c r="B5" s="2">
        <v>2000</v>
      </c>
    </row>
    <row r="6" spans="1:6" x14ac:dyDescent="0.35">
      <c r="A6" t="s">
        <v>10</v>
      </c>
      <c r="B6" s="9">
        <v>20</v>
      </c>
      <c r="E6" s="13" t="s">
        <v>23</v>
      </c>
      <c r="F6" s="13" t="s">
        <v>2</v>
      </c>
    </row>
    <row r="7" spans="1:6" x14ac:dyDescent="0.35">
      <c r="A7" t="s">
        <v>28</v>
      </c>
      <c r="B7" s="1">
        <v>1.9859562525191173E-2</v>
      </c>
      <c r="D7" t="s">
        <v>5</v>
      </c>
      <c r="E7" s="2">
        <f>MAX(Flows!F2:F82)</f>
        <v>2963.7218519883763</v>
      </c>
      <c r="F7" s="2">
        <f>MAX(flows[PPR gross value])</f>
        <v>3217.2166175131001</v>
      </c>
    </row>
    <row r="8" spans="1:6" x14ac:dyDescent="0.35">
      <c r="B8" s="2"/>
      <c r="D8" t="s">
        <v>3</v>
      </c>
      <c r="E8" s="2">
        <f>underlying_assets_tax_rate*(E7-investment_amount)</f>
        <v>269.84211855674539</v>
      </c>
      <c r="F8" s="2">
        <f>IF(ppr_standard_withdrawal,ppr_tax_rate,ppr_tax_rate_not_standard)*(F7-investment_amount-IF(ppr_tax_credit_apply,ppr_tax_credit_max,0))</f>
        <v>65.377329401048016</v>
      </c>
    </row>
    <row r="9" spans="1:6" ht="15.5" x14ac:dyDescent="0.35">
      <c r="A9" s="5" t="s">
        <v>2</v>
      </c>
      <c r="B9" s="2"/>
      <c r="D9" t="s">
        <v>4</v>
      </c>
      <c r="E9" s="2">
        <f>E7-E8</f>
        <v>2693.8797334316309</v>
      </c>
      <c r="F9" s="2">
        <f>F7-F8</f>
        <v>3151.8392881120521</v>
      </c>
    </row>
    <row r="10" spans="1:6" x14ac:dyDescent="0.35">
      <c r="A10" t="s">
        <v>16</v>
      </c>
      <c r="B10" s="7">
        <v>0.28000000000000003</v>
      </c>
    </row>
    <row r="11" spans="1:6" x14ac:dyDescent="0.35">
      <c r="A11" t="s">
        <v>20</v>
      </c>
      <c r="B11" s="7" t="b">
        <v>1</v>
      </c>
    </row>
    <row r="12" spans="1:6" x14ac:dyDescent="0.35">
      <c r="A12" t="s">
        <v>25</v>
      </c>
      <c r="B12" s="7" t="b">
        <v>1</v>
      </c>
    </row>
    <row r="13" spans="1:6" x14ac:dyDescent="0.35">
      <c r="A13" t="s">
        <v>1</v>
      </c>
      <c r="B13" s="11">
        <v>5.0000000000000001E-3</v>
      </c>
    </row>
    <row r="16" spans="1:6" ht="18.5" x14ac:dyDescent="0.45">
      <c r="A16" s="6" t="s">
        <v>11</v>
      </c>
    </row>
    <row r="17" spans="1:2" x14ac:dyDescent="0.35">
      <c r="A17" s="12" t="s">
        <v>13</v>
      </c>
    </row>
    <row r="19" spans="1:2" x14ac:dyDescent="0.35">
      <c r="A19" t="s">
        <v>15</v>
      </c>
      <c r="B19" s="2">
        <f>VLOOKUP(investor_age,ppr_tax_credit_max_table[#All],2,TRUE)</f>
        <v>400</v>
      </c>
    </row>
    <row r="20" spans="1:2" x14ac:dyDescent="0.35">
      <c r="A20" t="s">
        <v>26</v>
      </c>
      <c r="B20" s="1">
        <v>0.08</v>
      </c>
    </row>
    <row r="21" spans="1:2" x14ac:dyDescent="0.35">
      <c r="A21" t="s">
        <v>27</v>
      </c>
      <c r="B21" s="1">
        <f>VLOOKUP(investment_holding_period,ppr_tax_rate_table[#All],2,TRUE)</f>
        <v>8.5999999999999993E-2</v>
      </c>
    </row>
    <row r="22" spans="1:2" x14ac:dyDescent="0.35">
      <c r="B22" s="2"/>
    </row>
    <row r="23" spans="1:2" x14ac:dyDescent="0.35">
      <c r="B23" s="2"/>
    </row>
    <row r="24" spans="1:2" ht="18.5" x14ac:dyDescent="0.45">
      <c r="A24" s="6" t="s">
        <v>14</v>
      </c>
      <c r="B24" s="2"/>
    </row>
    <row r="25" spans="1:2" x14ac:dyDescent="0.35">
      <c r="A25" s="12" t="s">
        <v>12</v>
      </c>
      <c r="B25" s="2"/>
    </row>
    <row r="26" spans="1:2" x14ac:dyDescent="0.35">
      <c r="B26" s="2"/>
    </row>
    <row r="27" spans="1:2" x14ac:dyDescent="0.35">
      <c r="A27" t="s">
        <v>29</v>
      </c>
    </row>
    <row r="28" spans="1:2" x14ac:dyDescent="0.35">
      <c r="A28" s="17">
        <v>0</v>
      </c>
      <c r="B28" s="2">
        <v>400</v>
      </c>
    </row>
    <row r="29" spans="1:2" x14ac:dyDescent="0.35">
      <c r="A29" s="17">
        <v>35</v>
      </c>
      <c r="B29" s="2">
        <v>350</v>
      </c>
    </row>
    <row r="30" spans="1:2" x14ac:dyDescent="0.35">
      <c r="A30" s="17">
        <v>50</v>
      </c>
      <c r="B30" s="2">
        <v>300</v>
      </c>
    </row>
    <row r="32" spans="1:2" x14ac:dyDescent="0.35">
      <c r="A32" t="s">
        <v>30</v>
      </c>
    </row>
    <row r="33" spans="1:2" x14ac:dyDescent="0.35">
      <c r="A33" s="10">
        <v>0</v>
      </c>
      <c r="B33" s="1">
        <v>0.215</v>
      </c>
    </row>
    <row r="34" spans="1:2" x14ac:dyDescent="0.35">
      <c r="A34" s="10">
        <v>5</v>
      </c>
      <c r="B34" s="1">
        <v>0.17199999999999999</v>
      </c>
    </row>
    <row r="35" spans="1:2" x14ac:dyDescent="0.35">
      <c r="A35" s="10">
        <v>8</v>
      </c>
      <c r="B35" s="1">
        <v>8.5999999999999993E-2</v>
      </c>
    </row>
  </sheetData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542C-3B32-4148-860C-3A04A47753F1}">
  <dimension ref="A1:G82"/>
  <sheetViews>
    <sheetView showGridLines="0" workbookViewId="0">
      <selection activeCell="F9" sqref="F9"/>
    </sheetView>
  </sheetViews>
  <sheetFormatPr defaultRowHeight="14.5" x14ac:dyDescent="0.35"/>
  <cols>
    <col min="2" max="2" width="14.453125" customWidth="1"/>
    <col min="3" max="5" width="11.54296875" bestFit="1" customWidth="1"/>
    <col min="6" max="6" width="11.54296875" customWidth="1"/>
    <col min="7" max="8" width="11.54296875" bestFit="1" customWidth="1"/>
  </cols>
  <sheetData>
    <row r="1" spans="1:7" s="3" customFormat="1" ht="45" customHeight="1" x14ac:dyDescent="0.35">
      <c r="A1" s="4" t="s">
        <v>0</v>
      </c>
      <c r="B1" s="4" t="s">
        <v>6</v>
      </c>
      <c r="C1" s="4" t="s">
        <v>17</v>
      </c>
      <c r="D1" s="4" t="s">
        <v>18</v>
      </c>
      <c r="E1" s="4" t="s">
        <v>19</v>
      </c>
      <c r="F1" s="4" t="s">
        <v>21</v>
      </c>
      <c r="G1" s="4" t="s">
        <v>22</v>
      </c>
    </row>
    <row r="2" spans="1:7" x14ac:dyDescent="0.35">
      <c r="A2">
        <v>0</v>
      </c>
      <c r="B2" t="b">
        <f>flows[[#This Row],[Year]]&lt;=investment_holding_period</f>
        <v>1</v>
      </c>
      <c r="C2" s="2">
        <f>(investment_amount+IF(ppr_tax_credit_apply,MIN(investment_amount*0.2,ppr_tax_credit_max),0))</f>
        <v>2400</v>
      </c>
      <c r="D2" s="2"/>
      <c r="E2" s="2"/>
      <c r="F2" s="2">
        <f>investment_amount</f>
        <v>2000</v>
      </c>
      <c r="G2" s="2"/>
    </row>
    <row r="3" spans="1:7" x14ac:dyDescent="0.35">
      <c r="A3">
        <f>A2+1</f>
        <v>1</v>
      </c>
      <c r="B3" t="b">
        <f>flows[[#This Row],[Year]]&lt;=investment_holding_period</f>
        <v>1</v>
      </c>
      <c r="C3" s="2">
        <f>IF(flows[[#This Row],[Investment held]],C2+flows[[#This Row],[Yearly return]]-flows[[#This Row],[Yearly PPR Cost]],"")</f>
        <v>2435.4246353101566</v>
      </c>
      <c r="D3" s="2">
        <f>IF(flows[[#This Row],[Investment held]],C2*underlying_assets_cagr,"")</f>
        <v>47.662950060458812</v>
      </c>
      <c r="E3" s="2">
        <f>IF(flows[[#This Row],[Investment held]],(C2+flows[[#This Row],[Yearly return]])*ppr_cost_rate,"")</f>
        <v>12.238314750302296</v>
      </c>
      <c r="F3" s="2">
        <f>IF(flows[[#This Row],[Investment held]],F2+flows[[#This Row],[Underlying assets CAGR]],"")</f>
        <v>2039.7191250503824</v>
      </c>
      <c r="G3" s="2">
        <f>IF(flows[[#This Row],[Investment held]],F2*underlying_assets_cagr,"")</f>
        <v>39.719125050382345</v>
      </c>
    </row>
    <row r="4" spans="1:7" x14ac:dyDescent="0.35">
      <c r="A4">
        <f t="shared" ref="A4:A67" si="0">A3+1</f>
        <v>2</v>
      </c>
      <c r="B4" t="b">
        <f>flows[[#This Row],[Year]]&lt;=investment_holding_period</f>
        <v>1</v>
      </c>
      <c r="C4" s="2">
        <f>IF(flows[[#This Row],[Investment held]],C3+flows[[#This Row],[Yearly return]]-flows[[#This Row],[Yearly PPR Cost]],"")</f>
        <v>2471.3721476148371</v>
      </c>
      <c r="D4" s="2">
        <f>IF(flows[[#This Row],[Investment held]],C3*underlying_assets_cagr,"")</f>
        <v>48.366467820332964</v>
      </c>
      <c r="E4" s="2">
        <f>IF(flows[[#This Row],[Investment held]],(C3+flows[[#This Row],[Yearly return]])*ppr_cost_rate,"")</f>
        <v>12.418955515652449</v>
      </c>
      <c r="F4" s="2">
        <f>IF(flows[[#This Row],[Investment held]],F3+flows[[#This Row],[Underlying assets CAGR]],"")</f>
        <v>2080.2270545481488</v>
      </c>
      <c r="G4" s="2">
        <f>IF(flows[[#This Row],[Investment held]],F3*underlying_assets_cagr,"")</f>
        <v>40.507929497766305</v>
      </c>
    </row>
    <row r="5" spans="1:7" x14ac:dyDescent="0.35">
      <c r="A5">
        <f t="shared" si="0"/>
        <v>3</v>
      </c>
      <c r="B5" t="b">
        <f>flows[[#This Row],[Year]]&lt;=investment_holding_period</f>
        <v>1</v>
      </c>
      <c r="C5" s="2">
        <f>IF(flows[[#This Row],[Investment held]],C4+flows[[#This Row],[Yearly return]]-flows[[#This Row],[Yearly PPR Cost]],"")</f>
        <v>2507.8502547168928</v>
      </c>
      <c r="D5" s="2">
        <f>IF(flows[[#This Row],[Investment held]],C4*underlying_assets_cagr,"")</f>
        <v>49.080369688572844</v>
      </c>
      <c r="E5" s="2">
        <f>IF(flows[[#This Row],[Investment held]],(C4+flows[[#This Row],[Yearly return]])*ppr_cost_rate,"")</f>
        <v>12.60226258651705</v>
      </c>
      <c r="F5" s="2">
        <f>IF(flows[[#This Row],[Investment held]],F4+flows[[#This Row],[Underlying assets CAGR]],"")</f>
        <v>2121.5394538045421</v>
      </c>
      <c r="G5" s="2">
        <f>IF(flows[[#This Row],[Investment held]],F4*underlying_assets_cagr,"")</f>
        <v>41.312399256393228</v>
      </c>
    </row>
    <row r="6" spans="1:7" x14ac:dyDescent="0.35">
      <c r="A6">
        <f t="shared" si="0"/>
        <v>4</v>
      </c>
      <c r="B6" t="b">
        <f>flows[[#This Row],[Year]]&lt;=investment_holding_period</f>
        <v>1</v>
      </c>
      <c r="C6" s="2">
        <f>IF(flows[[#This Row],[Investment held]],C5+flows[[#This Row],[Yearly return]]-flows[[#This Row],[Yearly PPR Cost]],"")</f>
        <v>2544.8667883359885</v>
      </c>
      <c r="D6" s="2">
        <f>IF(flows[[#This Row],[Investment held]],C5*underlying_assets_cagr,"")</f>
        <v>49.804808937366744</v>
      </c>
      <c r="E6" s="2">
        <f>IF(flows[[#This Row],[Investment held]],(C5+flows[[#This Row],[Yearly return]])*ppr_cost_rate,"")</f>
        <v>12.7882753182713</v>
      </c>
      <c r="F6" s="2">
        <f>IF(flows[[#This Row],[Investment held]],F5+flows[[#This Row],[Underlying assets CAGR]],"")</f>
        <v>2163.6722992370333</v>
      </c>
      <c r="G6" s="2">
        <f>IF(flows[[#This Row],[Investment held]],F5*underlying_assets_cagr,"")</f>
        <v>42.13284543249123</v>
      </c>
    </row>
    <row r="7" spans="1:7" x14ac:dyDescent="0.35">
      <c r="A7">
        <f t="shared" si="0"/>
        <v>5</v>
      </c>
      <c r="B7" t="b">
        <f>flows[[#This Row],[Year]]&lt;=investment_holding_period</f>
        <v>1</v>
      </c>
      <c r="C7" s="2">
        <f>IF(flows[[#This Row],[Investment held]],C6+flows[[#This Row],[Yearly return]]-flows[[#This Row],[Yearly PPR Cost]],"")</f>
        <v>2582.4296957900433</v>
      </c>
      <c r="D7" s="2">
        <f>IF(flows[[#This Row],[Investment held]],C6*underlying_assets_cagr,"")</f>
        <v>50.539941101241013</v>
      </c>
      <c r="E7" s="2">
        <f>IF(flows[[#This Row],[Investment held]],(C6+flows[[#This Row],[Yearly return]])*ppr_cost_rate,"")</f>
        <v>12.977033647186147</v>
      </c>
      <c r="F7" s="2">
        <f>IF(flows[[#This Row],[Investment held]],F6+flows[[#This Row],[Underlying assets CAGR]],"")</f>
        <v>2206.6418845477551</v>
      </c>
      <c r="G7" s="2">
        <f>IF(flows[[#This Row],[Investment held]],F6*underlying_assets_cagr,"")</f>
        <v>42.969585310722003</v>
      </c>
    </row>
    <row r="8" spans="1:7" x14ac:dyDescent="0.35">
      <c r="A8">
        <f t="shared" si="0"/>
        <v>6</v>
      </c>
      <c r="B8" t="b">
        <f>flows[[#This Row],[Year]]&lt;=investment_holding_period</f>
        <v>1</v>
      </c>
      <c r="C8" s="2">
        <f>IF(flows[[#This Row],[Investment held]],C7+flows[[#This Row],[Yearly return]]-flows[[#This Row],[Yearly PPR Cost]],"")</f>
        <v>2620.5470417014935</v>
      </c>
      <c r="D8" s="2">
        <f>IF(flows[[#This Row],[Investment held]],C7*underlying_assets_cagr,"")</f>
        <v>51.285924010452781</v>
      </c>
      <c r="E8" s="2">
        <f>IF(flows[[#This Row],[Investment held]],(C7+flows[[#This Row],[Yearly return]])*ppr_cost_rate,"")</f>
        <v>13.168578099002479</v>
      </c>
      <c r="F8" s="2">
        <f>IF(flows[[#This Row],[Investment held]],F7+flows[[#This Row],[Underlying assets CAGR]],"")</f>
        <v>2250.4648270246371</v>
      </c>
      <c r="G8" s="2">
        <f>IF(flows[[#This Row],[Investment held]],F7*underlying_assets_cagr,"")</f>
        <v>43.822942476881821</v>
      </c>
    </row>
    <row r="9" spans="1:7" x14ac:dyDescent="0.35">
      <c r="A9">
        <f t="shared" si="0"/>
        <v>7</v>
      </c>
      <c r="B9" t="b">
        <f>flows[[#This Row],[Year]]&lt;=investment_holding_period</f>
        <v>1</v>
      </c>
      <c r="C9" s="2">
        <f>IF(flows[[#This Row],[Investment held]],C8+flows[[#This Row],[Yearly return]]-flows[[#This Row],[Yearly PPR Cost]],"")</f>
        <v>2659.2270097287374</v>
      </c>
      <c r="D9" s="2">
        <f>IF(flows[[#This Row],[Investment held]],C8*underlying_assets_cagr,"")</f>
        <v>52.042917824875573</v>
      </c>
      <c r="E9" s="2">
        <f>IF(flows[[#This Row],[Investment held]],(C8+flows[[#This Row],[Yearly return]])*ppr_cost_rate,"")</f>
        <v>13.362949797631845</v>
      </c>
      <c r="F9" s="2">
        <f>IF(flows[[#This Row],[Investment held]],F8+flows[[#This Row],[Underlying assets CAGR]],"")</f>
        <v>2295.1580739676765</v>
      </c>
      <c r="G9" s="2">
        <f>IF(flows[[#This Row],[Investment held]],F8*underlying_assets_cagr,"")</f>
        <v>44.69324694303932</v>
      </c>
    </row>
    <row r="10" spans="1:7" x14ac:dyDescent="0.35">
      <c r="A10">
        <f t="shared" si="0"/>
        <v>8</v>
      </c>
      <c r="B10" t="b">
        <f>flows[[#This Row],[Year]]&lt;=investment_holding_period</f>
        <v>1</v>
      </c>
      <c r="C10" s="2">
        <f>IF(flows[[#This Row],[Investment held]],C9+flows[[#This Row],[Yearly return]]-flows[[#This Row],[Yearly PPR Cost]],"")</f>
        <v>2698.477904323137</v>
      </c>
      <c r="D10" s="2">
        <f>IF(flows[[#This Row],[Investment held]],C9*underlying_assets_cagr,"")</f>
        <v>52.811085068385012</v>
      </c>
      <c r="E10" s="2">
        <f>IF(flows[[#This Row],[Investment held]],(C9+flows[[#This Row],[Yearly return]])*ppr_cost_rate,"")</f>
        <v>13.560190473985614</v>
      </c>
      <c r="F10" s="2">
        <f>IF(flows[[#This Row],[Investment held]],F9+flows[[#This Row],[Underlying assets CAGR]],"")</f>
        <v>2340.7389092428348</v>
      </c>
      <c r="G10" s="2">
        <f>IF(flows[[#This Row],[Investment held]],F9*underlying_assets_cagr,"")</f>
        <v>45.580835275158421</v>
      </c>
    </row>
    <row r="11" spans="1:7" x14ac:dyDescent="0.35">
      <c r="A11">
        <f t="shared" si="0"/>
        <v>9</v>
      </c>
      <c r="B11" t="b">
        <f>flows[[#This Row],[Year]]&lt;=investment_holding_period</f>
        <v>1</v>
      </c>
      <c r="C11" s="2">
        <f>IF(flows[[#This Row],[Investment held]],C10+flows[[#This Row],[Yearly return]]-flows[[#This Row],[Yearly PPR Cost]],"")</f>
        <v>2738.3081525119546</v>
      </c>
      <c r="D11" s="2">
        <f>IF(flows[[#This Row],[Investment held]],C10*underlying_assets_cagr,"")</f>
        <v>53.590590663752181</v>
      </c>
      <c r="E11" s="2">
        <f>IF(flows[[#This Row],[Investment held]],(C10+flows[[#This Row],[Yearly return]])*ppr_cost_rate,"")</f>
        <v>13.760342474934447</v>
      </c>
      <c r="F11" s="2">
        <f>IF(flows[[#This Row],[Investment held]],F10+flows[[#This Row],[Underlying assets CAGR]],"")</f>
        <v>2387.2249599660909</v>
      </c>
      <c r="G11" s="2">
        <f>IF(flows[[#This Row],[Investment held]],F10*underlying_assets_cagr,"")</f>
        <v>46.486050723255865</v>
      </c>
    </row>
    <row r="12" spans="1:7" x14ac:dyDescent="0.35">
      <c r="A12">
        <f t="shared" si="0"/>
        <v>10</v>
      </c>
      <c r="B12" t="b">
        <f>flows[[#This Row],[Year]]&lt;=investment_holding_period</f>
        <v>1</v>
      </c>
      <c r="C12" s="2">
        <f>IF(flows[[#This Row],[Investment held]],C11+flows[[#This Row],[Yearly return]]-flows[[#This Row],[Yearly PPR Cost]],"")</f>
        <v>2778.7263057076066</v>
      </c>
      <c r="D12" s="2">
        <f>IF(flows[[#This Row],[Investment held]],C11*underlying_assets_cagr,"")</f>
        <v>54.381601968051889</v>
      </c>
      <c r="E12" s="2">
        <f>IF(flows[[#This Row],[Investment held]],(C11+flows[[#This Row],[Yearly return]])*ppr_cost_rate,"")</f>
        <v>13.963448772400033</v>
      </c>
      <c r="F12" s="2">
        <f>IF(flows[[#This Row],[Investment held]],F11+flows[[#This Row],[Underlying assets CAGR]],"")</f>
        <v>2434.6342033202345</v>
      </c>
      <c r="G12" s="2">
        <f>IF(flows[[#This Row],[Investment held]],F11*underlying_assets_cagr,"")</f>
        <v>47.409243354143577</v>
      </c>
    </row>
    <row r="13" spans="1:7" x14ac:dyDescent="0.35">
      <c r="A13">
        <f t="shared" si="0"/>
        <v>11</v>
      </c>
      <c r="B13" t="b">
        <f>flows[[#This Row],[Year]]&lt;=investment_holding_period</f>
        <v>1</v>
      </c>
      <c r="C13" s="2">
        <f>IF(flows[[#This Row],[Investment held]],C12+flows[[#This Row],[Yearly return]]-flows[[#This Row],[Yearly PPR Cost]],"")</f>
        <v>2819.7410415436188</v>
      </c>
      <c r="D13" s="2">
        <f>IF(flows[[#This Row],[Investment held]],C12*underlying_assets_cagr,"")</f>
        <v>55.184288808593692</v>
      </c>
      <c r="E13" s="2">
        <f>IF(flows[[#This Row],[Investment held]],(C12+flows[[#This Row],[Yearly return]])*ppr_cost_rate,"")</f>
        <v>14.169552972581</v>
      </c>
      <c r="F13" s="2">
        <f>IF(flows[[#This Row],[Investment held]],F12+flows[[#This Row],[Underlying assets CAGR]],"")</f>
        <v>2482.9849735070416</v>
      </c>
      <c r="G13" s="2">
        <f>IF(flows[[#This Row],[Investment held]],F12*underlying_assets_cagr,"")</f>
        <v>48.350770186807196</v>
      </c>
    </row>
    <row r="14" spans="1:7" x14ac:dyDescent="0.35">
      <c r="A14">
        <f t="shared" si="0"/>
        <v>12</v>
      </c>
      <c r="B14" t="b">
        <f>flows[[#This Row],[Year]]&lt;=investment_holding_period</f>
        <v>1</v>
      </c>
      <c r="C14" s="2">
        <f>IF(flows[[#This Row],[Investment held]],C13+flows[[#This Row],[Yearly return]]-flows[[#This Row],[Yearly PPR Cost]],"")</f>
        <v>2861.3611657376869</v>
      </c>
      <c r="D14" s="2">
        <f>IF(flows[[#This Row],[Investment held]],C13*underlying_assets_cagr,"")</f>
        <v>55.99882351938318</v>
      </c>
      <c r="E14" s="2">
        <f>IF(flows[[#This Row],[Investment held]],(C13+flows[[#This Row],[Yearly return]])*ppr_cost_rate,"")</f>
        <v>14.378699325315011</v>
      </c>
      <c r="F14" s="2">
        <f>IF(flows[[#This Row],[Investment held]],F13+flows[[#This Row],[Underlying assets CAGR]],"")</f>
        <v>2532.2959688375149</v>
      </c>
      <c r="G14" s="2">
        <f>IF(flows[[#This Row],[Investment held]],F13*underlying_assets_cagr,"")</f>
        <v>49.31099533047324</v>
      </c>
    </row>
    <row r="15" spans="1:7" x14ac:dyDescent="0.35">
      <c r="A15">
        <f t="shared" si="0"/>
        <v>13</v>
      </c>
      <c r="B15" t="b">
        <f>flows[[#This Row],[Year]]&lt;=investment_holding_period</f>
        <v>1</v>
      </c>
      <c r="C15" s="2">
        <f>IF(flows[[#This Row],[Investment held]],C14+flows[[#This Row],[Yearly return]]-flows[[#This Row],[Yearly PPR Cost]],"")</f>
        <v>2903.5956139822292</v>
      </c>
      <c r="D15" s="2">
        <f>IF(flows[[#This Row],[Investment held]],C14*underlying_assets_cagr,"")</f>
        <v>56.825380978121494</v>
      </c>
      <c r="E15" s="2">
        <f>IF(flows[[#This Row],[Investment held]],(C14+flows[[#This Row],[Yearly return]])*ppr_cost_rate,"")</f>
        <v>14.590932733579042</v>
      </c>
      <c r="F15" s="2">
        <f>IF(flows[[#This Row],[Investment held]],F14+flows[[#This Row],[Underlying assets CAGR]],"")</f>
        <v>2582.5862589629332</v>
      </c>
      <c r="G15" s="2">
        <f>IF(flows[[#This Row],[Investment held]],F14*underlying_assets_cagr,"")</f>
        <v>50.290290125418181</v>
      </c>
    </row>
    <row r="16" spans="1:7" x14ac:dyDescent="0.35">
      <c r="A16">
        <f t="shared" si="0"/>
        <v>14</v>
      </c>
      <c r="B16" t="b">
        <f>flows[[#This Row],[Year]]&lt;=investment_holding_period</f>
        <v>1</v>
      </c>
      <c r="C16" s="2">
        <f>IF(flows[[#This Row],[Investment held]],C15+flows[[#This Row],[Yearly return]]-flows[[#This Row],[Yearly PPR Cost]],"")</f>
        <v>2946.4534538628504</v>
      </c>
      <c r="D16" s="2">
        <f>IF(flows[[#This Row],[Investment held]],C15*underlying_assets_cagr,"")</f>
        <v>57.664138643750931</v>
      </c>
      <c r="E16" s="2">
        <f>IF(flows[[#This Row],[Investment held]],(C15+flows[[#This Row],[Yearly return]])*ppr_cost_rate,"")</f>
        <v>14.806298763129901</v>
      </c>
      <c r="F16" s="2">
        <f>IF(flows[[#This Row],[Investment held]],F15+flows[[#This Row],[Underlying assets CAGR]],"")</f>
        <v>2633.8752922495073</v>
      </c>
      <c r="G16" s="2">
        <f>IF(flows[[#This Row],[Investment held]],F15*underlying_assets_cagr,"")</f>
        <v>51.289033286573932</v>
      </c>
    </row>
    <row r="17" spans="1:7" x14ac:dyDescent="0.35">
      <c r="A17">
        <f t="shared" si="0"/>
        <v>15</v>
      </c>
      <c r="B17" t="b">
        <f>flows[[#This Row],[Year]]&lt;=investment_holding_period</f>
        <v>1</v>
      </c>
      <c r="C17" s="2">
        <f>IF(flows[[#This Row],[Investment held]],C16+flows[[#This Row],[Yearly return]]-flows[[#This Row],[Yearly PPR Cost]],"")</f>
        <v>2989.9438868051184</v>
      </c>
      <c r="D17" s="2">
        <f>IF(flows[[#This Row],[Investment held]],C16*underlying_assets_cagr,"")</f>
        <v>58.515276594554763</v>
      </c>
      <c r="E17" s="2">
        <f>IF(flows[[#This Row],[Investment held]],(C16+flows[[#This Row],[Yearly return]])*ppr_cost_rate,"")</f>
        <v>15.024843652287027</v>
      </c>
      <c r="F17" s="2">
        <f>IF(flows[[#This Row],[Investment held]],F16+flows[[#This Row],[Underlying assets CAGR]],"")</f>
        <v>2686.1829032994924</v>
      </c>
      <c r="G17" s="2">
        <f>IF(flows[[#This Row],[Investment held]],F16*underlying_assets_cagr,"")</f>
        <v>52.307611049985262</v>
      </c>
    </row>
    <row r="18" spans="1:7" x14ac:dyDescent="0.35">
      <c r="A18">
        <f t="shared" si="0"/>
        <v>16</v>
      </c>
      <c r="B18" t="b">
        <f>flows[[#This Row],[Year]]&lt;=investment_holding_period</f>
        <v>1</v>
      </c>
      <c r="C18" s="2">
        <f>IF(flows[[#This Row],[Investment held]],C17+flows[[#This Row],[Yearly return]]-flows[[#This Row],[Yearly PPR Cost]],"")</f>
        <v>3034.0762500500778</v>
      </c>
      <c r="D18" s="2">
        <f>IF(flows[[#This Row],[Investment held]],C17*underlying_assets_cagr,"")</f>
        <v>59.378977566819366</v>
      </c>
      <c r="E18" s="2">
        <f>IF(flows[[#This Row],[Investment held]],(C17+flows[[#This Row],[Yearly return]])*ppr_cost_rate,"")</f>
        <v>15.246614321859688</v>
      </c>
      <c r="F18" s="2">
        <f>IF(flows[[#This Row],[Investment held]],F17+flows[[#This Row],[Underlying assets CAGR]],"")</f>
        <v>2739.5293206216684</v>
      </c>
      <c r="G18" s="2">
        <f>IF(flows[[#This Row],[Investment held]],F17*underlying_assets_cagr,"")</f>
        <v>53.346417322175824</v>
      </c>
    </row>
    <row r="19" spans="1:7" x14ac:dyDescent="0.35">
      <c r="A19">
        <f t="shared" si="0"/>
        <v>17</v>
      </c>
      <c r="B19" t="b">
        <f>flows[[#This Row],[Year]]&lt;=investment_holding_period</f>
        <v>1</v>
      </c>
      <c r="C19" s="2">
        <f>IF(flows[[#This Row],[Investment held]],C18+flows[[#This Row],[Yearly return]]-flows[[#This Row],[Yearly PPR Cost]],"")</f>
        <v>3078.8600186589242</v>
      </c>
      <c r="D19" s="2">
        <f>IF(flows[[#This Row],[Investment held]],C18*underlying_assets_cagr,"")</f>
        <v>60.255426994067086</v>
      </c>
      <c r="E19" s="2">
        <f>IF(flows[[#This Row],[Investment held]],(C18+flows[[#This Row],[Yearly return]])*ppr_cost_rate,"")</f>
        <v>15.471658385220724</v>
      </c>
      <c r="F19" s="2">
        <f>IF(flows[[#This Row],[Investment held]],F18+flows[[#This Row],[Underlying assets CAGR]],"")</f>
        <v>2793.9351744541491</v>
      </c>
      <c r="G19" s="2">
        <f>IF(flows[[#This Row],[Investment held]],F18*underlying_assets_cagr,"")</f>
        <v>54.405853832480517</v>
      </c>
    </row>
    <row r="20" spans="1:7" x14ac:dyDescent="0.35">
      <c r="A20">
        <f t="shared" si="0"/>
        <v>18</v>
      </c>
      <c r="B20" t="b">
        <f>flows[[#This Row],[Year]]&lt;=investment_holding_period</f>
        <v>1</v>
      </c>
      <c r="C20" s="2">
        <f>IF(flows[[#This Row],[Investment held]],C19+flows[[#This Row],[Yearly return]]-flows[[#This Row],[Yearly PPR Cost]],"")</f>
        <v>3124.3048075472634</v>
      </c>
      <c r="D20" s="2">
        <f>IF(flows[[#This Row],[Investment held]],C19*underlying_assets_cagr,"")</f>
        <v>61.144813046868165</v>
      </c>
      <c r="E20" s="2">
        <f>IF(flows[[#This Row],[Investment held]],(C19+flows[[#This Row],[Yearly return]])*ppr_cost_rate,"")</f>
        <v>15.700024158528961</v>
      </c>
      <c r="F20" s="2">
        <f>IF(flows[[#This Row],[Investment held]],F19+flows[[#This Row],[Underlying assets CAGR]],"")</f>
        <v>2849.4215047425523</v>
      </c>
      <c r="G20" s="2">
        <f>IF(flows[[#This Row],[Investment held]],F19*underlying_assets_cagr,"")</f>
        <v>55.486330288403082</v>
      </c>
    </row>
    <row r="21" spans="1:7" x14ac:dyDescent="0.35">
      <c r="A21">
        <f t="shared" si="0"/>
        <v>19</v>
      </c>
      <c r="B21" t="b">
        <f>flows[[#This Row],[Year]]&lt;=investment_holding_period</f>
        <v>1</v>
      </c>
      <c r="C21" s="2">
        <f>IF(flows[[#This Row],[Investment held]],C20+flows[[#This Row],[Yearly return]]-flows[[#This Row],[Yearly PPR Cost]],"")</f>
        <v>3170.4203735494011</v>
      </c>
      <c r="D21" s="2">
        <f>IF(flows[[#This Row],[Investment held]],C20*underlying_assets_cagr,"")</f>
        <v>62.047326673240249</v>
      </c>
      <c r="E21" s="2">
        <f>IF(flows[[#This Row],[Investment held]],(C20+flows[[#This Row],[Yearly return]])*ppr_cost_rate,"")</f>
        <v>15.931760671102518</v>
      </c>
      <c r="F21" s="2">
        <f>IF(flows[[#This Row],[Investment held]],F20+flows[[#This Row],[Underlying assets CAGR]],"")</f>
        <v>2906.0097692766112</v>
      </c>
      <c r="G21" s="2">
        <f>IF(flows[[#This Row],[Investment held]],F20*underlying_assets_cagr,"")</f>
        <v>56.588264534059036</v>
      </c>
    </row>
    <row r="22" spans="1:7" x14ac:dyDescent="0.35">
      <c r="A22">
        <f t="shared" si="0"/>
        <v>20</v>
      </c>
      <c r="B22" t="b">
        <f>flows[[#This Row],[Year]]&lt;=investment_holding_period</f>
        <v>1</v>
      </c>
      <c r="C22" s="2">
        <f>IF(flows[[#This Row],[Investment held]],C21+flows[[#This Row],[Yearly return]]-flows[[#This Row],[Yearly PPR Cost]],"")</f>
        <v>3217.2166175131001</v>
      </c>
      <c r="D22" s="2">
        <f>IF(flows[[#This Row],[Investment held]],C21*underlying_assets_cagr,"")</f>
        <v>62.963161639644284</v>
      </c>
      <c r="E22" s="2">
        <f>IF(flows[[#This Row],[Investment held]],(C21+flows[[#This Row],[Yearly return]])*ppr_cost_rate,"")</f>
        <v>16.166917675945225</v>
      </c>
      <c r="F22" s="2">
        <f>IF(flows[[#This Row],[Investment held]],F21+flows[[#This Row],[Underlying assets CAGR]],"")</f>
        <v>2963.7218519883763</v>
      </c>
      <c r="G22" s="2">
        <f>IF(flows[[#This Row],[Investment held]],F21*underlying_assets_cagr,"")</f>
        <v>57.712082711765234</v>
      </c>
    </row>
    <row r="23" spans="1:7" x14ac:dyDescent="0.35">
      <c r="A23">
        <f t="shared" si="0"/>
        <v>21</v>
      </c>
      <c r="B23" t="b">
        <f>flows[[#This Row],[Year]]&lt;=investment_holding_period</f>
        <v>0</v>
      </c>
      <c r="C23" s="2" t="str">
        <f>IF(flows[[#This Row],[Investment held]],C22+flows[[#This Row],[Yearly return]]-flows[[#This Row],[Yearly PPR Cost]],"")</f>
        <v/>
      </c>
      <c r="D23" s="2" t="str">
        <f>IF(flows[[#This Row],[Investment held]],C22*underlying_assets_cagr,"")</f>
        <v/>
      </c>
      <c r="E23" s="2" t="str">
        <f>IF(flows[[#This Row],[Investment held]],(C22+flows[[#This Row],[Yearly return]])*ppr_cost_rate,"")</f>
        <v/>
      </c>
      <c r="F23" s="2" t="str">
        <f>IF(flows[[#This Row],[Investment held]],F22+flows[[#This Row],[Underlying assets CAGR]],"")</f>
        <v/>
      </c>
      <c r="G23" s="2" t="str">
        <f>IF(flows[[#This Row],[Investment held]],F22*underlying_assets_cagr,"")</f>
        <v/>
      </c>
    </row>
    <row r="24" spans="1:7" x14ac:dyDescent="0.35">
      <c r="A24">
        <f t="shared" si="0"/>
        <v>22</v>
      </c>
      <c r="B24" t="b">
        <f>flows[[#This Row],[Year]]&lt;=investment_holding_period</f>
        <v>0</v>
      </c>
      <c r="C24" s="2" t="str">
        <f>IF(flows[[#This Row],[Investment held]],C23+flows[[#This Row],[Yearly return]]-flows[[#This Row],[Yearly PPR Cost]],"")</f>
        <v/>
      </c>
      <c r="D24" s="2" t="str">
        <f>IF(flows[[#This Row],[Investment held]],C23*underlying_assets_cagr,"")</f>
        <v/>
      </c>
      <c r="E24" s="2" t="str">
        <f>IF(flows[[#This Row],[Investment held]],(C23+flows[[#This Row],[Yearly return]])*ppr_cost_rate,"")</f>
        <v/>
      </c>
      <c r="F24" s="2" t="str">
        <f>IF(flows[[#This Row],[Investment held]],F23+flows[[#This Row],[Underlying assets CAGR]],"")</f>
        <v/>
      </c>
      <c r="G24" s="2" t="str">
        <f>IF(flows[[#This Row],[Investment held]],F23*underlying_assets_cagr,"")</f>
        <v/>
      </c>
    </row>
    <row r="25" spans="1:7" x14ac:dyDescent="0.35">
      <c r="A25">
        <f t="shared" si="0"/>
        <v>23</v>
      </c>
      <c r="B25" t="b">
        <f>flows[[#This Row],[Year]]&lt;=investment_holding_period</f>
        <v>0</v>
      </c>
      <c r="C25" s="2" t="str">
        <f>IF(flows[[#This Row],[Investment held]],C24+flows[[#This Row],[Yearly return]]-flows[[#This Row],[Yearly PPR Cost]],"")</f>
        <v/>
      </c>
      <c r="D25" s="2" t="str">
        <f>IF(flows[[#This Row],[Investment held]],C24*underlying_assets_cagr,"")</f>
        <v/>
      </c>
      <c r="E25" s="2" t="str">
        <f>IF(flows[[#This Row],[Investment held]],(C24+flows[[#This Row],[Yearly return]])*ppr_cost_rate,"")</f>
        <v/>
      </c>
      <c r="F25" s="2" t="str">
        <f>IF(flows[[#This Row],[Investment held]],F24+flows[[#This Row],[Underlying assets CAGR]],"")</f>
        <v/>
      </c>
      <c r="G25" s="2" t="str">
        <f>IF(flows[[#This Row],[Investment held]],F24*underlying_assets_cagr,"")</f>
        <v/>
      </c>
    </row>
    <row r="26" spans="1:7" x14ac:dyDescent="0.35">
      <c r="A26">
        <f t="shared" si="0"/>
        <v>24</v>
      </c>
      <c r="B26" t="b">
        <f>flows[[#This Row],[Year]]&lt;=investment_holding_period</f>
        <v>0</v>
      </c>
      <c r="C26" s="2" t="str">
        <f>IF(flows[[#This Row],[Investment held]],C25+flows[[#This Row],[Yearly return]]-flows[[#This Row],[Yearly PPR Cost]],"")</f>
        <v/>
      </c>
      <c r="D26" s="2" t="str">
        <f>IF(flows[[#This Row],[Investment held]],C25*underlying_assets_cagr,"")</f>
        <v/>
      </c>
      <c r="E26" s="2" t="str">
        <f>IF(flows[[#This Row],[Investment held]],(C25+flows[[#This Row],[Yearly return]])*ppr_cost_rate,"")</f>
        <v/>
      </c>
      <c r="F26" s="2" t="str">
        <f>IF(flows[[#This Row],[Investment held]],F25+flows[[#This Row],[Underlying assets CAGR]],"")</f>
        <v/>
      </c>
      <c r="G26" s="2" t="str">
        <f>IF(flows[[#This Row],[Investment held]],F25*underlying_assets_cagr,"")</f>
        <v/>
      </c>
    </row>
    <row r="27" spans="1:7" x14ac:dyDescent="0.35">
      <c r="A27">
        <f t="shared" si="0"/>
        <v>25</v>
      </c>
      <c r="B27" t="b">
        <f>flows[[#This Row],[Year]]&lt;=investment_holding_period</f>
        <v>0</v>
      </c>
      <c r="C27" s="2" t="str">
        <f>IF(flows[[#This Row],[Investment held]],C26+flows[[#This Row],[Yearly return]]-flows[[#This Row],[Yearly PPR Cost]],"")</f>
        <v/>
      </c>
      <c r="D27" s="2" t="str">
        <f>IF(flows[[#This Row],[Investment held]],C26*underlying_assets_cagr,"")</f>
        <v/>
      </c>
      <c r="E27" s="2" t="str">
        <f>IF(flows[[#This Row],[Investment held]],(C26+flows[[#This Row],[Yearly return]])*ppr_cost_rate,"")</f>
        <v/>
      </c>
      <c r="F27" s="2" t="str">
        <f>IF(flows[[#This Row],[Investment held]],F26+flows[[#This Row],[Underlying assets CAGR]],"")</f>
        <v/>
      </c>
      <c r="G27" s="2" t="str">
        <f>IF(flows[[#This Row],[Investment held]],F26*underlying_assets_cagr,"")</f>
        <v/>
      </c>
    </row>
    <row r="28" spans="1:7" x14ac:dyDescent="0.35">
      <c r="A28">
        <f t="shared" si="0"/>
        <v>26</v>
      </c>
      <c r="B28" t="b">
        <f>flows[[#This Row],[Year]]&lt;=investment_holding_period</f>
        <v>0</v>
      </c>
      <c r="C28" s="2" t="str">
        <f>IF(flows[[#This Row],[Investment held]],C27+flows[[#This Row],[Yearly return]]-flows[[#This Row],[Yearly PPR Cost]],"")</f>
        <v/>
      </c>
      <c r="D28" s="2" t="str">
        <f>IF(flows[[#This Row],[Investment held]],C27*underlying_assets_cagr,"")</f>
        <v/>
      </c>
      <c r="E28" s="2" t="str">
        <f>IF(flows[[#This Row],[Investment held]],(C27+flows[[#This Row],[Yearly return]])*ppr_cost_rate,"")</f>
        <v/>
      </c>
      <c r="F28" s="2" t="str">
        <f>IF(flows[[#This Row],[Investment held]],F27+flows[[#This Row],[Underlying assets CAGR]],"")</f>
        <v/>
      </c>
      <c r="G28" s="2" t="str">
        <f>IF(flows[[#This Row],[Investment held]],F27*underlying_assets_cagr,"")</f>
        <v/>
      </c>
    </row>
    <row r="29" spans="1:7" x14ac:dyDescent="0.35">
      <c r="A29">
        <f t="shared" si="0"/>
        <v>27</v>
      </c>
      <c r="B29" t="b">
        <f>flows[[#This Row],[Year]]&lt;=investment_holding_period</f>
        <v>0</v>
      </c>
      <c r="C29" s="2" t="str">
        <f>IF(flows[[#This Row],[Investment held]],C28+flows[[#This Row],[Yearly return]]-flows[[#This Row],[Yearly PPR Cost]],"")</f>
        <v/>
      </c>
      <c r="D29" s="2" t="str">
        <f>IF(flows[[#This Row],[Investment held]],C28*underlying_assets_cagr,"")</f>
        <v/>
      </c>
      <c r="E29" s="2" t="str">
        <f>IF(flows[[#This Row],[Investment held]],(C28+flows[[#This Row],[Yearly return]])*ppr_cost_rate,"")</f>
        <v/>
      </c>
      <c r="F29" s="2" t="str">
        <f>IF(flows[[#This Row],[Investment held]],F28+flows[[#This Row],[Underlying assets CAGR]],"")</f>
        <v/>
      </c>
      <c r="G29" s="2" t="str">
        <f>IF(flows[[#This Row],[Investment held]],F28*underlying_assets_cagr,"")</f>
        <v/>
      </c>
    </row>
    <row r="30" spans="1:7" x14ac:dyDescent="0.35">
      <c r="A30">
        <f t="shared" si="0"/>
        <v>28</v>
      </c>
      <c r="B30" t="b">
        <f>flows[[#This Row],[Year]]&lt;=investment_holding_period</f>
        <v>0</v>
      </c>
      <c r="C30" s="2" t="str">
        <f>IF(flows[[#This Row],[Investment held]],C29+flows[[#This Row],[Yearly return]]-flows[[#This Row],[Yearly PPR Cost]],"")</f>
        <v/>
      </c>
      <c r="D30" s="2" t="str">
        <f>IF(flows[[#This Row],[Investment held]],C29*underlying_assets_cagr,"")</f>
        <v/>
      </c>
      <c r="E30" s="2" t="str">
        <f>IF(flows[[#This Row],[Investment held]],(C29+flows[[#This Row],[Yearly return]])*ppr_cost_rate,"")</f>
        <v/>
      </c>
      <c r="F30" s="2" t="str">
        <f>IF(flows[[#This Row],[Investment held]],F29+flows[[#This Row],[Underlying assets CAGR]],"")</f>
        <v/>
      </c>
      <c r="G30" s="2" t="str">
        <f>IF(flows[[#This Row],[Investment held]],F29*underlying_assets_cagr,"")</f>
        <v/>
      </c>
    </row>
    <row r="31" spans="1:7" x14ac:dyDescent="0.35">
      <c r="A31">
        <f t="shared" si="0"/>
        <v>29</v>
      </c>
      <c r="B31" t="b">
        <f>flows[[#This Row],[Year]]&lt;=investment_holding_period</f>
        <v>0</v>
      </c>
      <c r="C31" s="2" t="str">
        <f>IF(flows[[#This Row],[Investment held]],C30+flows[[#This Row],[Yearly return]]-flows[[#This Row],[Yearly PPR Cost]],"")</f>
        <v/>
      </c>
      <c r="D31" s="2" t="str">
        <f>IF(flows[[#This Row],[Investment held]],C30*underlying_assets_cagr,"")</f>
        <v/>
      </c>
      <c r="E31" s="2" t="str">
        <f>IF(flows[[#This Row],[Investment held]],(C30+flows[[#This Row],[Yearly return]])*ppr_cost_rate,"")</f>
        <v/>
      </c>
      <c r="F31" s="2" t="str">
        <f>IF(flows[[#This Row],[Investment held]],F30+flows[[#This Row],[Underlying assets CAGR]],"")</f>
        <v/>
      </c>
      <c r="G31" s="2" t="str">
        <f>IF(flows[[#This Row],[Investment held]],F30*underlying_assets_cagr,"")</f>
        <v/>
      </c>
    </row>
    <row r="32" spans="1:7" x14ac:dyDescent="0.35">
      <c r="A32">
        <f t="shared" si="0"/>
        <v>30</v>
      </c>
      <c r="B32" t="b">
        <f>flows[[#This Row],[Year]]&lt;=investment_holding_period</f>
        <v>0</v>
      </c>
      <c r="C32" s="2" t="str">
        <f>IF(flows[[#This Row],[Investment held]],C31+flows[[#This Row],[Yearly return]]-flows[[#This Row],[Yearly PPR Cost]],"")</f>
        <v/>
      </c>
      <c r="D32" s="2" t="str">
        <f>IF(flows[[#This Row],[Investment held]],C31*underlying_assets_cagr,"")</f>
        <v/>
      </c>
      <c r="E32" s="2" t="str">
        <f>IF(flows[[#This Row],[Investment held]],(C31+flows[[#This Row],[Yearly return]])*ppr_cost_rate,"")</f>
        <v/>
      </c>
      <c r="F32" s="2" t="str">
        <f>IF(flows[[#This Row],[Investment held]],F31+flows[[#This Row],[Underlying assets CAGR]],"")</f>
        <v/>
      </c>
      <c r="G32" s="2" t="str">
        <f>IF(flows[[#This Row],[Investment held]],F31*underlying_assets_cagr,"")</f>
        <v/>
      </c>
    </row>
    <row r="33" spans="1:7" x14ac:dyDescent="0.35">
      <c r="A33">
        <f t="shared" si="0"/>
        <v>31</v>
      </c>
      <c r="B33" t="b">
        <f>flows[[#This Row],[Year]]&lt;=investment_holding_period</f>
        <v>0</v>
      </c>
      <c r="C33" s="2" t="str">
        <f>IF(flows[[#This Row],[Investment held]],C32+flows[[#This Row],[Yearly return]]-flows[[#This Row],[Yearly PPR Cost]],"")</f>
        <v/>
      </c>
      <c r="D33" s="2" t="str">
        <f>IF(flows[[#This Row],[Investment held]],C32*underlying_assets_cagr,"")</f>
        <v/>
      </c>
      <c r="E33" s="2" t="str">
        <f>IF(flows[[#This Row],[Investment held]],(C32+flows[[#This Row],[Yearly return]])*ppr_cost_rate,"")</f>
        <v/>
      </c>
      <c r="F33" s="2" t="str">
        <f>IF(flows[[#This Row],[Investment held]],F32+flows[[#This Row],[Underlying assets CAGR]],"")</f>
        <v/>
      </c>
      <c r="G33" s="2" t="str">
        <f>IF(flows[[#This Row],[Investment held]],F32*underlying_assets_cagr,"")</f>
        <v/>
      </c>
    </row>
    <row r="34" spans="1:7" x14ac:dyDescent="0.35">
      <c r="A34">
        <f t="shared" si="0"/>
        <v>32</v>
      </c>
      <c r="B34" t="b">
        <f>flows[[#This Row],[Year]]&lt;=investment_holding_period</f>
        <v>0</v>
      </c>
      <c r="C34" s="2" t="str">
        <f>IF(flows[[#This Row],[Investment held]],C33+flows[[#This Row],[Yearly return]]-flows[[#This Row],[Yearly PPR Cost]],"")</f>
        <v/>
      </c>
      <c r="D34" s="2" t="str">
        <f>IF(flows[[#This Row],[Investment held]],C33*underlying_assets_cagr,"")</f>
        <v/>
      </c>
      <c r="E34" s="2" t="str">
        <f>IF(flows[[#This Row],[Investment held]],(C33+flows[[#This Row],[Yearly return]])*ppr_cost_rate,"")</f>
        <v/>
      </c>
      <c r="F34" s="2" t="str">
        <f>IF(flows[[#This Row],[Investment held]],F33+flows[[#This Row],[Underlying assets CAGR]],"")</f>
        <v/>
      </c>
      <c r="G34" s="2" t="str">
        <f>IF(flows[[#This Row],[Investment held]],F33*underlying_assets_cagr,"")</f>
        <v/>
      </c>
    </row>
    <row r="35" spans="1:7" x14ac:dyDescent="0.35">
      <c r="A35">
        <f t="shared" si="0"/>
        <v>33</v>
      </c>
      <c r="B35" t="b">
        <f>flows[[#This Row],[Year]]&lt;=investment_holding_period</f>
        <v>0</v>
      </c>
      <c r="C35" s="2" t="str">
        <f>IF(flows[[#This Row],[Investment held]],C34+flows[[#This Row],[Yearly return]]-flows[[#This Row],[Yearly PPR Cost]],"")</f>
        <v/>
      </c>
      <c r="D35" s="2" t="str">
        <f>IF(flows[[#This Row],[Investment held]],C34*underlying_assets_cagr,"")</f>
        <v/>
      </c>
      <c r="E35" s="2" t="str">
        <f>IF(flows[[#This Row],[Investment held]],(C34+flows[[#This Row],[Yearly return]])*ppr_cost_rate,"")</f>
        <v/>
      </c>
      <c r="F35" s="2" t="str">
        <f>IF(flows[[#This Row],[Investment held]],F34+flows[[#This Row],[Underlying assets CAGR]],"")</f>
        <v/>
      </c>
      <c r="G35" s="2" t="str">
        <f>IF(flows[[#This Row],[Investment held]],F34*underlying_assets_cagr,"")</f>
        <v/>
      </c>
    </row>
    <row r="36" spans="1:7" x14ac:dyDescent="0.35">
      <c r="A36">
        <f t="shared" si="0"/>
        <v>34</v>
      </c>
      <c r="B36" t="b">
        <f>flows[[#This Row],[Year]]&lt;=investment_holding_period</f>
        <v>0</v>
      </c>
      <c r="C36" s="2" t="str">
        <f>IF(flows[[#This Row],[Investment held]],C35+flows[[#This Row],[Yearly return]]-flows[[#This Row],[Yearly PPR Cost]],"")</f>
        <v/>
      </c>
      <c r="D36" s="2" t="str">
        <f>IF(flows[[#This Row],[Investment held]],C35*underlying_assets_cagr,"")</f>
        <v/>
      </c>
      <c r="E36" s="2" t="str">
        <f>IF(flows[[#This Row],[Investment held]],(C35+flows[[#This Row],[Yearly return]])*ppr_cost_rate,"")</f>
        <v/>
      </c>
      <c r="F36" s="2" t="str">
        <f>IF(flows[[#This Row],[Investment held]],F35+flows[[#This Row],[Underlying assets CAGR]],"")</f>
        <v/>
      </c>
      <c r="G36" s="2" t="str">
        <f>IF(flows[[#This Row],[Investment held]],F35*underlying_assets_cagr,"")</f>
        <v/>
      </c>
    </row>
    <row r="37" spans="1:7" x14ac:dyDescent="0.35">
      <c r="A37">
        <f t="shared" si="0"/>
        <v>35</v>
      </c>
      <c r="B37" t="b">
        <f>flows[[#This Row],[Year]]&lt;=investment_holding_period</f>
        <v>0</v>
      </c>
      <c r="C37" s="2" t="str">
        <f>IF(flows[[#This Row],[Investment held]],C36+flows[[#This Row],[Yearly return]]-flows[[#This Row],[Yearly PPR Cost]],"")</f>
        <v/>
      </c>
      <c r="D37" s="2" t="str">
        <f>IF(flows[[#This Row],[Investment held]],C36*underlying_assets_cagr,"")</f>
        <v/>
      </c>
      <c r="E37" s="2" t="str">
        <f>IF(flows[[#This Row],[Investment held]],(C36+flows[[#This Row],[Yearly return]])*ppr_cost_rate,"")</f>
        <v/>
      </c>
      <c r="F37" s="2" t="str">
        <f>IF(flows[[#This Row],[Investment held]],F36+flows[[#This Row],[Underlying assets CAGR]],"")</f>
        <v/>
      </c>
      <c r="G37" s="2" t="str">
        <f>IF(flows[[#This Row],[Investment held]],F36*underlying_assets_cagr,"")</f>
        <v/>
      </c>
    </row>
    <row r="38" spans="1:7" x14ac:dyDescent="0.35">
      <c r="A38">
        <f t="shared" si="0"/>
        <v>36</v>
      </c>
      <c r="B38" t="b">
        <f>flows[[#This Row],[Year]]&lt;=investment_holding_period</f>
        <v>0</v>
      </c>
      <c r="C38" s="2" t="str">
        <f>IF(flows[[#This Row],[Investment held]],C37+flows[[#This Row],[Yearly return]]-flows[[#This Row],[Yearly PPR Cost]],"")</f>
        <v/>
      </c>
      <c r="D38" s="2" t="str">
        <f>IF(flows[[#This Row],[Investment held]],C37*underlying_assets_cagr,"")</f>
        <v/>
      </c>
      <c r="E38" s="2" t="str">
        <f>IF(flows[[#This Row],[Investment held]],(C37+flows[[#This Row],[Yearly return]])*ppr_cost_rate,"")</f>
        <v/>
      </c>
      <c r="F38" s="2" t="str">
        <f>IF(flows[[#This Row],[Investment held]],F37+flows[[#This Row],[Underlying assets CAGR]],"")</f>
        <v/>
      </c>
      <c r="G38" s="2" t="str">
        <f>IF(flows[[#This Row],[Investment held]],F37*underlying_assets_cagr,"")</f>
        <v/>
      </c>
    </row>
    <row r="39" spans="1:7" x14ac:dyDescent="0.35">
      <c r="A39">
        <f t="shared" si="0"/>
        <v>37</v>
      </c>
      <c r="B39" t="b">
        <f>flows[[#This Row],[Year]]&lt;=investment_holding_period</f>
        <v>0</v>
      </c>
      <c r="C39" s="2" t="str">
        <f>IF(flows[[#This Row],[Investment held]],C38+flows[[#This Row],[Yearly return]]-flows[[#This Row],[Yearly PPR Cost]],"")</f>
        <v/>
      </c>
      <c r="D39" s="2" t="str">
        <f>IF(flows[[#This Row],[Investment held]],C38*underlying_assets_cagr,"")</f>
        <v/>
      </c>
      <c r="E39" s="2" t="str">
        <f>IF(flows[[#This Row],[Investment held]],(C38+flows[[#This Row],[Yearly return]])*ppr_cost_rate,"")</f>
        <v/>
      </c>
      <c r="F39" s="2" t="str">
        <f>IF(flows[[#This Row],[Investment held]],F38+flows[[#This Row],[Underlying assets CAGR]],"")</f>
        <v/>
      </c>
      <c r="G39" s="2" t="str">
        <f>IF(flows[[#This Row],[Investment held]],F38*underlying_assets_cagr,"")</f>
        <v/>
      </c>
    </row>
    <row r="40" spans="1:7" x14ac:dyDescent="0.35">
      <c r="A40">
        <f t="shared" si="0"/>
        <v>38</v>
      </c>
      <c r="B40" t="b">
        <f>flows[[#This Row],[Year]]&lt;=investment_holding_period</f>
        <v>0</v>
      </c>
      <c r="C40" s="2" t="str">
        <f>IF(flows[[#This Row],[Investment held]],C39+flows[[#This Row],[Yearly return]]-flows[[#This Row],[Yearly PPR Cost]],"")</f>
        <v/>
      </c>
      <c r="D40" s="2" t="str">
        <f>IF(flows[[#This Row],[Investment held]],C39*underlying_assets_cagr,"")</f>
        <v/>
      </c>
      <c r="E40" s="2" t="str">
        <f>IF(flows[[#This Row],[Investment held]],(C39+flows[[#This Row],[Yearly return]])*ppr_cost_rate,"")</f>
        <v/>
      </c>
      <c r="F40" s="2" t="str">
        <f>IF(flows[[#This Row],[Investment held]],F39+flows[[#This Row],[Underlying assets CAGR]],"")</f>
        <v/>
      </c>
      <c r="G40" s="2" t="str">
        <f>IF(flows[[#This Row],[Investment held]],F39*underlying_assets_cagr,"")</f>
        <v/>
      </c>
    </row>
    <row r="41" spans="1:7" x14ac:dyDescent="0.35">
      <c r="A41">
        <f t="shared" si="0"/>
        <v>39</v>
      </c>
      <c r="B41" t="b">
        <f>flows[[#This Row],[Year]]&lt;=investment_holding_period</f>
        <v>0</v>
      </c>
      <c r="C41" s="2" t="str">
        <f>IF(flows[[#This Row],[Investment held]],C40+flows[[#This Row],[Yearly return]]-flows[[#This Row],[Yearly PPR Cost]],"")</f>
        <v/>
      </c>
      <c r="D41" s="2" t="str">
        <f>IF(flows[[#This Row],[Investment held]],C40*underlying_assets_cagr,"")</f>
        <v/>
      </c>
      <c r="E41" s="2" t="str">
        <f>IF(flows[[#This Row],[Investment held]],(C40+flows[[#This Row],[Yearly return]])*ppr_cost_rate,"")</f>
        <v/>
      </c>
      <c r="F41" s="2" t="str">
        <f>IF(flows[[#This Row],[Investment held]],F40+flows[[#This Row],[Underlying assets CAGR]],"")</f>
        <v/>
      </c>
      <c r="G41" s="2" t="str">
        <f>IF(flows[[#This Row],[Investment held]],F40*underlying_assets_cagr,"")</f>
        <v/>
      </c>
    </row>
    <row r="42" spans="1:7" x14ac:dyDescent="0.35">
      <c r="A42">
        <f t="shared" si="0"/>
        <v>40</v>
      </c>
      <c r="B42" t="b">
        <f>flows[[#This Row],[Year]]&lt;=investment_holding_period</f>
        <v>0</v>
      </c>
      <c r="C42" s="2" t="str">
        <f>IF(flows[[#This Row],[Investment held]],C41+flows[[#This Row],[Yearly return]]-flows[[#This Row],[Yearly PPR Cost]],"")</f>
        <v/>
      </c>
      <c r="D42" s="2" t="str">
        <f>IF(flows[[#This Row],[Investment held]],C41*underlying_assets_cagr,"")</f>
        <v/>
      </c>
      <c r="E42" s="2" t="str">
        <f>IF(flows[[#This Row],[Investment held]],(C41+flows[[#This Row],[Yearly return]])*ppr_cost_rate,"")</f>
        <v/>
      </c>
      <c r="F42" s="2" t="str">
        <f>IF(flows[[#This Row],[Investment held]],F41+flows[[#This Row],[Underlying assets CAGR]],"")</f>
        <v/>
      </c>
      <c r="G42" s="2" t="str">
        <f>IF(flows[[#This Row],[Investment held]],F41*underlying_assets_cagr,"")</f>
        <v/>
      </c>
    </row>
    <row r="43" spans="1:7" x14ac:dyDescent="0.35">
      <c r="A43">
        <f t="shared" si="0"/>
        <v>41</v>
      </c>
      <c r="B43" t="b">
        <f>flows[[#This Row],[Year]]&lt;=investment_holding_period</f>
        <v>0</v>
      </c>
      <c r="C43" s="2" t="str">
        <f>IF(flows[[#This Row],[Investment held]],C42+flows[[#This Row],[Yearly return]]-flows[[#This Row],[Yearly PPR Cost]],"")</f>
        <v/>
      </c>
      <c r="D43" s="2" t="str">
        <f>IF(flows[[#This Row],[Investment held]],C42*underlying_assets_cagr,"")</f>
        <v/>
      </c>
      <c r="E43" s="2" t="str">
        <f>IF(flows[[#This Row],[Investment held]],(C42+flows[[#This Row],[Yearly return]])*ppr_cost_rate,"")</f>
        <v/>
      </c>
      <c r="F43" s="2" t="str">
        <f>IF(flows[[#This Row],[Investment held]],F42+flows[[#This Row],[Underlying assets CAGR]],"")</f>
        <v/>
      </c>
      <c r="G43" s="2" t="str">
        <f>IF(flows[[#This Row],[Investment held]],F42*underlying_assets_cagr,"")</f>
        <v/>
      </c>
    </row>
    <row r="44" spans="1:7" x14ac:dyDescent="0.35">
      <c r="A44">
        <f t="shared" si="0"/>
        <v>42</v>
      </c>
      <c r="B44" t="b">
        <f>flows[[#This Row],[Year]]&lt;=investment_holding_period</f>
        <v>0</v>
      </c>
      <c r="C44" s="2" t="str">
        <f>IF(flows[[#This Row],[Investment held]],C43+flows[[#This Row],[Yearly return]]-flows[[#This Row],[Yearly PPR Cost]],"")</f>
        <v/>
      </c>
      <c r="D44" s="2" t="str">
        <f>IF(flows[[#This Row],[Investment held]],C43*underlying_assets_cagr,"")</f>
        <v/>
      </c>
      <c r="E44" s="2" t="str">
        <f>IF(flows[[#This Row],[Investment held]],(C43+flows[[#This Row],[Yearly return]])*ppr_cost_rate,"")</f>
        <v/>
      </c>
      <c r="F44" s="2" t="str">
        <f>IF(flows[[#This Row],[Investment held]],F43+flows[[#This Row],[Underlying assets CAGR]],"")</f>
        <v/>
      </c>
      <c r="G44" s="2" t="str">
        <f>IF(flows[[#This Row],[Investment held]],F43*underlying_assets_cagr,"")</f>
        <v/>
      </c>
    </row>
    <row r="45" spans="1:7" x14ac:dyDescent="0.35">
      <c r="A45">
        <f t="shared" si="0"/>
        <v>43</v>
      </c>
      <c r="B45" t="b">
        <f>flows[[#This Row],[Year]]&lt;=investment_holding_period</f>
        <v>0</v>
      </c>
      <c r="C45" s="2" t="str">
        <f>IF(flows[[#This Row],[Investment held]],C44+flows[[#This Row],[Yearly return]]-flows[[#This Row],[Yearly PPR Cost]],"")</f>
        <v/>
      </c>
      <c r="D45" s="2" t="str">
        <f>IF(flows[[#This Row],[Investment held]],C44*underlying_assets_cagr,"")</f>
        <v/>
      </c>
      <c r="E45" s="2" t="str">
        <f>IF(flows[[#This Row],[Investment held]],(C44+flows[[#This Row],[Yearly return]])*ppr_cost_rate,"")</f>
        <v/>
      </c>
      <c r="F45" s="2" t="str">
        <f>IF(flows[[#This Row],[Investment held]],F44+flows[[#This Row],[Underlying assets CAGR]],"")</f>
        <v/>
      </c>
      <c r="G45" s="2" t="str">
        <f>IF(flows[[#This Row],[Investment held]],F44*underlying_assets_cagr,"")</f>
        <v/>
      </c>
    </row>
    <row r="46" spans="1:7" x14ac:dyDescent="0.35">
      <c r="A46">
        <f t="shared" si="0"/>
        <v>44</v>
      </c>
      <c r="B46" t="b">
        <f>flows[[#This Row],[Year]]&lt;=investment_holding_period</f>
        <v>0</v>
      </c>
      <c r="C46" s="2" t="str">
        <f>IF(flows[[#This Row],[Investment held]],C45+flows[[#This Row],[Yearly return]]-flows[[#This Row],[Yearly PPR Cost]],"")</f>
        <v/>
      </c>
      <c r="D46" s="2" t="str">
        <f>IF(flows[[#This Row],[Investment held]],C45*underlying_assets_cagr,"")</f>
        <v/>
      </c>
      <c r="E46" s="2" t="str">
        <f>IF(flows[[#This Row],[Investment held]],(C45+flows[[#This Row],[Yearly return]])*ppr_cost_rate,"")</f>
        <v/>
      </c>
      <c r="F46" s="2" t="str">
        <f>IF(flows[[#This Row],[Investment held]],F45+flows[[#This Row],[Underlying assets CAGR]],"")</f>
        <v/>
      </c>
      <c r="G46" s="2" t="str">
        <f>IF(flows[[#This Row],[Investment held]],F45*underlying_assets_cagr,"")</f>
        <v/>
      </c>
    </row>
    <row r="47" spans="1:7" x14ac:dyDescent="0.35">
      <c r="A47">
        <f t="shared" si="0"/>
        <v>45</v>
      </c>
      <c r="B47" t="b">
        <f>flows[[#This Row],[Year]]&lt;=investment_holding_period</f>
        <v>0</v>
      </c>
      <c r="C47" s="2" t="str">
        <f>IF(flows[[#This Row],[Investment held]],C46+flows[[#This Row],[Yearly return]]-flows[[#This Row],[Yearly PPR Cost]],"")</f>
        <v/>
      </c>
      <c r="D47" s="2" t="str">
        <f>IF(flows[[#This Row],[Investment held]],C46*underlying_assets_cagr,"")</f>
        <v/>
      </c>
      <c r="E47" s="2" t="str">
        <f>IF(flows[[#This Row],[Investment held]],(C46+flows[[#This Row],[Yearly return]])*ppr_cost_rate,"")</f>
        <v/>
      </c>
      <c r="F47" s="2" t="str">
        <f>IF(flows[[#This Row],[Investment held]],F46+flows[[#This Row],[Underlying assets CAGR]],"")</f>
        <v/>
      </c>
      <c r="G47" s="2" t="str">
        <f>IF(flows[[#This Row],[Investment held]],F46*underlying_assets_cagr,"")</f>
        <v/>
      </c>
    </row>
    <row r="48" spans="1:7" x14ac:dyDescent="0.35">
      <c r="A48">
        <f t="shared" si="0"/>
        <v>46</v>
      </c>
      <c r="B48" t="b">
        <f>flows[[#This Row],[Year]]&lt;=investment_holding_period</f>
        <v>0</v>
      </c>
      <c r="C48" s="2" t="str">
        <f>IF(flows[[#This Row],[Investment held]],C47+flows[[#This Row],[Yearly return]]-flows[[#This Row],[Yearly PPR Cost]],"")</f>
        <v/>
      </c>
      <c r="D48" s="2" t="str">
        <f>IF(flows[[#This Row],[Investment held]],C47*underlying_assets_cagr,"")</f>
        <v/>
      </c>
      <c r="E48" s="2" t="str">
        <f>IF(flows[[#This Row],[Investment held]],(C47+flows[[#This Row],[Yearly return]])*ppr_cost_rate,"")</f>
        <v/>
      </c>
      <c r="F48" s="2" t="str">
        <f>IF(flows[[#This Row],[Investment held]],F47+flows[[#This Row],[Underlying assets CAGR]],"")</f>
        <v/>
      </c>
      <c r="G48" s="2" t="str">
        <f>IF(flows[[#This Row],[Investment held]],F47*underlying_assets_cagr,"")</f>
        <v/>
      </c>
    </row>
    <row r="49" spans="1:7" x14ac:dyDescent="0.35">
      <c r="A49">
        <f t="shared" si="0"/>
        <v>47</v>
      </c>
      <c r="B49" t="b">
        <f>flows[[#This Row],[Year]]&lt;=investment_holding_period</f>
        <v>0</v>
      </c>
      <c r="C49" s="2" t="str">
        <f>IF(flows[[#This Row],[Investment held]],C48+flows[[#This Row],[Yearly return]]-flows[[#This Row],[Yearly PPR Cost]],"")</f>
        <v/>
      </c>
      <c r="D49" s="2" t="str">
        <f>IF(flows[[#This Row],[Investment held]],C48*underlying_assets_cagr,"")</f>
        <v/>
      </c>
      <c r="E49" s="2" t="str">
        <f>IF(flows[[#This Row],[Investment held]],(C48+flows[[#This Row],[Yearly return]])*ppr_cost_rate,"")</f>
        <v/>
      </c>
      <c r="F49" s="2" t="str">
        <f>IF(flows[[#This Row],[Investment held]],F48+flows[[#This Row],[Underlying assets CAGR]],"")</f>
        <v/>
      </c>
      <c r="G49" s="2" t="str">
        <f>IF(flows[[#This Row],[Investment held]],F48*underlying_assets_cagr,"")</f>
        <v/>
      </c>
    </row>
    <row r="50" spans="1:7" x14ac:dyDescent="0.35">
      <c r="A50">
        <f t="shared" si="0"/>
        <v>48</v>
      </c>
      <c r="B50" t="b">
        <f>flows[[#This Row],[Year]]&lt;=investment_holding_period</f>
        <v>0</v>
      </c>
      <c r="C50" s="2" t="str">
        <f>IF(flows[[#This Row],[Investment held]],C49+flows[[#This Row],[Yearly return]]-flows[[#This Row],[Yearly PPR Cost]],"")</f>
        <v/>
      </c>
      <c r="D50" s="2" t="str">
        <f>IF(flows[[#This Row],[Investment held]],C49*underlying_assets_cagr,"")</f>
        <v/>
      </c>
      <c r="E50" s="2" t="str">
        <f>IF(flows[[#This Row],[Investment held]],(C49+flows[[#This Row],[Yearly return]])*ppr_cost_rate,"")</f>
        <v/>
      </c>
      <c r="F50" s="2" t="str">
        <f>IF(flows[[#This Row],[Investment held]],F49+flows[[#This Row],[Underlying assets CAGR]],"")</f>
        <v/>
      </c>
      <c r="G50" s="2" t="str">
        <f>IF(flows[[#This Row],[Investment held]],F49*underlying_assets_cagr,"")</f>
        <v/>
      </c>
    </row>
    <row r="51" spans="1:7" x14ac:dyDescent="0.35">
      <c r="A51">
        <f t="shared" si="0"/>
        <v>49</v>
      </c>
      <c r="B51" t="b">
        <f>flows[[#This Row],[Year]]&lt;=investment_holding_period</f>
        <v>0</v>
      </c>
      <c r="C51" s="2" t="str">
        <f>IF(flows[[#This Row],[Investment held]],C50+flows[[#This Row],[Yearly return]]-flows[[#This Row],[Yearly PPR Cost]],"")</f>
        <v/>
      </c>
      <c r="D51" s="2" t="str">
        <f>IF(flows[[#This Row],[Investment held]],C50*underlying_assets_cagr,"")</f>
        <v/>
      </c>
      <c r="E51" s="2" t="str">
        <f>IF(flows[[#This Row],[Investment held]],(C50+flows[[#This Row],[Yearly return]])*ppr_cost_rate,"")</f>
        <v/>
      </c>
      <c r="F51" s="2" t="str">
        <f>IF(flows[[#This Row],[Investment held]],F50+flows[[#This Row],[Underlying assets CAGR]],"")</f>
        <v/>
      </c>
      <c r="G51" s="2" t="str">
        <f>IF(flows[[#This Row],[Investment held]],F50*underlying_assets_cagr,"")</f>
        <v/>
      </c>
    </row>
    <row r="52" spans="1:7" x14ac:dyDescent="0.35">
      <c r="A52">
        <f t="shared" si="0"/>
        <v>50</v>
      </c>
      <c r="B52" t="b">
        <f>flows[[#This Row],[Year]]&lt;=investment_holding_period</f>
        <v>0</v>
      </c>
      <c r="C52" s="2" t="str">
        <f>IF(flows[[#This Row],[Investment held]],C51+flows[[#This Row],[Yearly return]]-flows[[#This Row],[Yearly PPR Cost]],"")</f>
        <v/>
      </c>
      <c r="D52" s="2" t="str">
        <f>IF(flows[[#This Row],[Investment held]],C51*underlying_assets_cagr,"")</f>
        <v/>
      </c>
      <c r="E52" s="2" t="str">
        <f>IF(flows[[#This Row],[Investment held]],(C51+flows[[#This Row],[Yearly return]])*ppr_cost_rate,"")</f>
        <v/>
      </c>
      <c r="F52" s="2" t="str">
        <f>IF(flows[[#This Row],[Investment held]],F51+flows[[#This Row],[Underlying assets CAGR]],"")</f>
        <v/>
      </c>
      <c r="G52" s="2" t="str">
        <f>IF(flows[[#This Row],[Investment held]],F51*underlying_assets_cagr,"")</f>
        <v/>
      </c>
    </row>
    <row r="53" spans="1:7" x14ac:dyDescent="0.35">
      <c r="A53">
        <f t="shared" si="0"/>
        <v>51</v>
      </c>
      <c r="B53" t="b">
        <f>flows[[#This Row],[Year]]&lt;=investment_holding_period</f>
        <v>0</v>
      </c>
      <c r="C53" s="2" t="str">
        <f>IF(flows[[#This Row],[Investment held]],C52+flows[[#This Row],[Yearly return]]-flows[[#This Row],[Yearly PPR Cost]],"")</f>
        <v/>
      </c>
      <c r="D53" s="2" t="str">
        <f>IF(flows[[#This Row],[Investment held]],C52*underlying_assets_cagr,"")</f>
        <v/>
      </c>
      <c r="E53" s="2" t="str">
        <f>IF(flows[[#This Row],[Investment held]],(C52+flows[[#This Row],[Yearly return]])*ppr_cost_rate,"")</f>
        <v/>
      </c>
      <c r="F53" s="2" t="str">
        <f>IF(flows[[#This Row],[Investment held]],F52+flows[[#This Row],[Underlying assets CAGR]],"")</f>
        <v/>
      </c>
      <c r="G53" s="2" t="str">
        <f>IF(flows[[#This Row],[Investment held]],F52*underlying_assets_cagr,"")</f>
        <v/>
      </c>
    </row>
    <row r="54" spans="1:7" x14ac:dyDescent="0.35">
      <c r="A54">
        <f t="shared" si="0"/>
        <v>52</v>
      </c>
      <c r="B54" t="b">
        <f>flows[[#This Row],[Year]]&lt;=investment_holding_period</f>
        <v>0</v>
      </c>
      <c r="C54" s="2" t="str">
        <f>IF(flows[[#This Row],[Investment held]],C53+flows[[#This Row],[Yearly return]]-flows[[#This Row],[Yearly PPR Cost]],"")</f>
        <v/>
      </c>
      <c r="D54" s="2" t="str">
        <f>IF(flows[[#This Row],[Investment held]],C53*underlying_assets_cagr,"")</f>
        <v/>
      </c>
      <c r="E54" s="2" t="str">
        <f>IF(flows[[#This Row],[Investment held]],(C53+flows[[#This Row],[Yearly return]])*ppr_cost_rate,"")</f>
        <v/>
      </c>
      <c r="F54" s="2" t="str">
        <f>IF(flows[[#This Row],[Investment held]],F53+flows[[#This Row],[Underlying assets CAGR]],"")</f>
        <v/>
      </c>
      <c r="G54" s="2" t="str">
        <f>IF(flows[[#This Row],[Investment held]],F53*underlying_assets_cagr,"")</f>
        <v/>
      </c>
    </row>
    <row r="55" spans="1:7" x14ac:dyDescent="0.35">
      <c r="A55">
        <f t="shared" si="0"/>
        <v>53</v>
      </c>
      <c r="B55" t="b">
        <f>flows[[#This Row],[Year]]&lt;=investment_holding_period</f>
        <v>0</v>
      </c>
      <c r="C55" s="2" t="str">
        <f>IF(flows[[#This Row],[Investment held]],C54+flows[[#This Row],[Yearly return]]-flows[[#This Row],[Yearly PPR Cost]],"")</f>
        <v/>
      </c>
      <c r="D55" s="2" t="str">
        <f>IF(flows[[#This Row],[Investment held]],C54*underlying_assets_cagr,"")</f>
        <v/>
      </c>
      <c r="E55" s="2" t="str">
        <f>IF(flows[[#This Row],[Investment held]],(C54+flows[[#This Row],[Yearly return]])*ppr_cost_rate,"")</f>
        <v/>
      </c>
      <c r="F55" s="2" t="str">
        <f>IF(flows[[#This Row],[Investment held]],F54+flows[[#This Row],[Underlying assets CAGR]],"")</f>
        <v/>
      </c>
      <c r="G55" s="2" t="str">
        <f>IF(flows[[#This Row],[Investment held]],F54*underlying_assets_cagr,"")</f>
        <v/>
      </c>
    </row>
    <row r="56" spans="1:7" x14ac:dyDescent="0.35">
      <c r="A56">
        <f t="shared" si="0"/>
        <v>54</v>
      </c>
      <c r="B56" t="b">
        <f>flows[[#This Row],[Year]]&lt;=investment_holding_period</f>
        <v>0</v>
      </c>
      <c r="C56" s="2" t="str">
        <f>IF(flows[[#This Row],[Investment held]],C55+flows[[#This Row],[Yearly return]]-flows[[#This Row],[Yearly PPR Cost]],"")</f>
        <v/>
      </c>
      <c r="D56" s="2" t="str">
        <f>IF(flows[[#This Row],[Investment held]],C55*underlying_assets_cagr,"")</f>
        <v/>
      </c>
      <c r="E56" s="2" t="str">
        <f>IF(flows[[#This Row],[Investment held]],(C55+flows[[#This Row],[Yearly return]])*ppr_cost_rate,"")</f>
        <v/>
      </c>
      <c r="F56" s="2" t="str">
        <f>IF(flows[[#This Row],[Investment held]],F55+flows[[#This Row],[Underlying assets CAGR]],"")</f>
        <v/>
      </c>
      <c r="G56" s="2" t="str">
        <f>IF(flows[[#This Row],[Investment held]],F55*underlying_assets_cagr,"")</f>
        <v/>
      </c>
    </row>
    <row r="57" spans="1:7" x14ac:dyDescent="0.35">
      <c r="A57">
        <f t="shared" si="0"/>
        <v>55</v>
      </c>
      <c r="B57" t="b">
        <f>flows[[#This Row],[Year]]&lt;=investment_holding_period</f>
        <v>0</v>
      </c>
      <c r="C57" s="2" t="str">
        <f>IF(flows[[#This Row],[Investment held]],C56+flows[[#This Row],[Yearly return]]-flows[[#This Row],[Yearly PPR Cost]],"")</f>
        <v/>
      </c>
      <c r="D57" s="2" t="str">
        <f>IF(flows[[#This Row],[Investment held]],C56*underlying_assets_cagr,"")</f>
        <v/>
      </c>
      <c r="E57" s="2" t="str">
        <f>IF(flows[[#This Row],[Investment held]],(C56+flows[[#This Row],[Yearly return]])*ppr_cost_rate,"")</f>
        <v/>
      </c>
      <c r="F57" s="2" t="str">
        <f>IF(flows[[#This Row],[Investment held]],F56+flows[[#This Row],[Underlying assets CAGR]],"")</f>
        <v/>
      </c>
      <c r="G57" s="2" t="str">
        <f>IF(flows[[#This Row],[Investment held]],F56*underlying_assets_cagr,"")</f>
        <v/>
      </c>
    </row>
    <row r="58" spans="1:7" x14ac:dyDescent="0.35">
      <c r="A58">
        <f t="shared" si="0"/>
        <v>56</v>
      </c>
      <c r="B58" t="b">
        <f>flows[[#This Row],[Year]]&lt;=investment_holding_period</f>
        <v>0</v>
      </c>
      <c r="C58" s="2" t="str">
        <f>IF(flows[[#This Row],[Investment held]],C57+flows[[#This Row],[Yearly return]]-flows[[#This Row],[Yearly PPR Cost]],"")</f>
        <v/>
      </c>
      <c r="D58" s="2" t="str">
        <f>IF(flows[[#This Row],[Investment held]],C57*underlying_assets_cagr,"")</f>
        <v/>
      </c>
      <c r="E58" s="2" t="str">
        <f>IF(flows[[#This Row],[Investment held]],(C57+flows[[#This Row],[Yearly return]])*ppr_cost_rate,"")</f>
        <v/>
      </c>
      <c r="F58" s="2" t="str">
        <f>IF(flows[[#This Row],[Investment held]],F57+flows[[#This Row],[Underlying assets CAGR]],"")</f>
        <v/>
      </c>
      <c r="G58" s="2" t="str">
        <f>IF(flows[[#This Row],[Investment held]],F57*underlying_assets_cagr,"")</f>
        <v/>
      </c>
    </row>
    <row r="59" spans="1:7" x14ac:dyDescent="0.35">
      <c r="A59">
        <f t="shared" si="0"/>
        <v>57</v>
      </c>
      <c r="B59" t="b">
        <f>flows[[#This Row],[Year]]&lt;=investment_holding_period</f>
        <v>0</v>
      </c>
      <c r="C59" s="2" t="str">
        <f>IF(flows[[#This Row],[Investment held]],C58+flows[[#This Row],[Yearly return]]-flows[[#This Row],[Yearly PPR Cost]],"")</f>
        <v/>
      </c>
      <c r="D59" s="2" t="str">
        <f>IF(flows[[#This Row],[Investment held]],C58*underlying_assets_cagr,"")</f>
        <v/>
      </c>
      <c r="E59" s="2" t="str">
        <f>IF(flows[[#This Row],[Investment held]],(C58+flows[[#This Row],[Yearly return]])*ppr_cost_rate,"")</f>
        <v/>
      </c>
      <c r="F59" s="2" t="str">
        <f>IF(flows[[#This Row],[Investment held]],F58+flows[[#This Row],[Underlying assets CAGR]],"")</f>
        <v/>
      </c>
      <c r="G59" s="2" t="str">
        <f>IF(flows[[#This Row],[Investment held]],F58*underlying_assets_cagr,"")</f>
        <v/>
      </c>
    </row>
    <row r="60" spans="1:7" x14ac:dyDescent="0.35">
      <c r="A60">
        <f t="shared" si="0"/>
        <v>58</v>
      </c>
      <c r="B60" t="b">
        <f>flows[[#This Row],[Year]]&lt;=investment_holding_period</f>
        <v>0</v>
      </c>
      <c r="C60" s="2" t="str">
        <f>IF(flows[[#This Row],[Investment held]],C59+flows[[#This Row],[Yearly return]]-flows[[#This Row],[Yearly PPR Cost]],"")</f>
        <v/>
      </c>
      <c r="D60" s="2" t="str">
        <f>IF(flows[[#This Row],[Investment held]],C59*underlying_assets_cagr,"")</f>
        <v/>
      </c>
      <c r="E60" s="2" t="str">
        <f>IF(flows[[#This Row],[Investment held]],(C59+flows[[#This Row],[Yearly return]])*ppr_cost_rate,"")</f>
        <v/>
      </c>
      <c r="F60" s="2" t="str">
        <f>IF(flows[[#This Row],[Investment held]],F59+flows[[#This Row],[Underlying assets CAGR]],"")</f>
        <v/>
      </c>
      <c r="G60" s="2" t="str">
        <f>IF(flows[[#This Row],[Investment held]],F59*underlying_assets_cagr,"")</f>
        <v/>
      </c>
    </row>
    <row r="61" spans="1:7" x14ac:dyDescent="0.35">
      <c r="A61">
        <f t="shared" si="0"/>
        <v>59</v>
      </c>
      <c r="B61" t="b">
        <f>flows[[#This Row],[Year]]&lt;=investment_holding_period</f>
        <v>0</v>
      </c>
      <c r="C61" s="2" t="str">
        <f>IF(flows[[#This Row],[Investment held]],C60+flows[[#This Row],[Yearly return]]-flows[[#This Row],[Yearly PPR Cost]],"")</f>
        <v/>
      </c>
      <c r="D61" s="2" t="str">
        <f>IF(flows[[#This Row],[Investment held]],C60*underlying_assets_cagr,"")</f>
        <v/>
      </c>
      <c r="E61" s="2" t="str">
        <f>IF(flows[[#This Row],[Investment held]],(C60+flows[[#This Row],[Yearly return]])*ppr_cost_rate,"")</f>
        <v/>
      </c>
      <c r="F61" s="2" t="str">
        <f>IF(flows[[#This Row],[Investment held]],F60+flows[[#This Row],[Underlying assets CAGR]],"")</f>
        <v/>
      </c>
      <c r="G61" s="2" t="str">
        <f>IF(flows[[#This Row],[Investment held]],F60*underlying_assets_cagr,"")</f>
        <v/>
      </c>
    </row>
    <row r="62" spans="1:7" x14ac:dyDescent="0.35">
      <c r="A62">
        <f t="shared" si="0"/>
        <v>60</v>
      </c>
      <c r="B62" t="b">
        <f>flows[[#This Row],[Year]]&lt;=investment_holding_period</f>
        <v>0</v>
      </c>
      <c r="C62" s="2" t="str">
        <f>IF(flows[[#This Row],[Investment held]],C61+flows[[#This Row],[Yearly return]]-flows[[#This Row],[Yearly PPR Cost]],"")</f>
        <v/>
      </c>
      <c r="D62" s="2" t="str">
        <f>IF(flows[[#This Row],[Investment held]],C61*underlying_assets_cagr,"")</f>
        <v/>
      </c>
      <c r="E62" s="2" t="str">
        <f>IF(flows[[#This Row],[Investment held]],(C61+flows[[#This Row],[Yearly return]])*ppr_cost_rate,"")</f>
        <v/>
      </c>
      <c r="F62" s="2" t="str">
        <f>IF(flows[[#This Row],[Investment held]],F61+flows[[#This Row],[Underlying assets CAGR]],"")</f>
        <v/>
      </c>
      <c r="G62" s="2" t="str">
        <f>IF(flows[[#This Row],[Investment held]],F61*underlying_assets_cagr,"")</f>
        <v/>
      </c>
    </row>
    <row r="63" spans="1:7" x14ac:dyDescent="0.35">
      <c r="A63">
        <f t="shared" si="0"/>
        <v>61</v>
      </c>
      <c r="B63" t="b">
        <f>flows[[#This Row],[Year]]&lt;=investment_holding_period</f>
        <v>0</v>
      </c>
      <c r="C63" s="2" t="str">
        <f>IF(flows[[#This Row],[Investment held]],C62+flows[[#This Row],[Yearly return]]-flows[[#This Row],[Yearly PPR Cost]],"")</f>
        <v/>
      </c>
      <c r="D63" s="2" t="str">
        <f>IF(flows[[#This Row],[Investment held]],C62*underlying_assets_cagr,"")</f>
        <v/>
      </c>
      <c r="E63" s="2" t="str">
        <f>IF(flows[[#This Row],[Investment held]],(C62+flows[[#This Row],[Yearly return]])*ppr_cost_rate,"")</f>
        <v/>
      </c>
      <c r="F63" s="2" t="str">
        <f>IF(flows[[#This Row],[Investment held]],F62+flows[[#This Row],[Underlying assets CAGR]],"")</f>
        <v/>
      </c>
      <c r="G63" s="2" t="str">
        <f>IF(flows[[#This Row],[Investment held]],F62*underlying_assets_cagr,"")</f>
        <v/>
      </c>
    </row>
    <row r="64" spans="1:7" x14ac:dyDescent="0.35">
      <c r="A64">
        <f t="shared" si="0"/>
        <v>62</v>
      </c>
      <c r="B64" t="b">
        <f>flows[[#This Row],[Year]]&lt;=investment_holding_period</f>
        <v>0</v>
      </c>
      <c r="C64" s="2" t="str">
        <f>IF(flows[[#This Row],[Investment held]],C63+flows[[#This Row],[Yearly return]]-flows[[#This Row],[Yearly PPR Cost]],"")</f>
        <v/>
      </c>
      <c r="D64" s="2" t="str">
        <f>IF(flows[[#This Row],[Investment held]],C63*underlying_assets_cagr,"")</f>
        <v/>
      </c>
      <c r="E64" s="2" t="str">
        <f>IF(flows[[#This Row],[Investment held]],(C63+flows[[#This Row],[Yearly return]])*ppr_cost_rate,"")</f>
        <v/>
      </c>
      <c r="F64" s="2" t="str">
        <f>IF(flows[[#This Row],[Investment held]],F63+flows[[#This Row],[Underlying assets CAGR]],"")</f>
        <v/>
      </c>
      <c r="G64" s="2" t="str">
        <f>IF(flows[[#This Row],[Investment held]],F63*underlying_assets_cagr,"")</f>
        <v/>
      </c>
    </row>
    <row r="65" spans="1:7" x14ac:dyDescent="0.35">
      <c r="A65">
        <f t="shared" si="0"/>
        <v>63</v>
      </c>
      <c r="B65" t="b">
        <f>flows[[#This Row],[Year]]&lt;=investment_holding_period</f>
        <v>0</v>
      </c>
      <c r="C65" s="2" t="str">
        <f>IF(flows[[#This Row],[Investment held]],C64+flows[[#This Row],[Yearly return]]-flows[[#This Row],[Yearly PPR Cost]],"")</f>
        <v/>
      </c>
      <c r="D65" s="2" t="str">
        <f>IF(flows[[#This Row],[Investment held]],C64*underlying_assets_cagr,"")</f>
        <v/>
      </c>
      <c r="E65" s="2" t="str">
        <f>IF(flows[[#This Row],[Investment held]],(C64+flows[[#This Row],[Yearly return]])*ppr_cost_rate,"")</f>
        <v/>
      </c>
      <c r="F65" s="2" t="str">
        <f>IF(flows[[#This Row],[Investment held]],F64+flows[[#This Row],[Underlying assets CAGR]],"")</f>
        <v/>
      </c>
      <c r="G65" s="2" t="str">
        <f>IF(flows[[#This Row],[Investment held]],F64*underlying_assets_cagr,"")</f>
        <v/>
      </c>
    </row>
    <row r="66" spans="1:7" x14ac:dyDescent="0.35">
      <c r="A66">
        <f t="shared" si="0"/>
        <v>64</v>
      </c>
      <c r="B66" t="b">
        <f>flows[[#This Row],[Year]]&lt;=investment_holding_period</f>
        <v>0</v>
      </c>
      <c r="C66" s="2" t="str">
        <f>IF(flows[[#This Row],[Investment held]],C65+flows[[#This Row],[Yearly return]]-flows[[#This Row],[Yearly PPR Cost]],"")</f>
        <v/>
      </c>
      <c r="D66" s="2" t="str">
        <f>IF(flows[[#This Row],[Investment held]],C65*underlying_assets_cagr,"")</f>
        <v/>
      </c>
      <c r="E66" s="2" t="str">
        <f>IF(flows[[#This Row],[Investment held]],(C65+flows[[#This Row],[Yearly return]])*ppr_cost_rate,"")</f>
        <v/>
      </c>
      <c r="F66" s="2" t="str">
        <f>IF(flows[[#This Row],[Investment held]],F65+flows[[#This Row],[Underlying assets CAGR]],"")</f>
        <v/>
      </c>
      <c r="G66" s="2" t="str">
        <f>IF(flows[[#This Row],[Investment held]],F65*underlying_assets_cagr,"")</f>
        <v/>
      </c>
    </row>
    <row r="67" spans="1:7" x14ac:dyDescent="0.35">
      <c r="A67">
        <f t="shared" si="0"/>
        <v>65</v>
      </c>
      <c r="B67" t="b">
        <f>flows[[#This Row],[Year]]&lt;=investment_holding_period</f>
        <v>0</v>
      </c>
      <c r="C67" s="2" t="str">
        <f>IF(flows[[#This Row],[Investment held]],C66+flows[[#This Row],[Yearly return]]-flows[[#This Row],[Yearly PPR Cost]],"")</f>
        <v/>
      </c>
      <c r="D67" s="2" t="str">
        <f>IF(flows[[#This Row],[Investment held]],C66*underlying_assets_cagr,"")</f>
        <v/>
      </c>
      <c r="E67" s="2" t="str">
        <f>IF(flows[[#This Row],[Investment held]],(C66+flows[[#This Row],[Yearly return]])*ppr_cost_rate,"")</f>
        <v/>
      </c>
      <c r="F67" s="2" t="str">
        <f>IF(flows[[#This Row],[Investment held]],F66+flows[[#This Row],[Underlying assets CAGR]],"")</f>
        <v/>
      </c>
      <c r="G67" s="2" t="str">
        <f>IF(flows[[#This Row],[Investment held]],F66*underlying_assets_cagr,"")</f>
        <v/>
      </c>
    </row>
    <row r="68" spans="1:7" x14ac:dyDescent="0.35">
      <c r="A68">
        <f t="shared" ref="A68:A82" si="1">A67+1</f>
        <v>66</v>
      </c>
      <c r="B68" t="b">
        <f>flows[[#This Row],[Year]]&lt;=investment_holding_period</f>
        <v>0</v>
      </c>
      <c r="C68" s="2" t="str">
        <f>IF(flows[[#This Row],[Investment held]],C67+flows[[#This Row],[Yearly return]]-flows[[#This Row],[Yearly PPR Cost]],"")</f>
        <v/>
      </c>
      <c r="D68" s="2" t="str">
        <f>IF(flows[[#This Row],[Investment held]],C67*underlying_assets_cagr,"")</f>
        <v/>
      </c>
      <c r="E68" s="2" t="str">
        <f>IF(flows[[#This Row],[Investment held]],(C67+flows[[#This Row],[Yearly return]])*ppr_cost_rate,"")</f>
        <v/>
      </c>
      <c r="F68" s="2" t="str">
        <f>IF(flows[[#This Row],[Investment held]],F67+flows[[#This Row],[Underlying assets CAGR]],"")</f>
        <v/>
      </c>
      <c r="G68" s="2" t="str">
        <f>IF(flows[[#This Row],[Investment held]],F67*underlying_assets_cagr,"")</f>
        <v/>
      </c>
    </row>
    <row r="69" spans="1:7" x14ac:dyDescent="0.35">
      <c r="A69">
        <f t="shared" si="1"/>
        <v>67</v>
      </c>
      <c r="B69" t="b">
        <f>flows[[#This Row],[Year]]&lt;=investment_holding_period</f>
        <v>0</v>
      </c>
      <c r="C69" s="2" t="str">
        <f>IF(flows[[#This Row],[Investment held]],C68+flows[[#This Row],[Yearly return]]-flows[[#This Row],[Yearly PPR Cost]],"")</f>
        <v/>
      </c>
      <c r="D69" s="2" t="str">
        <f>IF(flows[[#This Row],[Investment held]],C68*underlying_assets_cagr,"")</f>
        <v/>
      </c>
      <c r="E69" s="2" t="str">
        <f>IF(flows[[#This Row],[Investment held]],(C68+flows[[#This Row],[Yearly return]])*ppr_cost_rate,"")</f>
        <v/>
      </c>
      <c r="F69" s="2" t="str">
        <f>IF(flows[[#This Row],[Investment held]],F68+flows[[#This Row],[Underlying assets CAGR]],"")</f>
        <v/>
      </c>
      <c r="G69" s="2" t="str">
        <f>IF(flows[[#This Row],[Investment held]],F68*underlying_assets_cagr,"")</f>
        <v/>
      </c>
    </row>
    <row r="70" spans="1:7" x14ac:dyDescent="0.35">
      <c r="A70">
        <f t="shared" si="1"/>
        <v>68</v>
      </c>
      <c r="B70" t="b">
        <f>flows[[#This Row],[Year]]&lt;=investment_holding_period</f>
        <v>0</v>
      </c>
      <c r="C70" s="2" t="str">
        <f>IF(flows[[#This Row],[Investment held]],C69+flows[[#This Row],[Yearly return]]-flows[[#This Row],[Yearly PPR Cost]],"")</f>
        <v/>
      </c>
      <c r="D70" s="2" t="str">
        <f>IF(flows[[#This Row],[Investment held]],C69*underlying_assets_cagr,"")</f>
        <v/>
      </c>
      <c r="E70" s="2" t="str">
        <f>IF(flows[[#This Row],[Investment held]],(C69+flows[[#This Row],[Yearly return]])*ppr_cost_rate,"")</f>
        <v/>
      </c>
      <c r="F70" s="2" t="str">
        <f>IF(flows[[#This Row],[Investment held]],F69+flows[[#This Row],[Underlying assets CAGR]],"")</f>
        <v/>
      </c>
      <c r="G70" s="2" t="str">
        <f>IF(flows[[#This Row],[Investment held]],F69*underlying_assets_cagr,"")</f>
        <v/>
      </c>
    </row>
    <row r="71" spans="1:7" x14ac:dyDescent="0.35">
      <c r="A71">
        <f t="shared" si="1"/>
        <v>69</v>
      </c>
      <c r="B71" t="b">
        <f>flows[[#This Row],[Year]]&lt;=investment_holding_period</f>
        <v>0</v>
      </c>
      <c r="C71" s="2" t="str">
        <f>IF(flows[[#This Row],[Investment held]],C70+flows[[#This Row],[Yearly return]]-flows[[#This Row],[Yearly PPR Cost]],"")</f>
        <v/>
      </c>
      <c r="D71" s="2" t="str">
        <f>IF(flows[[#This Row],[Investment held]],C70*underlying_assets_cagr,"")</f>
        <v/>
      </c>
      <c r="E71" s="2" t="str">
        <f>IF(flows[[#This Row],[Investment held]],(C70+flows[[#This Row],[Yearly return]])*ppr_cost_rate,"")</f>
        <v/>
      </c>
      <c r="F71" s="2" t="str">
        <f>IF(flows[[#This Row],[Investment held]],F70+flows[[#This Row],[Underlying assets CAGR]],"")</f>
        <v/>
      </c>
      <c r="G71" s="2" t="str">
        <f>IF(flows[[#This Row],[Investment held]],F70*underlying_assets_cagr,"")</f>
        <v/>
      </c>
    </row>
    <row r="72" spans="1:7" x14ac:dyDescent="0.35">
      <c r="A72">
        <f t="shared" si="1"/>
        <v>70</v>
      </c>
      <c r="B72" t="b">
        <f>flows[[#This Row],[Year]]&lt;=investment_holding_period</f>
        <v>0</v>
      </c>
      <c r="C72" s="2" t="str">
        <f>IF(flows[[#This Row],[Investment held]],C71+flows[[#This Row],[Yearly return]]-flows[[#This Row],[Yearly PPR Cost]],"")</f>
        <v/>
      </c>
      <c r="D72" s="2" t="str">
        <f>IF(flows[[#This Row],[Investment held]],C71*underlying_assets_cagr,"")</f>
        <v/>
      </c>
      <c r="E72" s="2" t="str">
        <f>IF(flows[[#This Row],[Investment held]],(C71+flows[[#This Row],[Yearly return]])*ppr_cost_rate,"")</f>
        <v/>
      </c>
      <c r="F72" s="2" t="str">
        <f>IF(flows[[#This Row],[Investment held]],F71+flows[[#This Row],[Underlying assets CAGR]],"")</f>
        <v/>
      </c>
      <c r="G72" s="2" t="str">
        <f>IF(flows[[#This Row],[Investment held]],F71*underlying_assets_cagr,"")</f>
        <v/>
      </c>
    </row>
    <row r="73" spans="1:7" x14ac:dyDescent="0.35">
      <c r="A73">
        <f t="shared" si="1"/>
        <v>71</v>
      </c>
      <c r="B73" t="b">
        <f>flows[[#This Row],[Year]]&lt;=investment_holding_period</f>
        <v>0</v>
      </c>
      <c r="C73" s="2" t="str">
        <f>IF(flows[[#This Row],[Investment held]],C72+flows[[#This Row],[Yearly return]]-flows[[#This Row],[Yearly PPR Cost]],"")</f>
        <v/>
      </c>
      <c r="D73" s="2" t="str">
        <f>IF(flows[[#This Row],[Investment held]],C72*underlying_assets_cagr,"")</f>
        <v/>
      </c>
      <c r="E73" s="2" t="str">
        <f>IF(flows[[#This Row],[Investment held]],(C72+flows[[#This Row],[Yearly return]])*ppr_cost_rate,"")</f>
        <v/>
      </c>
      <c r="F73" s="2" t="str">
        <f>IF(flows[[#This Row],[Investment held]],F72+flows[[#This Row],[Underlying assets CAGR]],"")</f>
        <v/>
      </c>
      <c r="G73" s="2" t="str">
        <f>IF(flows[[#This Row],[Investment held]],F72*underlying_assets_cagr,"")</f>
        <v/>
      </c>
    </row>
    <row r="74" spans="1:7" x14ac:dyDescent="0.35">
      <c r="A74">
        <f t="shared" si="1"/>
        <v>72</v>
      </c>
      <c r="B74" t="b">
        <f>flows[[#This Row],[Year]]&lt;=investment_holding_period</f>
        <v>0</v>
      </c>
      <c r="C74" s="2" t="str">
        <f>IF(flows[[#This Row],[Investment held]],C73+flows[[#This Row],[Yearly return]]-flows[[#This Row],[Yearly PPR Cost]],"")</f>
        <v/>
      </c>
      <c r="D74" s="2" t="str">
        <f>IF(flows[[#This Row],[Investment held]],C73*underlying_assets_cagr,"")</f>
        <v/>
      </c>
      <c r="E74" s="2" t="str">
        <f>IF(flows[[#This Row],[Investment held]],(C73+flows[[#This Row],[Yearly return]])*ppr_cost_rate,"")</f>
        <v/>
      </c>
      <c r="F74" s="2" t="str">
        <f>IF(flows[[#This Row],[Investment held]],F73+flows[[#This Row],[Underlying assets CAGR]],"")</f>
        <v/>
      </c>
      <c r="G74" s="2" t="str">
        <f>IF(flows[[#This Row],[Investment held]],F73*underlying_assets_cagr,"")</f>
        <v/>
      </c>
    </row>
    <row r="75" spans="1:7" x14ac:dyDescent="0.35">
      <c r="A75">
        <f t="shared" si="1"/>
        <v>73</v>
      </c>
      <c r="B75" t="b">
        <f>flows[[#This Row],[Year]]&lt;=investment_holding_period</f>
        <v>0</v>
      </c>
      <c r="C75" s="2" t="str">
        <f>IF(flows[[#This Row],[Investment held]],C74+flows[[#This Row],[Yearly return]]-flows[[#This Row],[Yearly PPR Cost]],"")</f>
        <v/>
      </c>
      <c r="D75" s="2" t="str">
        <f>IF(flows[[#This Row],[Investment held]],C74*underlying_assets_cagr,"")</f>
        <v/>
      </c>
      <c r="E75" s="2" t="str">
        <f>IF(flows[[#This Row],[Investment held]],(C74+flows[[#This Row],[Yearly return]])*ppr_cost_rate,"")</f>
        <v/>
      </c>
      <c r="F75" s="2" t="str">
        <f>IF(flows[[#This Row],[Investment held]],F74+flows[[#This Row],[Underlying assets CAGR]],"")</f>
        <v/>
      </c>
      <c r="G75" s="2" t="str">
        <f>IF(flows[[#This Row],[Investment held]],F74*underlying_assets_cagr,"")</f>
        <v/>
      </c>
    </row>
    <row r="76" spans="1:7" x14ac:dyDescent="0.35">
      <c r="A76">
        <f t="shared" si="1"/>
        <v>74</v>
      </c>
      <c r="B76" t="b">
        <f>flows[[#This Row],[Year]]&lt;=investment_holding_period</f>
        <v>0</v>
      </c>
      <c r="C76" s="2" t="str">
        <f>IF(flows[[#This Row],[Investment held]],C75+flows[[#This Row],[Yearly return]]-flows[[#This Row],[Yearly PPR Cost]],"")</f>
        <v/>
      </c>
      <c r="D76" s="2" t="str">
        <f>IF(flows[[#This Row],[Investment held]],C75*underlying_assets_cagr,"")</f>
        <v/>
      </c>
      <c r="E76" s="2" t="str">
        <f>IF(flows[[#This Row],[Investment held]],(C75+flows[[#This Row],[Yearly return]])*ppr_cost_rate,"")</f>
        <v/>
      </c>
      <c r="F76" s="2" t="str">
        <f>IF(flows[[#This Row],[Investment held]],F75+flows[[#This Row],[Underlying assets CAGR]],"")</f>
        <v/>
      </c>
      <c r="G76" s="2" t="str">
        <f>IF(flows[[#This Row],[Investment held]],F75*underlying_assets_cagr,"")</f>
        <v/>
      </c>
    </row>
    <row r="77" spans="1:7" x14ac:dyDescent="0.35">
      <c r="A77">
        <f t="shared" si="1"/>
        <v>75</v>
      </c>
      <c r="B77" t="b">
        <f>flows[[#This Row],[Year]]&lt;=investment_holding_period</f>
        <v>0</v>
      </c>
      <c r="C77" s="2" t="str">
        <f>IF(flows[[#This Row],[Investment held]],C76+flows[[#This Row],[Yearly return]]-flows[[#This Row],[Yearly PPR Cost]],"")</f>
        <v/>
      </c>
      <c r="D77" s="2" t="str">
        <f>IF(flows[[#This Row],[Investment held]],C76*underlying_assets_cagr,"")</f>
        <v/>
      </c>
      <c r="E77" s="2" t="str">
        <f>IF(flows[[#This Row],[Investment held]],(C76+flows[[#This Row],[Yearly return]])*ppr_cost_rate,"")</f>
        <v/>
      </c>
      <c r="F77" s="2" t="str">
        <f>IF(flows[[#This Row],[Investment held]],F76+flows[[#This Row],[Underlying assets CAGR]],"")</f>
        <v/>
      </c>
      <c r="G77" s="2" t="str">
        <f>IF(flows[[#This Row],[Investment held]],F76*underlying_assets_cagr,"")</f>
        <v/>
      </c>
    </row>
    <row r="78" spans="1:7" x14ac:dyDescent="0.35">
      <c r="A78">
        <f t="shared" si="1"/>
        <v>76</v>
      </c>
      <c r="B78" t="b">
        <f>flows[[#This Row],[Year]]&lt;=investment_holding_period</f>
        <v>0</v>
      </c>
      <c r="C78" s="2" t="str">
        <f>IF(flows[[#This Row],[Investment held]],C77+flows[[#This Row],[Yearly return]]-flows[[#This Row],[Yearly PPR Cost]],"")</f>
        <v/>
      </c>
      <c r="D78" s="2" t="str">
        <f>IF(flows[[#This Row],[Investment held]],C77*underlying_assets_cagr,"")</f>
        <v/>
      </c>
      <c r="E78" s="2" t="str">
        <f>IF(flows[[#This Row],[Investment held]],(C77+flows[[#This Row],[Yearly return]])*ppr_cost_rate,"")</f>
        <v/>
      </c>
      <c r="F78" s="2" t="str">
        <f>IF(flows[[#This Row],[Investment held]],F77+flows[[#This Row],[Underlying assets CAGR]],"")</f>
        <v/>
      </c>
      <c r="G78" s="2" t="str">
        <f>IF(flows[[#This Row],[Investment held]],F77*underlying_assets_cagr,"")</f>
        <v/>
      </c>
    </row>
    <row r="79" spans="1:7" x14ac:dyDescent="0.35">
      <c r="A79">
        <f t="shared" si="1"/>
        <v>77</v>
      </c>
      <c r="B79" t="b">
        <f>flows[[#This Row],[Year]]&lt;=investment_holding_period</f>
        <v>0</v>
      </c>
      <c r="C79" s="2" t="str">
        <f>IF(flows[[#This Row],[Investment held]],C78+flows[[#This Row],[Yearly return]]-flows[[#This Row],[Yearly PPR Cost]],"")</f>
        <v/>
      </c>
      <c r="D79" s="2" t="str">
        <f>IF(flows[[#This Row],[Investment held]],C78*underlying_assets_cagr,"")</f>
        <v/>
      </c>
      <c r="E79" s="2" t="str">
        <f>IF(flows[[#This Row],[Investment held]],(C78+flows[[#This Row],[Yearly return]])*ppr_cost_rate,"")</f>
        <v/>
      </c>
      <c r="F79" s="2" t="str">
        <f>IF(flows[[#This Row],[Investment held]],F78+flows[[#This Row],[Underlying assets CAGR]],"")</f>
        <v/>
      </c>
      <c r="G79" s="2" t="str">
        <f>IF(flows[[#This Row],[Investment held]],F78*underlying_assets_cagr,"")</f>
        <v/>
      </c>
    </row>
    <row r="80" spans="1:7" x14ac:dyDescent="0.35">
      <c r="A80">
        <f t="shared" si="1"/>
        <v>78</v>
      </c>
      <c r="B80" t="b">
        <f>flows[[#This Row],[Year]]&lt;=investment_holding_period</f>
        <v>0</v>
      </c>
      <c r="C80" s="2" t="str">
        <f>IF(flows[[#This Row],[Investment held]],C79+flows[[#This Row],[Yearly return]]-flows[[#This Row],[Yearly PPR Cost]],"")</f>
        <v/>
      </c>
      <c r="D80" s="2" t="str">
        <f>IF(flows[[#This Row],[Investment held]],C79*underlying_assets_cagr,"")</f>
        <v/>
      </c>
      <c r="E80" s="2" t="str">
        <f>IF(flows[[#This Row],[Investment held]],(C79+flows[[#This Row],[Yearly return]])*ppr_cost_rate,"")</f>
        <v/>
      </c>
      <c r="F80" s="2" t="str">
        <f>IF(flows[[#This Row],[Investment held]],F79+flows[[#This Row],[Underlying assets CAGR]],"")</f>
        <v/>
      </c>
      <c r="G80" s="2" t="str">
        <f>IF(flows[[#This Row],[Investment held]],F79*underlying_assets_cagr,"")</f>
        <v/>
      </c>
    </row>
    <row r="81" spans="1:7" x14ac:dyDescent="0.35">
      <c r="A81">
        <f t="shared" si="1"/>
        <v>79</v>
      </c>
      <c r="B81" t="b">
        <f>flows[[#This Row],[Year]]&lt;=investment_holding_period</f>
        <v>0</v>
      </c>
      <c r="C81" s="2" t="str">
        <f>IF(flows[[#This Row],[Investment held]],C80+flows[[#This Row],[Yearly return]]-flows[[#This Row],[Yearly PPR Cost]],"")</f>
        <v/>
      </c>
      <c r="D81" s="2" t="str">
        <f>IF(flows[[#This Row],[Investment held]],C80*underlying_assets_cagr,"")</f>
        <v/>
      </c>
      <c r="E81" s="2" t="str">
        <f>IF(flows[[#This Row],[Investment held]],(C80+flows[[#This Row],[Yearly return]])*ppr_cost_rate,"")</f>
        <v/>
      </c>
      <c r="F81" s="2" t="str">
        <f>IF(flows[[#This Row],[Investment held]],F80+flows[[#This Row],[Underlying assets CAGR]],"")</f>
        <v/>
      </c>
      <c r="G81" s="2" t="str">
        <f>IF(flows[[#This Row],[Investment held]],F80*underlying_assets_cagr,"")</f>
        <v/>
      </c>
    </row>
    <row r="82" spans="1:7" x14ac:dyDescent="0.35">
      <c r="A82">
        <f t="shared" si="1"/>
        <v>80</v>
      </c>
      <c r="B82" t="b">
        <f>flows[[#This Row],[Year]]&lt;=investment_holding_period</f>
        <v>0</v>
      </c>
      <c r="C82" s="2" t="str">
        <f>IF(flows[[#This Row],[Investment held]],C81+flows[[#This Row],[Yearly return]]-flows[[#This Row],[Yearly PPR Cost]],"")</f>
        <v/>
      </c>
      <c r="D82" s="2" t="str">
        <f>IF(flows[[#This Row],[Investment held]],C81*underlying_assets_cagr,"")</f>
        <v/>
      </c>
      <c r="E82" s="2" t="str">
        <f>IF(flows[[#This Row],[Investment held]],(C81+flows[[#This Row],[Yearly return]])*ppr_cost_rate,"")</f>
        <v/>
      </c>
      <c r="F82" s="2" t="str">
        <f>IF(flows[[#This Row],[Investment held]],F81+flows[[#This Row],[Underlying assets CAGR]],"")</f>
        <v/>
      </c>
      <c r="G82" s="2" t="str">
        <f>IF(flows[[#This Row],[Investment held]],F81*underlying_assets_cagr,"")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Variables and Results</vt:lpstr>
      <vt:lpstr>Flows</vt:lpstr>
      <vt:lpstr>investment_amount</vt:lpstr>
      <vt:lpstr>investment_holding_period</vt:lpstr>
      <vt:lpstr>investor_age</vt:lpstr>
      <vt:lpstr>ppr_cost_rate</vt:lpstr>
      <vt:lpstr>ppr_standard_withdrawal</vt:lpstr>
      <vt:lpstr>ppr_tax_credit_apply</vt:lpstr>
      <vt:lpstr>ppr_tax_credit_max</vt:lpstr>
      <vt:lpstr>ppr_tax_rate</vt:lpstr>
      <vt:lpstr>ppr_tax_rate_not_standard</vt:lpstr>
      <vt:lpstr>underlying_assets_cagr</vt:lpstr>
      <vt:lpstr>underlying_assets_tax_rate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Figueiredo</dc:creator>
  <cp:lastModifiedBy>Gonçalo Figueiredo</cp:lastModifiedBy>
  <dcterms:created xsi:type="dcterms:W3CDTF">2023-07-06T15:00:11Z</dcterms:created>
  <dcterms:modified xsi:type="dcterms:W3CDTF">2023-07-13T13:40:09Z</dcterms:modified>
</cp:coreProperties>
</file>