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0ED68052-7364-0B4A-89DE-4FC3C9422F95}" xr6:coauthVersionLast="47" xr6:coauthVersionMax="47" xr10:uidLastSave="{00000000-0000-0000-0000-000000000000}"/>
  <bookViews>
    <workbookView xWindow="1160" yWindow="740" windowWidth="27120" windowHeight="1714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BZ36" i="18"/>
  <c r="CA36" i="18" s="1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E33" i="18"/>
  <c r="CD33" i="18"/>
  <c r="CC33" i="18"/>
  <c r="BZ33" i="18"/>
  <c r="CA33" i="18" s="1"/>
  <c r="BY33" i="18"/>
  <c r="BX33" i="18"/>
  <c r="BU33" i="18"/>
  <c r="BT33" i="18"/>
  <c r="BS33" i="18"/>
  <c r="BP33" i="18"/>
  <c r="BO33" i="18"/>
  <c r="BL33" i="18"/>
  <c r="L33" i="18" s="1"/>
  <c r="BK33" i="18"/>
  <c r="BJ33" i="18"/>
  <c r="BI33" i="18"/>
  <c r="BH33" i="18"/>
  <c r="BF33" i="18"/>
  <c r="BG33" i="18" s="1"/>
  <c r="BE33" i="18"/>
  <c r="BD33" i="18"/>
  <c r="BA33" i="18"/>
  <c r="CI32" i="18"/>
  <c r="CH32" i="18"/>
  <c r="CE32" i="18"/>
  <c r="CF32" i="18" s="1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U31" i="18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A31" i="18"/>
  <c r="BB31" i="18" s="1"/>
  <c r="CI30" i="18"/>
  <c r="CH30" i="18"/>
  <c r="CE30" i="18"/>
  <c r="CD30" i="18"/>
  <c r="CC30" i="18"/>
  <c r="BZ30" i="18"/>
  <c r="BY30" i="18"/>
  <c r="BX30" i="18"/>
  <c r="BU30" i="18"/>
  <c r="BT30" i="18"/>
  <c r="BS30" i="18"/>
  <c r="BP30" i="18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E25" i="18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E23" i="18"/>
  <c r="CF23" i="18" s="1"/>
  <c r="CD23" i="18"/>
  <c r="CC23" i="18"/>
  <c r="BZ23" i="18"/>
  <c r="CA23" i="18" s="1"/>
  <c r="BY23" i="18"/>
  <c r="BX23" i="18"/>
  <c r="BV23" i="18"/>
  <c r="BU23" i="18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X22" i="18"/>
  <c r="BW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G17" i="18" s="1"/>
  <c r="CD17" i="18"/>
  <c r="CC17" i="18"/>
  <c r="CB17" i="18"/>
  <c r="CA17" i="18"/>
  <c r="BZ17" i="18"/>
  <c r="BY17" i="18"/>
  <c r="BX17" i="18"/>
  <c r="BU17" i="18"/>
  <c r="BV17" i="18" s="1"/>
  <c r="R17" i="18" s="1"/>
  <c r="BT17" i="18"/>
  <c r="BS17" i="18"/>
  <c r="BP17" i="18"/>
  <c r="BO17" i="18"/>
  <c r="BK17" i="18"/>
  <c r="BL17" i="18" s="1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BZ16" i="18"/>
  <c r="CA16" i="18" s="1"/>
  <c r="U16" i="18" s="1"/>
  <c r="BY16" i="18"/>
  <c r="BX16" i="18"/>
  <c r="BU16" i="18"/>
  <c r="BV16" i="18" s="1"/>
  <c r="BW16" i="18" s="1"/>
  <c r="BT16" i="18"/>
  <c r="BS16" i="18"/>
  <c r="BP16" i="18"/>
  <c r="BQ16" i="18" s="1"/>
  <c r="O16" i="18" s="1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U15" i="18"/>
  <c r="BV15" i="18" s="1"/>
  <c r="R15" i="18" s="1"/>
  <c r="BT15" i="18"/>
  <c r="BS15" i="18"/>
  <c r="BP15" i="18"/>
  <c r="BQ15" i="18" s="1"/>
  <c r="BR15" i="18" s="1"/>
  <c r="BO15" i="18"/>
  <c r="BL15" i="18"/>
  <c r="BK15" i="18"/>
  <c r="BJ15" i="18"/>
  <c r="BI15" i="18"/>
  <c r="BF15" i="18"/>
  <c r="BE15" i="18"/>
  <c r="BD15" i="18"/>
  <c r="BB15" i="18"/>
  <c r="BA15" i="18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P14" i="18"/>
  <c r="BQ14" i="18" s="1"/>
  <c r="O14" i="18" s="1"/>
  <c r="BO14" i="18"/>
  <c r="BK14" i="18"/>
  <c r="BL14" i="18" s="1"/>
  <c r="BJ14" i="18"/>
  <c r="BI14" i="18"/>
  <c r="BF14" i="18"/>
  <c r="BG14" i="18" s="1"/>
  <c r="I14" i="18" s="1"/>
  <c r="BE14" i="18"/>
  <c r="BD14" i="18"/>
  <c r="BA14" i="18"/>
  <c r="CI13" i="18"/>
  <c r="CH13" i="18"/>
  <c r="CF13" i="18"/>
  <c r="CE13" i="18"/>
  <c r="CD13" i="18"/>
  <c r="CC13" i="18"/>
  <c r="BZ13" i="18"/>
  <c r="CA13" i="18" s="1"/>
  <c r="BY13" i="18"/>
  <c r="BX13" i="18"/>
  <c r="BV13" i="18"/>
  <c r="BW13" i="18" s="1"/>
  <c r="BU13" i="18"/>
  <c r="BT13" i="18"/>
  <c r="BS13" i="18"/>
  <c r="BQ13" i="18"/>
  <c r="BR13" i="18" s="1"/>
  <c r="BP13" i="18"/>
  <c r="BO13" i="18"/>
  <c r="BL13" i="18"/>
  <c r="BK13" i="18"/>
  <c r="BM13" i="18" s="1"/>
  <c r="BJ13" i="18"/>
  <c r="BI13" i="18"/>
  <c r="BH13" i="18"/>
  <c r="BF13" i="18"/>
  <c r="BG13" i="18" s="1"/>
  <c r="BE13" i="18"/>
  <c r="BD13" i="18"/>
  <c r="BA13" i="18"/>
  <c r="CI12" i="18"/>
  <c r="CH12" i="18"/>
  <c r="CE12" i="18"/>
  <c r="CD12" i="18"/>
  <c r="CC12" i="18"/>
  <c r="CB12" i="18"/>
  <c r="CA12" i="18"/>
  <c r="BZ12" i="18"/>
  <c r="BY12" i="18"/>
  <c r="BX12" i="18"/>
  <c r="BW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G12" i="18"/>
  <c r="BF12" i="18"/>
  <c r="BH12" i="18" s="1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H10" i="18" s="1"/>
  <c r="BE10" i="18"/>
  <c r="BD10" i="18"/>
  <c r="BA10" i="18"/>
  <c r="CI9" i="18"/>
  <c r="CH9" i="18"/>
  <c r="CE9" i="18"/>
  <c r="CF9" i="18" s="1"/>
  <c r="CD9" i="18"/>
  <c r="CC9" i="18"/>
  <c r="BZ9" i="18"/>
  <c r="CA9" i="18" s="1"/>
  <c r="BY9" i="18"/>
  <c r="BX9" i="18"/>
  <c r="BU9" i="18"/>
  <c r="BT9" i="18"/>
  <c r="BS9" i="18"/>
  <c r="BP9" i="18"/>
  <c r="BO9" i="18"/>
  <c r="BK9" i="18"/>
  <c r="BJ9" i="18"/>
  <c r="BI9" i="18"/>
  <c r="BH9" i="18"/>
  <c r="BF9" i="18"/>
  <c r="BG9" i="18" s="1"/>
  <c r="BE9" i="18"/>
  <c r="BD9" i="18"/>
  <c r="BA9" i="18"/>
  <c r="BB9" i="18" s="1"/>
  <c r="CI8" i="18"/>
  <c r="CH8" i="18"/>
  <c r="CE8" i="18"/>
  <c r="CD8" i="18"/>
  <c r="CC8" i="18"/>
  <c r="BZ8" i="18"/>
  <c r="CA8" i="18" s="1"/>
  <c r="BY8" i="18"/>
  <c r="BX8" i="18"/>
  <c r="BV8" i="18"/>
  <c r="BW8" i="18" s="1"/>
  <c r="BU8" i="18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W7" i="18" s="1"/>
  <c r="BU7" i="18"/>
  <c r="BT7" i="18"/>
  <c r="BS7" i="18"/>
  <c r="BQ7" i="18"/>
  <c r="BR7" i="18" s="1"/>
  <c r="BP7" i="18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Q6" i="18"/>
  <c r="BR6" i="18" s="1"/>
  <c r="BP6" i="18"/>
  <c r="BO6" i="18"/>
  <c r="BK6" i="18"/>
  <c r="BL6" i="18" s="1"/>
  <c r="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W5" i="18" s="1"/>
  <c r="BT5" i="18"/>
  <c r="BS5" i="18"/>
  <c r="BP5" i="18"/>
  <c r="BO5" i="18"/>
  <c r="BL5" i="18"/>
  <c r="BK5" i="18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W4" i="18"/>
  <c r="BU4" i="18"/>
  <c r="BV4" i="18" s="1"/>
  <c r="BT4" i="18"/>
  <c r="BS4" i="18"/>
  <c r="BP4" i="18"/>
  <c r="BQ4" i="18" s="1"/>
  <c r="BO4" i="18"/>
  <c r="BK4" i="18"/>
  <c r="BJ4" i="18"/>
  <c r="BI4" i="18"/>
  <c r="BG4" i="18"/>
  <c r="BF4" i="18"/>
  <c r="BE4" i="18"/>
  <c r="BD4" i="18"/>
  <c r="BB4" i="18"/>
  <c r="BC4" i="18" s="1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A3" i="18"/>
  <c r="BB3" i="18" s="1"/>
  <c r="CI2" i="18"/>
  <c r="CH2" i="18"/>
  <c r="CE2" i="18"/>
  <c r="CD2" i="18"/>
  <c r="CC2" i="18"/>
  <c r="BZ2" i="18"/>
  <c r="CA2" i="18" s="1"/>
  <c r="BY2" i="18"/>
  <c r="BX2" i="18"/>
  <c r="BV2" i="18"/>
  <c r="BU2" i="18"/>
  <c r="BT2" i="18"/>
  <c r="BS2" i="18"/>
  <c r="BP2" i="18"/>
  <c r="BO2" i="18"/>
  <c r="BL2" i="18"/>
  <c r="BM2" i="18" s="1"/>
  <c r="BK2" i="18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 s="1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W15" i="2" s="1"/>
  <c r="BY14" i="2"/>
  <c r="BY13" i="2"/>
  <c r="BY12" i="2"/>
  <c r="BY11" i="2"/>
  <c r="BY10" i="2"/>
  <c r="BY9" i="2"/>
  <c r="BY8" i="2"/>
  <c r="BY7" i="2"/>
  <c r="BW7" i="2" s="1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K100" i="2"/>
  <c r="BL100" i="2" s="1"/>
  <c r="L100" i="2" s="1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K98" i="2"/>
  <c r="BL98" i="2" s="1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K94" i="2"/>
  <c r="BL94" i="2" s="1"/>
  <c r="L94" i="2" s="1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K92" i="2"/>
  <c r="BL92" i="2" s="1"/>
  <c r="L92" i="2" s="1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K80" i="2"/>
  <c r="BL80" i="2" s="1"/>
  <c r="L80" i="2" s="1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K78" i="2"/>
  <c r="BL78" i="2" s="1"/>
  <c r="L78" i="2" s="1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K72" i="2"/>
  <c r="BL72" i="2" s="1"/>
  <c r="L72" i="2" s="1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K71" i="2"/>
  <c r="BL71" i="2" s="1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K70" i="2"/>
  <c r="BL70" i="2" s="1"/>
  <c r="L70" i="2" s="1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K69" i="2"/>
  <c r="BL69" i="2" s="1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K68" i="2"/>
  <c r="BL68" i="2" s="1"/>
  <c r="L68" i="2" s="1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K65" i="2"/>
  <c r="BL65" i="2" s="1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K63" i="2"/>
  <c r="BL63" i="2" s="1"/>
  <c r="L63" i="2" s="1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K62" i="2"/>
  <c r="BL62" i="2" s="1"/>
  <c r="L62" i="2" s="1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K61" i="2"/>
  <c r="BL61" i="2" s="1"/>
  <c r="L61" i="2" s="1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K58" i="2"/>
  <c r="BL58" i="2" s="1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K57" i="2"/>
  <c r="BL57" i="2" s="1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K50" i="2"/>
  <c r="BL50" i="2" s="1"/>
  <c r="BM50" i="2" s="1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K45" i="2"/>
  <c r="BL45" i="2" s="1"/>
  <c r="BM45" i="2" s="1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K40" i="2"/>
  <c r="BL40" i="2" s="1"/>
  <c r="BJ40" i="2"/>
  <c r="BI40" i="2"/>
  <c r="BF40" i="2"/>
  <c r="BE40" i="2"/>
  <c r="BD40" i="2"/>
  <c r="BB40" i="2"/>
  <c r="BC40" i="2" s="1"/>
  <c r="BA40" i="2"/>
  <c r="CI39" i="2"/>
  <c r="CE39" i="2"/>
  <c r="BZ39" i="2"/>
  <c r="CA39" i="2" s="1"/>
  <c r="BX39" i="2"/>
  <c r="BU39" i="2"/>
  <c r="BT39" i="2"/>
  <c r="BS39" i="2"/>
  <c r="BQ39" i="2"/>
  <c r="BP39" i="2"/>
  <c r="BO39" i="2"/>
  <c r="BK39" i="2"/>
  <c r="BL39" i="2" s="1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P38" i="2"/>
  <c r="BQ38" i="2" s="1"/>
  <c r="BO38" i="2"/>
  <c r="BK38" i="2"/>
  <c r="BJ38" i="2"/>
  <c r="BI38" i="2"/>
  <c r="BF38" i="2"/>
  <c r="BG38" i="2" s="1"/>
  <c r="I38" i="2" s="1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A37" i="2"/>
  <c r="BB37" i="2" s="1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J36" i="2"/>
  <c r="BI36" i="2"/>
  <c r="BF36" i="2"/>
  <c r="BG36" i="2" s="1"/>
  <c r="I36" i="2" s="1"/>
  <c r="BE36" i="2"/>
  <c r="BD36" i="2"/>
  <c r="BA36" i="2"/>
  <c r="CI35" i="2"/>
  <c r="CE35" i="2"/>
  <c r="CF35" i="2" s="1"/>
  <c r="X35" i="2" s="1"/>
  <c r="CA35" i="2"/>
  <c r="CB35" i="2" s="1"/>
  <c r="BZ35" i="2"/>
  <c r="BX35" i="2"/>
  <c r="BU35" i="2"/>
  <c r="BT35" i="2"/>
  <c r="BS35" i="2"/>
  <c r="BP35" i="2"/>
  <c r="BQ35" i="2" s="1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U33" i="2"/>
  <c r="BT33" i="2"/>
  <c r="BS33" i="2"/>
  <c r="BP33" i="2"/>
  <c r="BQ33" i="2" s="1"/>
  <c r="BO33" i="2"/>
  <c r="BK33" i="2"/>
  <c r="BL33" i="2" s="1"/>
  <c r="L33" i="2" s="1"/>
  <c r="BJ33" i="2"/>
  <c r="BI33" i="2"/>
  <c r="BF33" i="2"/>
  <c r="BE33" i="2"/>
  <c r="BD33" i="2"/>
  <c r="BB33" i="2"/>
  <c r="BC33" i="2" s="1"/>
  <c r="BA33" i="2"/>
  <c r="CI32" i="2"/>
  <c r="CE32" i="2"/>
  <c r="CF32" i="2" s="1"/>
  <c r="BZ32" i="2"/>
  <c r="BX32" i="2"/>
  <c r="BU32" i="2"/>
  <c r="BT32" i="2"/>
  <c r="BS32" i="2"/>
  <c r="BP32" i="2"/>
  <c r="BQ32" i="2" s="1"/>
  <c r="BO32" i="2"/>
  <c r="BK32" i="2"/>
  <c r="BL32" i="2" s="1"/>
  <c r="BM32" i="2" s="1"/>
  <c r="BJ32" i="2"/>
  <c r="BI32" i="2"/>
  <c r="BF32" i="2"/>
  <c r="BE32" i="2"/>
  <c r="BD32" i="2"/>
  <c r="BA32" i="2"/>
  <c r="BB32" i="2" s="1"/>
  <c r="F32" i="2" s="1"/>
  <c r="CI31" i="2"/>
  <c r="CE31" i="2"/>
  <c r="BZ31" i="2"/>
  <c r="CA31" i="2" s="1"/>
  <c r="BX31" i="2"/>
  <c r="BU31" i="2"/>
  <c r="BT31" i="2"/>
  <c r="BS31" i="2"/>
  <c r="BP31" i="2"/>
  <c r="BO31" i="2"/>
  <c r="BL31" i="2"/>
  <c r="BM31" i="2" s="1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CB24" i="2"/>
  <c r="CA24" i="2"/>
  <c r="BZ24" i="2"/>
  <c r="BX24" i="2"/>
  <c r="BU24" i="2"/>
  <c r="BT24" i="2"/>
  <c r="BS24" i="2"/>
  <c r="BP24" i="2"/>
  <c r="BO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K22" i="2"/>
  <c r="BL22" i="2" s="1"/>
  <c r="L22" i="2" s="1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K21" i="2"/>
  <c r="BL21" i="2" s="1"/>
  <c r="L21" i="2" s="1"/>
  <c r="BJ21" i="2"/>
  <c r="BI21" i="2"/>
  <c r="BF21" i="2"/>
  <c r="BE21" i="2"/>
  <c r="BD21" i="2"/>
  <c r="BA21" i="2"/>
  <c r="CI20" i="2"/>
  <c r="CE20" i="2"/>
  <c r="CF20" i="2" s="1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BZ19" i="2"/>
  <c r="CA19" i="2" s="1"/>
  <c r="U19" i="2" s="1"/>
  <c r="BX19" i="2"/>
  <c r="BU19" i="2"/>
  <c r="BT19" i="2"/>
  <c r="BS19" i="2"/>
  <c r="BP19" i="2"/>
  <c r="BQ19" i="2" s="1"/>
  <c r="BO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 s="1"/>
  <c r="BM18" i="2" s="1"/>
  <c r="BJ18" i="2"/>
  <c r="BI18" i="2"/>
  <c r="BF18" i="2"/>
  <c r="BG18" i="2" s="1"/>
  <c r="BE18" i="2"/>
  <c r="BD18" i="2"/>
  <c r="BA18" i="2"/>
  <c r="CI17" i="2"/>
  <c r="CG17" i="2"/>
  <c r="CF17" i="2"/>
  <c r="CE17" i="2"/>
  <c r="BZ17" i="2"/>
  <c r="BX17" i="2"/>
  <c r="BU17" i="2"/>
  <c r="BT17" i="2"/>
  <c r="BS17" i="2"/>
  <c r="BP17" i="2"/>
  <c r="BQ17" i="2" s="1"/>
  <c r="BO17" i="2"/>
  <c r="BK17" i="2"/>
  <c r="BJ17" i="2"/>
  <c r="BI17" i="2"/>
  <c r="BF17" i="2"/>
  <c r="BG17" i="2" s="1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K16" i="2"/>
  <c r="BL16" i="2" s="1"/>
  <c r="BJ16" i="2"/>
  <c r="BI16" i="2"/>
  <c r="BF16" i="2"/>
  <c r="BE16" i="2"/>
  <c r="BD16" i="2"/>
  <c r="BA16" i="2"/>
  <c r="BB16" i="2" s="1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BF15" i="2"/>
  <c r="BG15" i="2" s="1"/>
  <c r="I15" i="2" s="1"/>
  <c r="BE15" i="2"/>
  <c r="BD15" i="2"/>
  <c r="BA15" i="2"/>
  <c r="CI14" i="2"/>
  <c r="CE14" i="2"/>
  <c r="CF14" i="2" s="1"/>
  <c r="BZ14" i="2"/>
  <c r="BX14" i="2"/>
  <c r="BU14" i="2"/>
  <c r="BT14" i="2"/>
  <c r="BS14" i="2"/>
  <c r="BR14" i="2"/>
  <c r="BQ14" i="2"/>
  <c r="BP14" i="2"/>
  <c r="BO14" i="2"/>
  <c r="BK14" i="2"/>
  <c r="BL14" i="2" s="1"/>
  <c r="L14" i="2" s="1"/>
  <c r="BJ14" i="2"/>
  <c r="BI14" i="2"/>
  <c r="BF14" i="2"/>
  <c r="BE14" i="2"/>
  <c r="BD14" i="2"/>
  <c r="BC14" i="2"/>
  <c r="BB14" i="2"/>
  <c r="BA14" i="2"/>
  <c r="CI13" i="2"/>
  <c r="CE13" i="2"/>
  <c r="BZ13" i="2"/>
  <c r="CA13" i="2" s="1"/>
  <c r="BX13" i="2"/>
  <c r="BU13" i="2"/>
  <c r="BT13" i="2"/>
  <c r="BS13" i="2"/>
  <c r="BP13" i="2"/>
  <c r="BO13" i="2"/>
  <c r="BK13" i="2"/>
  <c r="BL13" i="2" s="1"/>
  <c r="L13" i="2" s="1"/>
  <c r="BJ13" i="2"/>
  <c r="BI13" i="2"/>
  <c r="BG13" i="2"/>
  <c r="BF13" i="2"/>
  <c r="BE13" i="2"/>
  <c r="BD13" i="2"/>
  <c r="BA13" i="2"/>
  <c r="CI12" i="2"/>
  <c r="CF12" i="2"/>
  <c r="CG12" i="2" s="1"/>
  <c r="CE12" i="2"/>
  <c r="BZ12" i="2"/>
  <c r="BX12" i="2"/>
  <c r="BU12" i="2"/>
  <c r="BV12" i="2" s="1"/>
  <c r="BT12" i="2"/>
  <c r="BS12" i="2"/>
  <c r="BP12" i="2"/>
  <c r="BO12" i="2"/>
  <c r="BK12" i="2"/>
  <c r="BJ12" i="2"/>
  <c r="BI12" i="2"/>
  <c r="BH12" i="2" s="1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R11" i="2" s="1"/>
  <c r="BO11" i="2"/>
  <c r="BK11" i="2"/>
  <c r="BL11" i="2" s="1"/>
  <c r="BJ11" i="2"/>
  <c r="BI11" i="2"/>
  <c r="BF11" i="2"/>
  <c r="BE11" i="2"/>
  <c r="BD11" i="2"/>
  <c r="BC11" i="2" s="1"/>
  <c r="BB11" i="2"/>
  <c r="BA11" i="2"/>
  <c r="CI10" i="2"/>
  <c r="CF10" i="2"/>
  <c r="CE10" i="2"/>
  <c r="BZ10" i="2"/>
  <c r="BX10" i="2"/>
  <c r="BU10" i="2"/>
  <c r="BV10" i="2" s="1"/>
  <c r="R10" i="2" s="1"/>
  <c r="BT10" i="2"/>
  <c r="BS10" i="2"/>
  <c r="BP10" i="2"/>
  <c r="BO10" i="2"/>
  <c r="BK10" i="2"/>
  <c r="BL10" i="2" s="1"/>
  <c r="BJ10" i="2"/>
  <c r="BI10" i="2"/>
  <c r="BH10" i="2"/>
  <c r="BG10" i="2"/>
  <c r="BF10" i="2"/>
  <c r="BE10" i="2"/>
  <c r="BD10" i="2"/>
  <c r="BA10" i="2"/>
  <c r="CI9" i="2"/>
  <c r="CG9" i="2"/>
  <c r="CF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C9" i="2" s="1"/>
  <c r="BA9" i="2"/>
  <c r="CI8" i="2"/>
  <c r="CE8" i="2"/>
  <c r="BZ8" i="2"/>
  <c r="CA8" i="2" s="1"/>
  <c r="CB8" i="2" s="1"/>
  <c r="BX8" i="2"/>
  <c r="BU8" i="2"/>
  <c r="BT8" i="2"/>
  <c r="BS8" i="2"/>
  <c r="BP8" i="2"/>
  <c r="BO8" i="2"/>
  <c r="BK8" i="2"/>
  <c r="BL8" i="2" s="1"/>
  <c r="L8" i="2" s="1"/>
  <c r="BJ8" i="2"/>
  <c r="BI8" i="2"/>
  <c r="BF8" i="2"/>
  <c r="BE8" i="2"/>
  <c r="BD8" i="2"/>
  <c r="BA8" i="2"/>
  <c r="BB8" i="2" s="1"/>
  <c r="CI7" i="2"/>
  <c r="CE7" i="2"/>
  <c r="BZ7" i="2"/>
  <c r="BX7" i="2"/>
  <c r="BV7" i="2"/>
  <c r="R7" i="2" s="1"/>
  <c r="BU7" i="2"/>
  <c r="BT7" i="2"/>
  <c r="BS7" i="2"/>
  <c r="BP7" i="2"/>
  <c r="BO7" i="2"/>
  <c r="BK7" i="2"/>
  <c r="BJ7" i="2"/>
  <c r="BI7" i="2"/>
  <c r="BG7" i="2"/>
  <c r="BH7" i="2" s="1"/>
  <c r="BF7" i="2"/>
  <c r="BE7" i="2"/>
  <c r="BD7" i="2"/>
  <c r="BA7" i="2"/>
  <c r="CI6" i="2"/>
  <c r="CE6" i="2"/>
  <c r="CF6" i="2" s="1"/>
  <c r="CA6" i="2"/>
  <c r="BZ6" i="2"/>
  <c r="BX6" i="2"/>
  <c r="BU6" i="2"/>
  <c r="BT6" i="2"/>
  <c r="BS6" i="2"/>
  <c r="BP6" i="2"/>
  <c r="BO6" i="2"/>
  <c r="BK6" i="2"/>
  <c r="BJ6" i="2"/>
  <c r="BI6" i="2"/>
  <c r="BF6" i="2"/>
  <c r="BE6" i="2"/>
  <c r="BD6" i="2"/>
  <c r="BC6" i="2" s="1"/>
  <c r="BB6" i="2"/>
  <c r="BA6" i="2"/>
  <c r="CI5" i="2"/>
  <c r="CE5" i="2"/>
  <c r="BZ5" i="2"/>
  <c r="CA5" i="2" s="1"/>
  <c r="BX5" i="2"/>
  <c r="BU5" i="2"/>
  <c r="BT5" i="2"/>
  <c r="BS5" i="2"/>
  <c r="BP5" i="2"/>
  <c r="BO5" i="2"/>
  <c r="BK5" i="2"/>
  <c r="BL5" i="2" s="1"/>
  <c r="BJ5" i="2"/>
  <c r="BI5" i="2"/>
  <c r="BF5" i="2"/>
  <c r="BG5" i="2" s="1"/>
  <c r="I5" i="2" s="1"/>
  <c r="BE5" i="2"/>
  <c r="BD5" i="2"/>
  <c r="BA5" i="2"/>
  <c r="CI4" i="2"/>
  <c r="CG4" i="2"/>
  <c r="CF4" i="2"/>
  <c r="CE4" i="2"/>
  <c r="BZ4" i="2"/>
  <c r="BX4" i="2"/>
  <c r="BU4" i="2"/>
  <c r="BV4" i="2" s="1"/>
  <c r="BW4" i="2" s="1"/>
  <c r="BT4" i="2"/>
  <c r="BS4" i="2"/>
  <c r="BP4" i="2"/>
  <c r="BO4" i="2"/>
  <c r="BK4" i="2"/>
  <c r="BJ4" i="2"/>
  <c r="BH4" i="2" s="1"/>
  <c r="BI4" i="2"/>
  <c r="BG4" i="2"/>
  <c r="BF4" i="2"/>
  <c r="BE4" i="2"/>
  <c r="BD4" i="2"/>
  <c r="BB4" i="2"/>
  <c r="BA4" i="2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X9" i="2"/>
  <c r="F8" i="2"/>
  <c r="I4" i="2"/>
  <c r="CE2" i="2"/>
  <c r="BZ2" i="2"/>
  <c r="CA2" i="2" s="1"/>
  <c r="BU2" i="2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J192" i="19" s="1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K146" i="19" s="1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J55" i="19" s="1"/>
  <c r="AI60" i="19"/>
  <c r="AG60" i="19"/>
  <c r="V69" i="19"/>
  <c r="V77" i="19"/>
  <c r="J77" i="19" s="1"/>
  <c r="AI50" i="19"/>
  <c r="AG50" i="19"/>
  <c r="AI66" i="19"/>
  <c r="AG66" i="19"/>
  <c r="AH93" i="19"/>
  <c r="V93" i="19"/>
  <c r="AI102" i="19"/>
  <c r="AG102" i="19"/>
  <c r="I102" i="19" s="1"/>
  <c r="W102" i="19"/>
  <c r="V113" i="19"/>
  <c r="U113" i="19"/>
  <c r="AH119" i="19"/>
  <c r="J119" i="19" s="1"/>
  <c r="AI122" i="19"/>
  <c r="K122" i="19" s="1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J159" i="19" s="1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J155" i="19" s="1"/>
  <c r="AI170" i="19"/>
  <c r="AH170" i="19"/>
  <c r="AG170" i="19"/>
  <c r="W170" i="19"/>
  <c r="AG2" i="19"/>
  <c r="AI16" i="19"/>
  <c r="W16" i="19"/>
  <c r="U18" i="19"/>
  <c r="AG30" i="19"/>
  <c r="AI34" i="19"/>
  <c r="AG34" i="19"/>
  <c r="AG36" i="19"/>
  <c r="W42" i="19"/>
  <c r="V53" i="19"/>
  <c r="J53" i="19" s="1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U34" i="19"/>
  <c r="I34" i="19" s="1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I88" i="19" s="1"/>
  <c r="AG94" i="19"/>
  <c r="AH96" i="19"/>
  <c r="U101" i="19"/>
  <c r="V103" i="19"/>
  <c r="AH105" i="19"/>
  <c r="W112" i="19"/>
  <c r="AG114" i="19"/>
  <c r="AG116" i="19"/>
  <c r="U121" i="19"/>
  <c r="V123" i="19"/>
  <c r="V125" i="19"/>
  <c r="J125" i="19" s="1"/>
  <c r="W130" i="19"/>
  <c r="K130" i="19" s="1"/>
  <c r="U137" i="19"/>
  <c r="AH139" i="19"/>
  <c r="AH148" i="19"/>
  <c r="AI156" i="19"/>
  <c r="AG156" i="19"/>
  <c r="W156" i="19"/>
  <c r="U156" i="19"/>
  <c r="I156" i="19" s="1"/>
  <c r="AH163" i="19"/>
  <c r="V163" i="19"/>
  <c r="U163" i="19"/>
  <c r="AI166" i="19"/>
  <c r="AH166" i="19"/>
  <c r="U168" i="19"/>
  <c r="V177" i="19"/>
  <c r="U185" i="19"/>
  <c r="I185" i="19" s="1"/>
  <c r="U196" i="19"/>
  <c r="AI120" i="19"/>
  <c r="AG120" i="19"/>
  <c r="W120" i="19"/>
  <c r="K120" i="19" s="1"/>
  <c r="U36" i="19"/>
  <c r="AI42" i="19"/>
  <c r="AG42" i="19"/>
  <c r="U96" i="19"/>
  <c r="U143" i="19"/>
  <c r="U148" i="19"/>
  <c r="U42" i="19"/>
  <c r="I42" i="19" s="1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I96" i="19" s="1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J121" i="19" s="1"/>
  <c r="AG130" i="19"/>
  <c r="AG132" i="19"/>
  <c r="V137" i="19"/>
  <c r="J137" i="19" s="1"/>
  <c r="AH156" i="19"/>
  <c r="AH161" i="19"/>
  <c r="V161" i="19"/>
  <c r="U166" i="19"/>
  <c r="I166" i="19" s="1"/>
  <c r="AH175" i="19"/>
  <c r="J175" i="19" s="1"/>
  <c r="AG175" i="19"/>
  <c r="AH177" i="19"/>
  <c r="V185" i="19"/>
  <c r="AG196" i="19"/>
  <c r="I196" i="19" s="1"/>
  <c r="V199" i="19"/>
  <c r="AI98" i="19"/>
  <c r="AH98" i="19"/>
  <c r="AI100" i="19"/>
  <c r="AH100" i="19"/>
  <c r="AG100" i="19"/>
  <c r="AH111" i="19"/>
  <c r="V111" i="19"/>
  <c r="J111" i="19" s="1"/>
  <c r="AH145" i="19"/>
  <c r="V145" i="19"/>
  <c r="U98" i="19"/>
  <c r="U100" i="19"/>
  <c r="I100" i="19" s="1"/>
  <c r="AI116" i="19"/>
  <c r="AH116" i="19"/>
  <c r="AI118" i="19"/>
  <c r="AH118" i="19"/>
  <c r="AG118" i="19"/>
  <c r="I118" i="19" s="1"/>
  <c r="U120" i="19"/>
  <c r="W30" i="19"/>
  <c r="W36" i="19"/>
  <c r="K36" i="19" s="1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I130" i="19" s="1"/>
  <c r="AI168" i="19"/>
  <c r="AH168" i="19"/>
  <c r="AG168" i="19"/>
  <c r="U177" i="19"/>
  <c r="AI188" i="19"/>
  <c r="AH188" i="19"/>
  <c r="AG188" i="19"/>
  <c r="W188" i="19"/>
  <c r="AI26" i="19"/>
  <c r="AH26" i="19"/>
  <c r="W34" i="19"/>
  <c r="AH48" i="19"/>
  <c r="AI54" i="19"/>
  <c r="AG54" i="19"/>
  <c r="AH16" i="19"/>
  <c r="U26" i="19"/>
  <c r="AI32" i="19"/>
  <c r="U32" i="19"/>
  <c r="AH34" i="19"/>
  <c r="AG40" i="19"/>
  <c r="W46" i="19"/>
  <c r="K46" i="19" s="1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AH88" i="19"/>
  <c r="V95" i="19"/>
  <c r="J95" i="19" s="1"/>
  <c r="U95" i="19"/>
  <c r="AI104" i="19"/>
  <c r="W104" i="19"/>
  <c r="U104" i="19"/>
  <c r="I104" i="19" s="1"/>
  <c r="AH112" i="19"/>
  <c r="AH130" i="19"/>
  <c r="AI154" i="19"/>
  <c r="AH154" i="19"/>
  <c r="AG154" i="19"/>
  <c r="W154" i="19"/>
  <c r="U159" i="19"/>
  <c r="U161" i="19"/>
  <c r="W166" i="19"/>
  <c r="U175" i="19"/>
  <c r="U90" i="19"/>
  <c r="I90" i="19" s="1"/>
  <c r="U106" i="19"/>
  <c r="U124" i="19"/>
  <c r="U140" i="19"/>
  <c r="I140" i="19" s="1"/>
  <c r="U142" i="19"/>
  <c r="I142" i="19" s="1"/>
  <c r="U149" i="19"/>
  <c r="U158" i="19"/>
  <c r="U165" i="19"/>
  <c r="U186" i="19"/>
  <c r="I186" i="19" s="1"/>
  <c r="W158" i="19"/>
  <c r="K158" i="19" s="1"/>
  <c r="W186" i="19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J13" i="19" s="1"/>
  <c r="V5" i="19"/>
  <c r="J5" i="19" s="1"/>
  <c r="V9" i="19"/>
  <c r="J9" i="19" s="1"/>
  <c r="W23" i="19"/>
  <c r="AG31" i="19"/>
  <c r="U31" i="19"/>
  <c r="AH31" i="19"/>
  <c r="V31" i="19"/>
  <c r="W31" i="19"/>
  <c r="U4" i="19"/>
  <c r="Z4" i="19"/>
  <c r="AD4" i="19"/>
  <c r="AH4" i="19"/>
  <c r="U6" i="19"/>
  <c r="I6" i="19" s="1"/>
  <c r="AH6" i="19"/>
  <c r="U8" i="19"/>
  <c r="I8" i="19" s="1"/>
  <c r="AH8" i="19"/>
  <c r="U10" i="19"/>
  <c r="I10" i="19" s="1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J33" i="19" s="1"/>
  <c r="W33" i="19"/>
  <c r="AG15" i="19"/>
  <c r="V15" i="19"/>
  <c r="AH15" i="19"/>
  <c r="V4" i="19"/>
  <c r="AE4" i="19"/>
  <c r="V6" i="19"/>
  <c r="AI8" i="19"/>
  <c r="K8" i="19" s="1"/>
  <c r="AI10" i="19"/>
  <c r="V12" i="19"/>
  <c r="AG21" i="19"/>
  <c r="AH21" i="19"/>
  <c r="V21" i="19"/>
  <c r="W21" i="19"/>
  <c r="AI31" i="19"/>
  <c r="AA4" i="19"/>
  <c r="AI4" i="19"/>
  <c r="AI6" i="19"/>
  <c r="V8" i="19"/>
  <c r="V10" i="19"/>
  <c r="J10" i="19" s="1"/>
  <c r="AI12" i="19"/>
  <c r="V14" i="19"/>
  <c r="J14" i="19" s="1"/>
  <c r="AI14" i="19"/>
  <c r="W4" i="19"/>
  <c r="AB4" i="19"/>
  <c r="W6" i="19"/>
  <c r="K6" i="19" s="1"/>
  <c r="W8" i="19"/>
  <c r="W10" i="19"/>
  <c r="W12" i="19"/>
  <c r="K12" i="19" s="1"/>
  <c r="W14" i="19"/>
  <c r="U15" i="19"/>
  <c r="U17" i="19"/>
  <c r="AI19" i="19"/>
  <c r="AI21" i="19"/>
  <c r="AG29" i="19"/>
  <c r="U29" i="19"/>
  <c r="I29" i="19" s="1"/>
  <c r="AH29" i="19"/>
  <c r="V29" i="19"/>
  <c r="W29" i="19"/>
  <c r="AI33" i="19"/>
  <c r="V35" i="19"/>
  <c r="V37" i="19"/>
  <c r="V39" i="19"/>
  <c r="V41" i="19"/>
  <c r="J41" i="19" s="1"/>
  <c r="V43" i="19"/>
  <c r="V45" i="19"/>
  <c r="V47" i="19"/>
  <c r="V49" i="19"/>
  <c r="J49" i="19" s="1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I39" i="19" s="1"/>
  <c r="U41" i="19"/>
  <c r="U43" i="19"/>
  <c r="AI43" i="19"/>
  <c r="U45" i="19"/>
  <c r="I45" i="19" s="1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I57" i="19" s="1"/>
  <c r="W57" i="19"/>
  <c r="AI57" i="19"/>
  <c r="AG59" i="19"/>
  <c r="W59" i="19"/>
  <c r="AI59" i="19"/>
  <c r="AG61" i="19"/>
  <c r="W61" i="19"/>
  <c r="AI61" i="19"/>
  <c r="K61" i="19" s="1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K71" i="19" s="1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J81" i="19" s="1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I93" i="19" s="1"/>
  <c r="W93" i="19"/>
  <c r="AI93" i="19"/>
  <c r="AG95" i="19"/>
  <c r="W95" i="19"/>
  <c r="AI95" i="19"/>
  <c r="AG97" i="19"/>
  <c r="I97" i="19" s="1"/>
  <c r="W97" i="19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I109" i="19" s="1"/>
  <c r="AI109" i="19"/>
  <c r="W109" i="19"/>
  <c r="V109" i="19"/>
  <c r="J109" i="19" s="1"/>
  <c r="V16" i="19"/>
  <c r="J16" i="19" s="1"/>
  <c r="V18" i="19"/>
  <c r="J18" i="19" s="1"/>
  <c r="V20" i="19"/>
  <c r="V22" i="19"/>
  <c r="J22" i="19" s="1"/>
  <c r="V26" i="19"/>
  <c r="J26" i="19" s="1"/>
  <c r="V30" i="19"/>
  <c r="J30" i="19" s="1"/>
  <c r="V32" i="19"/>
  <c r="J32" i="19" s="1"/>
  <c r="V34" i="19"/>
  <c r="V36" i="19"/>
  <c r="J36" i="19" s="1"/>
  <c r="V38" i="19"/>
  <c r="J38" i="19" s="1"/>
  <c r="V40" i="19"/>
  <c r="V42" i="19"/>
  <c r="V44" i="19"/>
  <c r="V46" i="19"/>
  <c r="J46" i="19" s="1"/>
  <c r="V48" i="19"/>
  <c r="V50" i="19"/>
  <c r="J50" i="19" s="1"/>
  <c r="V52" i="19"/>
  <c r="V54" i="19"/>
  <c r="J54" i="19" s="1"/>
  <c r="V56" i="19"/>
  <c r="J56" i="19" s="1"/>
  <c r="V58" i="19"/>
  <c r="J58" i="19" s="1"/>
  <c r="V60" i="19"/>
  <c r="J60" i="19" s="1"/>
  <c r="V62" i="19"/>
  <c r="V64" i="19"/>
  <c r="J64" i="19" s="1"/>
  <c r="V66" i="19"/>
  <c r="J66" i="19" s="1"/>
  <c r="V68" i="19"/>
  <c r="J68" i="19" s="1"/>
  <c r="V70" i="19"/>
  <c r="J70" i="19" s="1"/>
  <c r="V72" i="19"/>
  <c r="J72" i="19" s="1"/>
  <c r="V74" i="19"/>
  <c r="J74" i="19" s="1"/>
  <c r="V76" i="19"/>
  <c r="J76" i="19" s="1"/>
  <c r="V78" i="19"/>
  <c r="J78" i="19" s="1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I123" i="19" s="1"/>
  <c r="W123" i="19"/>
  <c r="AI123" i="19"/>
  <c r="AG125" i="19"/>
  <c r="W125" i="19"/>
  <c r="AI125" i="19"/>
  <c r="AG127" i="19"/>
  <c r="W127" i="19"/>
  <c r="AI127" i="19"/>
  <c r="AG129" i="19"/>
  <c r="I129" i="19" s="1"/>
  <c r="W129" i="19"/>
  <c r="AI129" i="19"/>
  <c r="AG131" i="19"/>
  <c r="W131" i="19"/>
  <c r="AI131" i="19"/>
  <c r="AG133" i="19"/>
  <c r="W133" i="19"/>
  <c r="AI133" i="19"/>
  <c r="AG135" i="19"/>
  <c r="I135" i="19" s="1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I172" i="19" s="1"/>
  <c r="W172" i="19"/>
  <c r="W179" i="19"/>
  <c r="K179" i="19" s="1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J90" i="19" s="1"/>
  <c r="V92" i="19"/>
  <c r="J92" i="19" s="1"/>
  <c r="V94" i="19"/>
  <c r="J94" i="19" s="1"/>
  <c r="V96" i="19"/>
  <c r="J96" i="19" s="1"/>
  <c r="V98" i="19"/>
  <c r="J98" i="19" s="1"/>
  <c r="V100" i="19"/>
  <c r="V102" i="19"/>
  <c r="J102" i="19" s="1"/>
  <c r="V104" i="19"/>
  <c r="J104" i="19" s="1"/>
  <c r="V106" i="19"/>
  <c r="J106" i="19" s="1"/>
  <c r="V108" i="19"/>
  <c r="J108" i="19" s="1"/>
  <c r="V110" i="19"/>
  <c r="J110" i="19" s="1"/>
  <c r="V112" i="19"/>
  <c r="J112" i="19" s="1"/>
  <c r="V114" i="19"/>
  <c r="V116" i="19"/>
  <c r="J116" i="19" s="1"/>
  <c r="V118" i="19"/>
  <c r="V120" i="19"/>
  <c r="J120" i="19" s="1"/>
  <c r="V122" i="19"/>
  <c r="J122" i="19" s="1"/>
  <c r="V124" i="19"/>
  <c r="J124" i="19" s="1"/>
  <c r="V126" i="19"/>
  <c r="V128" i="19"/>
  <c r="V130" i="19"/>
  <c r="J130" i="19" s="1"/>
  <c r="V132" i="19"/>
  <c r="J132" i="19" s="1"/>
  <c r="V134" i="19"/>
  <c r="J134" i="19" s="1"/>
  <c r="V136" i="19"/>
  <c r="J136" i="19" s="1"/>
  <c r="V138" i="19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I159" i="19" s="1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I167" i="19" s="1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K176" i="19" s="1"/>
  <c r="W177" i="19"/>
  <c r="K177" i="19" s="1"/>
  <c r="AG177" i="19"/>
  <c r="AH179" i="19"/>
  <c r="AI180" i="19"/>
  <c r="U181" i="19"/>
  <c r="I181" i="19" s="1"/>
  <c r="AH182" i="19"/>
  <c r="U182" i="19"/>
  <c r="W182" i="19"/>
  <c r="K182" i="19" s="1"/>
  <c r="AG185" i="19"/>
  <c r="AH185" i="19"/>
  <c r="W185" i="19"/>
  <c r="K185" i="19" s="1"/>
  <c r="U187" i="19"/>
  <c r="I187" i="19" s="1"/>
  <c r="AG189" i="19"/>
  <c r="AH189" i="19"/>
  <c r="V189" i="19"/>
  <c r="J189" i="19" s="1"/>
  <c r="U189" i="19"/>
  <c r="W189" i="19"/>
  <c r="V142" i="19"/>
  <c r="J142" i="19" s="1"/>
  <c r="V144" i="19"/>
  <c r="J144" i="19" s="1"/>
  <c r="V146" i="19"/>
  <c r="J146" i="19" s="1"/>
  <c r="V148" i="19"/>
  <c r="V150" i="19"/>
  <c r="V152" i="19"/>
  <c r="J152" i="19" s="1"/>
  <c r="V154" i="19"/>
  <c r="J154" i="19" s="1"/>
  <c r="V156" i="19"/>
  <c r="V158" i="19"/>
  <c r="V160" i="19"/>
  <c r="J160" i="19" s="1"/>
  <c r="V162" i="19"/>
  <c r="J162" i="19" s="1"/>
  <c r="V164" i="19"/>
  <c r="J164" i="19" s="1"/>
  <c r="V166" i="19"/>
  <c r="V168" i="19"/>
  <c r="J168" i="19" s="1"/>
  <c r="V170" i="19"/>
  <c r="J170" i="19" s="1"/>
  <c r="W175" i="19"/>
  <c r="AI175" i="19"/>
  <c r="AH178" i="19"/>
  <c r="U178" i="19"/>
  <c r="I178" i="19" s="1"/>
  <c r="W178" i="19"/>
  <c r="AI178" i="19"/>
  <c r="W183" i="19"/>
  <c r="AI183" i="19"/>
  <c r="AG187" i="19"/>
  <c r="AH187" i="19"/>
  <c r="V187" i="19"/>
  <c r="W187" i="19"/>
  <c r="AI187" i="19"/>
  <c r="AH191" i="19"/>
  <c r="U191" i="19"/>
  <c r="I191" i="19" s="1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K195" i="19" s="1"/>
  <c r="V195" i="19"/>
  <c r="AI195" i="19"/>
  <c r="V191" i="19"/>
  <c r="J191" i="19" s="1"/>
  <c r="V186" i="19"/>
  <c r="J186" i="19" s="1"/>
  <c r="V188" i="19"/>
  <c r="J188" i="19" s="1"/>
  <c r="V190" i="19"/>
  <c r="J190" i="19" s="1"/>
  <c r="W192" i="19"/>
  <c r="AI192" i="19"/>
  <c r="V193" i="19"/>
  <c r="W197" i="19"/>
  <c r="AH199" i="19"/>
  <c r="U199" i="19"/>
  <c r="AG199" i="19"/>
  <c r="AI199" i="19"/>
  <c r="AH193" i="19"/>
  <c r="U193" i="19"/>
  <c r="I193" i="19" s="1"/>
  <c r="W193" i="19"/>
  <c r="AI193" i="19"/>
  <c r="AH197" i="19"/>
  <c r="U197" i="19"/>
  <c r="AG197" i="19"/>
  <c r="AI197" i="19"/>
  <c r="V196" i="19"/>
  <c r="AI196" i="19"/>
  <c r="V198" i="19"/>
  <c r="J198" i="19" s="1"/>
  <c r="AI198" i="19"/>
  <c r="V200" i="19"/>
  <c r="AI200" i="19"/>
  <c r="W196" i="19"/>
  <c r="W198" i="19"/>
  <c r="K198" i="19" s="1"/>
  <c r="W200" i="19"/>
  <c r="AV1" i="12"/>
  <c r="O27" i="18"/>
  <c r="U69" i="18"/>
  <c r="O66" i="18"/>
  <c r="O35" i="18"/>
  <c r="L26" i="2"/>
  <c r="G1" i="2"/>
  <c r="J1" i="2" s="1"/>
  <c r="I96" i="2"/>
  <c r="L27" i="2"/>
  <c r="L97" i="2"/>
  <c r="L31" i="2"/>
  <c r="O36" i="2"/>
  <c r="O39" i="2"/>
  <c r="F33" i="2"/>
  <c r="O98" i="2"/>
  <c r="F40" i="2"/>
  <c r="O40" i="2"/>
  <c r="F95" i="2"/>
  <c r="U79" i="18"/>
  <c r="R24" i="18"/>
  <c r="O7" i="18"/>
  <c r="O15" i="18"/>
  <c r="R78" i="18"/>
  <c r="L81" i="18"/>
  <c r="U34" i="2"/>
  <c r="U25" i="18"/>
  <c r="X10" i="18"/>
  <c r="L14" i="18"/>
  <c r="O39" i="18"/>
  <c r="I65" i="18"/>
  <c r="U68" i="18"/>
  <c r="I70" i="18"/>
  <c r="O72" i="18"/>
  <c r="I13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R8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98" i="2"/>
  <c r="R99" i="2"/>
  <c r="O69" i="2"/>
  <c r="L53" i="2"/>
  <c r="R49" i="2"/>
  <c r="X55" i="2"/>
  <c r="X72" i="2"/>
  <c r="R89" i="2"/>
  <c r="I67" i="2"/>
  <c r="F50" i="2"/>
  <c r="U50" i="2"/>
  <c r="X93" i="2"/>
  <c r="R53" i="2"/>
  <c r="R70" i="2"/>
  <c r="R78" i="2"/>
  <c r="L87" i="2"/>
  <c r="F57" i="2"/>
  <c r="U92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X64" i="2"/>
  <c r="U33" i="2"/>
  <c r="AF5" i="19"/>
  <c r="AF7" i="19"/>
  <c r="AF3" i="19"/>
  <c r="T15" i="19"/>
  <c r="AF13" i="19"/>
  <c r="AF6" i="19"/>
  <c r="AF15" i="19"/>
  <c r="AF16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U28" i="19"/>
  <c r="I28" i="19" s="1"/>
  <c r="AH28" i="19"/>
  <c r="W28" i="19"/>
  <c r="AI28" i="19"/>
  <c r="V28" i="19"/>
  <c r="U13" i="2"/>
  <c r="U5" i="2"/>
  <c r="I136" i="19"/>
  <c r="AG27" i="19"/>
  <c r="AH27" i="19"/>
  <c r="U27" i="19"/>
  <c r="AI27" i="19"/>
  <c r="W27" i="19"/>
  <c r="J101" i="19"/>
  <c r="I198" i="19"/>
  <c r="J85" i="19"/>
  <c r="I14" i="19"/>
  <c r="L10" i="2"/>
  <c r="V24" i="19"/>
  <c r="AI24" i="19"/>
  <c r="AH24" i="19"/>
  <c r="AG24" i="19"/>
  <c r="AH23" i="19"/>
  <c r="U23" i="19"/>
  <c r="V23" i="19"/>
  <c r="AG23" i="19"/>
  <c r="U24" i="19"/>
  <c r="J171" i="19"/>
  <c r="K34" i="19"/>
  <c r="J103" i="19"/>
  <c r="J67" i="19"/>
  <c r="I182" i="19"/>
  <c r="K13" i="19"/>
  <c r="I18" i="19"/>
  <c r="I19" i="19"/>
  <c r="J182" i="19"/>
  <c r="K168" i="19"/>
  <c r="F4" i="18"/>
  <c r="I9" i="18"/>
  <c r="I55" i="2"/>
  <c r="R56" i="2"/>
  <c r="L18" i="2"/>
  <c r="F52" i="2"/>
  <c r="U57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O72" i="2"/>
  <c r="R92" i="2"/>
  <c r="L79" i="2"/>
  <c r="X80" i="2"/>
  <c r="F85" i="2"/>
  <c r="R86" i="2"/>
  <c r="O89" i="2"/>
  <c r="U97" i="2"/>
  <c r="O77" i="2"/>
  <c r="I83" i="2"/>
  <c r="X88" i="2"/>
  <c r="BV2" i="2"/>
  <c r="BW2" i="2" s="1"/>
  <c r="CF2" i="2"/>
  <c r="CG2" i="2" s="1"/>
  <c r="R55" i="18"/>
  <c r="O38" i="18"/>
  <c r="O4" i="18"/>
  <c r="R5" i="18"/>
  <c r="I10" i="18"/>
  <c r="U12" i="18"/>
  <c r="U28" i="18"/>
  <c r="U52" i="18"/>
  <c r="O63" i="18"/>
  <c r="O18" i="18"/>
  <c r="F19" i="18"/>
  <c r="U20" i="18"/>
  <c r="O22" i="18"/>
  <c r="R23" i="18"/>
  <c r="I24" i="18"/>
  <c r="U24" i="18"/>
  <c r="L25" i="18"/>
  <c r="O26" i="18"/>
  <c r="F27" i="18"/>
  <c r="R27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J89" i="19"/>
  <c r="K132" i="19"/>
  <c r="I25" i="2"/>
  <c r="I1" i="2"/>
  <c r="BH1" i="2" s="1"/>
  <c r="BE1" i="2" s="1"/>
  <c r="F41" i="2"/>
  <c r="X43" i="2"/>
  <c r="I50" i="19"/>
  <c r="I10" i="2"/>
  <c r="I83" i="19"/>
  <c r="F9" i="2"/>
  <c r="J141" i="19"/>
  <c r="K88" i="19"/>
  <c r="I58" i="19"/>
  <c r="J7" i="19"/>
  <c r="I44" i="19"/>
  <c r="X81" i="18"/>
  <c r="K171" i="19"/>
  <c r="I36" i="19"/>
  <c r="J149" i="19"/>
  <c r="I190" i="19"/>
  <c r="I157" i="19"/>
  <c r="I151" i="19"/>
  <c r="K95" i="19"/>
  <c r="K125" i="19"/>
  <c r="J139" i="19"/>
  <c r="I155" i="19"/>
  <c r="L97" i="18"/>
  <c r="O90" i="18"/>
  <c r="A23" i="18"/>
  <c r="AV23" i="12" s="1"/>
  <c r="A35" i="18"/>
  <c r="AV35" i="12" s="1"/>
  <c r="O13" i="18"/>
  <c r="U32" i="18"/>
  <c r="O34" i="18"/>
  <c r="L37" i="18"/>
  <c r="L77" i="18"/>
  <c r="O78" i="18"/>
  <c r="R22" i="18"/>
  <c r="J91" i="19"/>
  <c r="O99" i="2"/>
  <c r="F61" i="2"/>
  <c r="I70" i="19"/>
  <c r="L2" i="18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I17" i="2"/>
  <c r="O95" i="2"/>
  <c r="K72" i="19"/>
  <c r="X68" i="2"/>
  <c r="X10" i="2"/>
  <c r="X48" i="2"/>
  <c r="I37" i="2"/>
  <c r="U41" i="2"/>
  <c r="L46" i="2"/>
  <c r="K104" i="19"/>
  <c r="X56" i="2"/>
  <c r="U67" i="2"/>
  <c r="F58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R39" i="18"/>
  <c r="I40" i="18"/>
  <c r="U40" i="18"/>
  <c r="L41" i="18"/>
  <c r="R51" i="18"/>
  <c r="X57" i="18"/>
  <c r="O58" i="18"/>
  <c r="F59" i="18"/>
  <c r="O74" i="18"/>
  <c r="R19" i="18"/>
  <c r="I20" i="18"/>
  <c r="L29" i="18"/>
  <c r="X29" i="18"/>
  <c r="I36" i="18"/>
  <c r="F47" i="18"/>
  <c r="L53" i="18"/>
  <c r="X53" i="18"/>
  <c r="I80" i="18"/>
  <c r="L21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O6" i="18"/>
  <c r="R7" i="18"/>
  <c r="I12" i="18"/>
  <c r="R13" i="18"/>
  <c r="F17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L15" i="18"/>
  <c r="L23" i="18"/>
  <c r="L28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R2" i="18"/>
  <c r="U11" i="2"/>
  <c r="X12" i="2"/>
  <c r="F14" i="2"/>
  <c r="R18" i="2"/>
  <c r="I12" i="2"/>
  <c r="O14" i="2"/>
  <c r="R15" i="2"/>
  <c r="U16" i="2"/>
  <c r="X17" i="2"/>
  <c r="F19" i="2"/>
  <c r="U28" i="2"/>
  <c r="X4" i="2"/>
  <c r="F6" i="2"/>
  <c r="I7" i="2"/>
  <c r="I20" i="2"/>
  <c r="O22" i="2"/>
  <c r="R23" i="2"/>
  <c r="U24" i="2"/>
  <c r="X25" i="2"/>
  <c r="F27" i="2"/>
  <c r="I28" i="2"/>
  <c r="U60" i="2"/>
  <c r="X61" i="2"/>
  <c r="F63" i="2"/>
  <c r="I64" i="2"/>
  <c r="O34" i="2"/>
  <c r="O42" i="2"/>
  <c r="R43" i="2"/>
  <c r="U44" i="2"/>
  <c r="X45" i="2"/>
  <c r="F47" i="2"/>
  <c r="U53" i="2"/>
  <c r="I57" i="2"/>
  <c r="X58" i="2"/>
  <c r="F60" i="2"/>
  <c r="R60" i="2"/>
  <c r="I61" i="2"/>
  <c r="U61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F22" i="2"/>
  <c r="I23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O50" i="2"/>
  <c r="R51" i="2"/>
  <c r="U52" i="2"/>
  <c r="I56" i="2"/>
  <c r="R64" i="2"/>
  <c r="U65" i="2"/>
  <c r="X66" i="2"/>
  <c r="F68" i="2"/>
  <c r="I69" i="2"/>
  <c r="O71" i="2"/>
  <c r="R72" i="2"/>
  <c r="U73" i="2"/>
  <c r="X74" i="2"/>
  <c r="F76" i="2"/>
  <c r="I77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O66" i="2"/>
  <c r="R67" i="2"/>
  <c r="U68" i="2"/>
  <c r="X69" i="2"/>
  <c r="F71" i="2"/>
  <c r="I72" i="2"/>
  <c r="L73" i="2"/>
  <c r="R75" i="2"/>
  <c r="U76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O93" i="2"/>
  <c r="R94" i="2"/>
  <c r="U95" i="2"/>
  <c r="X96" i="2"/>
  <c r="F98" i="2"/>
  <c r="I99" i="2"/>
  <c r="R2" i="2"/>
  <c r="R12" i="2"/>
  <c r="R20" i="2"/>
  <c r="F4" i="2"/>
  <c r="X6" i="2"/>
  <c r="I60" i="18"/>
  <c r="I9" i="2"/>
  <c r="F45" i="2"/>
  <c r="X47" i="2"/>
  <c r="T14" i="19"/>
  <c r="T9" i="19"/>
  <c r="T19" i="19"/>
  <c r="T16" i="19"/>
  <c r="T23" i="19"/>
  <c r="T12" i="19"/>
  <c r="T22" i="19"/>
  <c r="AF22" i="19"/>
  <c r="AF21" i="19"/>
  <c r="T7" i="19"/>
  <c r="T10" i="19"/>
  <c r="T8" i="19"/>
  <c r="T6" i="19"/>
  <c r="T4" i="19"/>
  <c r="T5" i="19"/>
  <c r="AF24" i="19"/>
  <c r="AF26" i="19"/>
  <c r="AF25" i="19"/>
  <c r="AF27" i="19"/>
  <c r="AF28" i="19"/>
  <c r="AF29" i="19"/>
  <c r="T26" i="19"/>
  <c r="T27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O3" i="19"/>
  <c r="R19" i="19"/>
  <c r="S12" i="19"/>
  <c r="N3" i="19"/>
  <c r="S3" i="19"/>
  <c r="Q9" i="19"/>
  <c r="Q21" i="19"/>
  <c r="P21" i="19"/>
  <c r="O21" i="19"/>
  <c r="S21" i="19"/>
  <c r="R21" i="19"/>
  <c r="N21" i="19"/>
  <c r="P8" i="19"/>
  <c r="Q8" i="19"/>
  <c r="S8" i="19"/>
  <c r="N8" i="19"/>
  <c r="O8" i="19"/>
  <c r="R8" i="19"/>
  <c r="Q6" i="19"/>
  <c r="O6" i="19"/>
  <c r="N6" i="19"/>
  <c r="P6" i="19"/>
  <c r="S6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7" i="19"/>
  <c r="S26" i="19"/>
  <c r="S24" i="19"/>
  <c r="S28" i="19"/>
  <c r="S25" i="19"/>
  <c r="O26" i="19"/>
  <c r="O24" i="19"/>
  <c r="O27" i="19"/>
  <c r="O28" i="19"/>
  <c r="O25" i="19"/>
  <c r="Q26" i="19"/>
  <c r="Q27" i="19"/>
  <c r="Q28" i="19"/>
  <c r="Q25" i="19"/>
  <c r="Q24" i="19"/>
  <c r="R28" i="19"/>
  <c r="R24" i="19"/>
  <c r="R27" i="19"/>
  <c r="R26" i="19"/>
  <c r="R25" i="19"/>
  <c r="N24" i="19"/>
  <c r="N25" i="19"/>
  <c r="N27" i="19"/>
  <c r="N28" i="19"/>
  <c r="N26" i="19"/>
  <c r="P24" i="19"/>
  <c r="P26" i="19"/>
  <c r="P27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7" i="19"/>
  <c r="AC26" i="19"/>
  <c r="AC25" i="19"/>
  <c r="AC28" i="19"/>
  <c r="AC29" i="19"/>
  <c r="AE24" i="19"/>
  <c r="AE27" i="19"/>
  <c r="AE29" i="19"/>
  <c r="AE25" i="19"/>
  <c r="AE26" i="19"/>
  <c r="AE28" i="19"/>
  <c r="AD24" i="19"/>
  <c r="AD29" i="19"/>
  <c r="AD25" i="19"/>
  <c r="AD28" i="19"/>
  <c r="AD27" i="19"/>
  <c r="AD26" i="19"/>
  <c r="Z25" i="19"/>
  <c r="Z29" i="19"/>
  <c r="Z26" i="19"/>
  <c r="Z27" i="19"/>
  <c r="Z24" i="19"/>
  <c r="Z28" i="19"/>
  <c r="AB24" i="19"/>
  <c r="AB26" i="19"/>
  <c r="AB25" i="19"/>
  <c r="AB28" i="19"/>
  <c r="AB27" i="19"/>
  <c r="AB29" i="19"/>
  <c r="AA25" i="19"/>
  <c r="AA27" i="19"/>
  <c r="AA29" i="19"/>
  <c r="AA24" i="19"/>
  <c r="AA26" i="19"/>
  <c r="AA28" i="19"/>
  <c r="I199" i="19" l="1"/>
  <c r="I107" i="19"/>
  <c r="J52" i="19"/>
  <c r="J180" i="19"/>
  <c r="J176" i="19"/>
  <c r="J135" i="19"/>
  <c r="J153" i="19"/>
  <c r="BM33" i="18"/>
  <c r="CB39" i="2"/>
  <c r="BR38" i="2"/>
  <c r="BH36" i="2"/>
  <c r="CG23" i="18"/>
  <c r="X23" i="18"/>
  <c r="CF25" i="18"/>
  <c r="X25" i="18" s="1"/>
  <c r="O19" i="2"/>
  <c r="BR19" i="2"/>
  <c r="BM14" i="18"/>
  <c r="I27" i="19"/>
  <c r="CB9" i="18"/>
  <c r="U9" i="18"/>
  <c r="CG32" i="18"/>
  <c r="X32" i="18"/>
  <c r="CF33" i="18"/>
  <c r="X33" i="18" s="1"/>
  <c r="CB33" i="18"/>
  <c r="CB36" i="18"/>
  <c r="U36" i="18"/>
  <c r="BQ30" i="18"/>
  <c r="O30" i="18" s="1"/>
  <c r="BC31" i="18"/>
  <c r="F31" i="18"/>
  <c r="BV31" i="18"/>
  <c r="R31" i="18" s="1"/>
  <c r="BW24" i="18"/>
  <c r="CB23" i="18"/>
  <c r="I49" i="19"/>
  <c r="J129" i="19"/>
  <c r="J71" i="19"/>
  <c r="J115" i="19"/>
  <c r="J133" i="19"/>
  <c r="K144" i="19"/>
  <c r="K142" i="19"/>
  <c r="I162" i="19"/>
  <c r="K164" i="19"/>
  <c r="J169" i="19"/>
  <c r="J126" i="19"/>
  <c r="J86" i="19"/>
  <c r="J62" i="19"/>
  <c r="J35" i="19"/>
  <c r="I106" i="19"/>
  <c r="J75" i="19"/>
  <c r="J187" i="19"/>
  <c r="I179" i="19"/>
  <c r="J172" i="19"/>
  <c r="K31" i="19"/>
  <c r="K172" i="19"/>
  <c r="I54" i="19"/>
  <c r="K102" i="19"/>
  <c r="K20" i="19"/>
  <c r="K66" i="19"/>
  <c r="J23" i="19"/>
  <c r="I195" i="19"/>
  <c r="K178" i="19"/>
  <c r="K175" i="19"/>
  <c r="I176" i="19"/>
  <c r="K167" i="19"/>
  <c r="K159" i="19"/>
  <c r="K151" i="19"/>
  <c r="K143" i="19"/>
  <c r="K184" i="19"/>
  <c r="I141" i="19"/>
  <c r="K137" i="19"/>
  <c r="K129" i="19"/>
  <c r="K121" i="19"/>
  <c r="K113" i="19"/>
  <c r="K107" i="19"/>
  <c r="I69" i="19"/>
  <c r="I61" i="19"/>
  <c r="I53" i="19"/>
  <c r="I120" i="19"/>
  <c r="K58" i="19"/>
  <c r="J193" i="19"/>
  <c r="BM6" i="18"/>
  <c r="BH5" i="18"/>
  <c r="I5" i="18"/>
  <c r="BC3" i="18"/>
  <c r="F3" i="18"/>
  <c r="CG9" i="18"/>
  <c r="X9" i="18"/>
  <c r="BR4" i="18"/>
  <c r="BC9" i="18"/>
  <c r="I17" i="19"/>
  <c r="I108" i="19"/>
  <c r="I110" i="19"/>
  <c r="I73" i="19"/>
  <c r="I48" i="19"/>
  <c r="H8" i="19"/>
  <c r="H16" i="19"/>
  <c r="K27" i="19"/>
  <c r="J28" i="19"/>
  <c r="K78" i="19"/>
  <c r="K70" i="19"/>
  <c r="I74" i="19"/>
  <c r="I38" i="19"/>
  <c r="K54" i="19"/>
  <c r="J73" i="19"/>
  <c r="I78" i="19"/>
  <c r="I84" i="19"/>
  <c r="K90" i="19"/>
  <c r="I194" i="19"/>
  <c r="J114" i="19"/>
  <c r="I79" i="19"/>
  <c r="I71" i="19"/>
  <c r="I63" i="19"/>
  <c r="I55" i="19"/>
  <c r="I15" i="19"/>
  <c r="J6" i="19"/>
  <c r="J31" i="19"/>
  <c r="K23" i="19"/>
  <c r="J123" i="19"/>
  <c r="J107" i="19"/>
  <c r="K16" i="19"/>
  <c r="J87" i="19"/>
  <c r="K18" i="19"/>
  <c r="K38" i="19"/>
  <c r="K44" i="19"/>
  <c r="J83" i="19"/>
  <c r="J99" i="19"/>
  <c r="K196" i="19"/>
  <c r="K193" i="19"/>
  <c r="J194" i="19"/>
  <c r="K191" i="19"/>
  <c r="K187" i="19"/>
  <c r="I189" i="19"/>
  <c r="I171" i="19"/>
  <c r="K169" i="19"/>
  <c r="K161" i="19"/>
  <c r="K153" i="19"/>
  <c r="K145" i="19"/>
  <c r="J118" i="19"/>
  <c r="J184" i="19"/>
  <c r="K173" i="19"/>
  <c r="K181" i="19"/>
  <c r="K141" i="19"/>
  <c r="K139" i="19"/>
  <c r="K131" i="19"/>
  <c r="K123" i="19"/>
  <c r="K115" i="19"/>
  <c r="K101" i="19"/>
  <c r="K93" i="19"/>
  <c r="K85" i="19"/>
  <c r="I75" i="19"/>
  <c r="I67" i="19"/>
  <c r="I51" i="19"/>
  <c r="K75" i="19"/>
  <c r="K67" i="19"/>
  <c r="K59" i="19"/>
  <c r="K51" i="19"/>
  <c r="I41" i="19"/>
  <c r="K49" i="19"/>
  <c r="K37" i="19"/>
  <c r="J43" i="19"/>
  <c r="J21" i="19"/>
  <c r="J4" i="19"/>
  <c r="K33" i="19"/>
  <c r="J19" i="19"/>
  <c r="K17" i="19"/>
  <c r="I4" i="19"/>
  <c r="I31" i="19"/>
  <c r="K9" i="19"/>
  <c r="I11" i="19"/>
  <c r="I149" i="19"/>
  <c r="I161" i="19"/>
  <c r="I26" i="19"/>
  <c r="K188" i="19"/>
  <c r="I177" i="19"/>
  <c r="I94" i="19"/>
  <c r="J199" i="19"/>
  <c r="I103" i="19"/>
  <c r="J127" i="19"/>
  <c r="K118" i="19"/>
  <c r="I60" i="19"/>
  <c r="K42" i="19"/>
  <c r="I20" i="19"/>
  <c r="I87" i="19"/>
  <c r="J147" i="19"/>
  <c r="K136" i="19"/>
  <c r="J27" i="19"/>
  <c r="K32" i="19"/>
  <c r="I46" i="19"/>
  <c r="K52" i="19"/>
  <c r="J59" i="19"/>
  <c r="J61" i="19"/>
  <c r="I66" i="19"/>
  <c r="I89" i="19"/>
  <c r="J97" i="19"/>
  <c r="K100" i="19"/>
  <c r="J105" i="19"/>
  <c r="K106" i="19"/>
  <c r="K108" i="19"/>
  <c r="K110" i="19"/>
  <c r="I133" i="19"/>
  <c r="I144" i="19"/>
  <c r="I145" i="19"/>
  <c r="I146" i="19"/>
  <c r="K150" i="19"/>
  <c r="J151" i="19"/>
  <c r="J157" i="19"/>
  <c r="I164" i="19"/>
  <c r="J165" i="19"/>
  <c r="I169" i="19"/>
  <c r="J178" i="19"/>
  <c r="K199" i="19"/>
  <c r="I197" i="19"/>
  <c r="K183" i="19"/>
  <c r="J174" i="19"/>
  <c r="J82" i="19"/>
  <c r="J44" i="19"/>
  <c r="K103" i="19"/>
  <c r="K87" i="19"/>
  <c r="K77" i="19"/>
  <c r="K69" i="19"/>
  <c r="K53" i="19"/>
  <c r="K45" i="19"/>
  <c r="K10" i="19"/>
  <c r="I7" i="19"/>
  <c r="I16" i="19"/>
  <c r="K170" i="19"/>
  <c r="K24" i="19"/>
  <c r="I99" i="19"/>
  <c r="I183" i="19"/>
  <c r="H7" i="19"/>
  <c r="I24" i="19"/>
  <c r="J24" i="19"/>
  <c r="K28" i="19"/>
  <c r="K200" i="19"/>
  <c r="J200" i="19"/>
  <c r="J196" i="19"/>
  <c r="K192" i="19"/>
  <c r="K194" i="19"/>
  <c r="J166" i="19"/>
  <c r="I180" i="19"/>
  <c r="K2" i="19"/>
  <c r="K40" i="19"/>
  <c r="I76" i="19"/>
  <c r="K163" i="19"/>
  <c r="K155" i="19"/>
  <c r="K147" i="19"/>
  <c r="J140" i="19"/>
  <c r="J100" i="19"/>
  <c r="J84" i="19"/>
  <c r="K133" i="19"/>
  <c r="K117" i="19"/>
  <c r="I65" i="19"/>
  <c r="I81" i="19"/>
  <c r="K39" i="19"/>
  <c r="K4" i="19"/>
  <c r="I13" i="19"/>
  <c r="K5" i="19"/>
  <c r="K3" i="19"/>
  <c r="K116" i="19"/>
  <c r="I134" i="19"/>
  <c r="I80" i="19"/>
  <c r="I131" i="19"/>
  <c r="J179" i="19"/>
  <c r="K197" i="19"/>
  <c r="J156" i="19"/>
  <c r="J148" i="19"/>
  <c r="K189" i="19"/>
  <c r="J128" i="19"/>
  <c r="J88" i="19"/>
  <c r="K180" i="19"/>
  <c r="I174" i="19"/>
  <c r="J195" i="19"/>
  <c r="I143" i="19"/>
  <c r="K152" i="19"/>
  <c r="K190" i="19"/>
  <c r="J158" i="19"/>
  <c r="J150" i="19"/>
  <c r="K165" i="19"/>
  <c r="K157" i="19"/>
  <c r="K149" i="19"/>
  <c r="J138" i="19"/>
  <c r="I184" i="19"/>
  <c r="J173" i="19"/>
  <c r="J181" i="19"/>
  <c r="K174" i="19"/>
  <c r="K135" i="19"/>
  <c r="K127" i="19"/>
  <c r="K119" i="19"/>
  <c r="K111" i="19"/>
  <c r="J42" i="19"/>
  <c r="J34" i="19"/>
  <c r="K105" i="19"/>
  <c r="K97" i="19"/>
  <c r="K89" i="19"/>
  <c r="K79" i="19"/>
  <c r="K63" i="19"/>
  <c r="K55" i="19"/>
  <c r="I37" i="19"/>
  <c r="K41" i="19"/>
  <c r="J47" i="19"/>
  <c r="J39" i="19"/>
  <c r="J8" i="19"/>
  <c r="J15" i="19"/>
  <c r="K25" i="19"/>
  <c r="I21" i="19"/>
  <c r="K15" i="19"/>
  <c r="I12" i="19"/>
  <c r="I9" i="19"/>
  <c r="J11" i="19"/>
  <c r="K11" i="19"/>
  <c r="I165" i="19"/>
  <c r="I175" i="19"/>
  <c r="K154" i="19"/>
  <c r="I86" i="19"/>
  <c r="I32" i="19"/>
  <c r="K148" i="19"/>
  <c r="I105" i="19"/>
  <c r="I98" i="19"/>
  <c r="J185" i="19"/>
  <c r="I119" i="19"/>
  <c r="I125" i="19"/>
  <c r="J177" i="19"/>
  <c r="I163" i="19"/>
  <c r="K156" i="19"/>
  <c r="K112" i="19"/>
  <c r="K60" i="19"/>
  <c r="J51" i="19"/>
  <c r="I132" i="19"/>
  <c r="I72" i="19"/>
  <c r="K74" i="19"/>
  <c r="I138" i="19"/>
  <c r="I122" i="19"/>
  <c r="I113" i="19"/>
  <c r="J69" i="19"/>
  <c r="J57" i="19"/>
  <c r="I2" i="19"/>
  <c r="K26" i="19"/>
  <c r="K50" i="19"/>
  <c r="I56" i="19"/>
  <c r="K64" i="19"/>
  <c r="J65" i="19"/>
  <c r="I68" i="19"/>
  <c r="I82" i="19"/>
  <c r="K84" i="19"/>
  <c r="I91" i="19"/>
  <c r="I92" i="19"/>
  <c r="K98" i="19"/>
  <c r="I117" i="19"/>
  <c r="I126" i="19"/>
  <c r="I127" i="19"/>
  <c r="I128" i="19"/>
  <c r="I139" i="19"/>
  <c r="K140" i="19"/>
  <c r="I153" i="19"/>
  <c r="I154" i="19"/>
  <c r="I160" i="19"/>
  <c r="K162" i="19"/>
  <c r="I188" i="19"/>
  <c r="J197" i="19"/>
  <c r="I200" i="19"/>
  <c r="J80" i="19"/>
  <c r="J48" i="19"/>
  <c r="J40" i="19"/>
  <c r="J20" i="19"/>
  <c r="K109" i="19"/>
  <c r="K99" i="19"/>
  <c r="K91" i="19"/>
  <c r="K83" i="19"/>
  <c r="I77" i="19"/>
  <c r="K81" i="19"/>
  <c r="K73" i="19"/>
  <c r="K65" i="19"/>
  <c r="K57" i="19"/>
  <c r="I47" i="19"/>
  <c r="I43" i="19"/>
  <c r="I35" i="19"/>
  <c r="K47" i="19"/>
  <c r="K43" i="19"/>
  <c r="K35" i="19"/>
  <c r="J45" i="19"/>
  <c r="J37" i="19"/>
  <c r="J29" i="19"/>
  <c r="K14" i="19"/>
  <c r="K21" i="19"/>
  <c r="J12" i="19"/>
  <c r="I33" i="19"/>
  <c r="J25" i="19"/>
  <c r="K19" i="19"/>
  <c r="I5" i="19"/>
  <c r="J3" i="19"/>
  <c r="I3" i="19"/>
  <c r="K7" i="19"/>
  <c r="K186" i="19"/>
  <c r="I158" i="19"/>
  <c r="I124" i="19"/>
  <c r="K166" i="19"/>
  <c r="I95" i="19"/>
  <c r="K76" i="19"/>
  <c r="K68" i="19"/>
  <c r="K56" i="19"/>
  <c r="K48" i="19"/>
  <c r="J143" i="19"/>
  <c r="K96" i="19"/>
  <c r="J145" i="19"/>
  <c r="J161" i="19"/>
  <c r="K86" i="19"/>
  <c r="I112" i="19"/>
  <c r="I114" i="19"/>
  <c r="I62" i="19"/>
  <c r="I148" i="19"/>
  <c r="I168" i="19"/>
  <c r="J163" i="19"/>
  <c r="I137" i="19"/>
  <c r="I121" i="19"/>
  <c r="I40" i="19"/>
  <c r="K94" i="19"/>
  <c r="K80" i="19"/>
  <c r="K62" i="19"/>
  <c r="J183" i="19"/>
  <c r="I147" i="19"/>
  <c r="K138" i="19"/>
  <c r="J113" i="19"/>
  <c r="J93" i="19"/>
  <c r="I64" i="19"/>
  <c r="J2" i="19"/>
  <c r="I25" i="19"/>
  <c r="I52" i="19"/>
  <c r="J63" i="19"/>
  <c r="J79" i="19"/>
  <c r="K82" i="19"/>
  <c r="I85" i="19"/>
  <c r="K92" i="19"/>
  <c r="I111" i="19"/>
  <c r="I116" i="19"/>
  <c r="J117" i="19"/>
  <c r="K124" i="19"/>
  <c r="K126" i="19"/>
  <c r="K128" i="19"/>
  <c r="K134" i="19"/>
  <c r="I150" i="19"/>
  <c r="I152" i="19"/>
  <c r="K160" i="19"/>
  <c r="J167" i="19"/>
  <c r="I192" i="19"/>
  <c r="BH18" i="2"/>
  <c r="BR9" i="2"/>
  <c r="O9" i="2"/>
  <c r="BQ6" i="2"/>
  <c r="BR6" i="2" s="1"/>
  <c r="U8" i="2"/>
  <c r="BR17" i="2"/>
  <c r="O17" i="2"/>
  <c r="X20" i="2"/>
  <c r="CG20" i="2"/>
  <c r="BH15" i="2"/>
  <c r="CB34" i="2"/>
  <c r="CA32" i="2"/>
  <c r="U32" i="2" s="1"/>
  <c r="BV33" i="2"/>
  <c r="R33" i="2" s="1"/>
  <c r="BH38" i="2"/>
  <c r="BC37" i="2"/>
  <c r="F37" i="2"/>
  <c r="BR35" i="2"/>
  <c r="O35" i="2"/>
  <c r="BR32" i="2"/>
  <c r="O32" i="2"/>
  <c r="BC32" i="2"/>
  <c r="BM16" i="2"/>
  <c r="L16" i="2"/>
  <c r="BM65" i="2"/>
  <c r="L65" i="2"/>
  <c r="BM57" i="2"/>
  <c r="L57" i="2"/>
  <c r="BM36" i="2"/>
  <c r="BM48" i="2"/>
  <c r="BM40" i="2"/>
  <c r="BM53" i="2"/>
  <c r="BM54" i="2"/>
  <c r="BM73" i="2"/>
  <c r="BM74" i="2"/>
  <c r="BM86" i="2"/>
  <c r="BM89" i="2"/>
  <c r="BM5" i="2"/>
  <c r="L5" i="2"/>
  <c r="BM39" i="2"/>
  <c r="L39" i="2"/>
  <c r="BM98" i="2"/>
  <c r="L98" i="2"/>
  <c r="L69" i="2"/>
  <c r="BM69" i="2"/>
  <c r="BM71" i="2"/>
  <c r="L71" i="2"/>
  <c r="L58" i="2"/>
  <c r="BM58" i="2"/>
  <c r="BL19" i="2"/>
  <c r="L19" i="2" s="1"/>
  <c r="BM21" i="2"/>
  <c r="BL24" i="2"/>
  <c r="L24" i="2" s="1"/>
  <c r="BL49" i="2"/>
  <c r="L49" i="2" s="1"/>
  <c r="BL60" i="2"/>
  <c r="L60" i="2" s="1"/>
  <c r="BM62" i="2"/>
  <c r="BM68" i="2"/>
  <c r="BL76" i="2"/>
  <c r="L76" i="2" s="1"/>
  <c r="BL77" i="2"/>
  <c r="L77" i="2" s="1"/>
  <c r="BL84" i="2"/>
  <c r="L84" i="2" s="1"/>
  <c r="BM92" i="2"/>
  <c r="BM8" i="2"/>
  <c r="BM10" i="2"/>
  <c r="BM79" i="2"/>
  <c r="BM13" i="2"/>
  <c r="BM100" i="2"/>
  <c r="BM42" i="2"/>
  <c r="BM87" i="2"/>
  <c r="BM97" i="2"/>
  <c r="F12" i="19"/>
  <c r="C19" i="19"/>
  <c r="C8" i="19"/>
  <c r="D16" i="19"/>
  <c r="F6" i="19"/>
  <c r="F9" i="19"/>
  <c r="BM70" i="18"/>
  <c r="BM25" i="18"/>
  <c r="BM63" i="18"/>
  <c r="BM97" i="18"/>
  <c r="BM38" i="18"/>
  <c r="BM79" i="18"/>
  <c r="BM86" i="18"/>
  <c r="BC3" i="2"/>
  <c r="BR2" i="2"/>
  <c r="O2" i="2"/>
  <c r="BH2" i="2"/>
  <c r="M1" i="2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6" i="19"/>
  <c r="D5" i="19"/>
  <c r="G4" i="19"/>
  <c r="G12" i="19"/>
  <c r="G9" i="19"/>
  <c r="BC2" i="18"/>
  <c r="F2" i="18"/>
  <c r="H4" i="19"/>
  <c r="B16" i="19"/>
  <c r="H10" i="19"/>
  <c r="B8" i="19"/>
  <c r="B4" i="19"/>
  <c r="G8" i="19"/>
  <c r="D19" i="19"/>
  <c r="AJ15" i="19"/>
  <c r="F4" i="19"/>
  <c r="AJ28" i="19"/>
  <c r="C6" i="19"/>
  <c r="F19" i="19"/>
  <c r="H5" i="19"/>
  <c r="H9" i="19"/>
  <c r="C4" i="19"/>
  <c r="H14" i="19"/>
  <c r="B6" i="19"/>
  <c r="B9" i="19"/>
  <c r="B19" i="19"/>
  <c r="E8" i="19"/>
  <c r="D8" i="19"/>
  <c r="G19" i="19"/>
  <c r="G6" i="19"/>
  <c r="D4" i="19"/>
  <c r="H24" i="19"/>
  <c r="H19" i="19"/>
  <c r="AJ20" i="19"/>
  <c r="H27" i="19"/>
  <c r="C5" i="19"/>
  <c r="H28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C6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D3" i="19"/>
  <c r="C16" i="19"/>
  <c r="CK24" i="18"/>
  <c r="AP24" i="18" s="1"/>
  <c r="AB68" i="18"/>
  <c r="O29" i="18"/>
  <c r="X30" i="18"/>
  <c r="CA3" i="18"/>
  <c r="U3" i="18" s="1"/>
  <c r="CB5" i="18"/>
  <c r="BW14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H6" i="18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CG3" i="18"/>
  <c r="I4" i="18"/>
  <c r="BH4" i="18"/>
  <c r="CG4" i="18"/>
  <c r="CF4" i="18"/>
  <c r="X4" i="18" s="1"/>
  <c r="CG6" i="18"/>
  <c r="CB14" i="18"/>
  <c r="CA18" i="18"/>
  <c r="U18" i="18" s="1"/>
  <c r="CA27" i="18"/>
  <c r="U27" i="18" s="1"/>
  <c r="CA29" i="18"/>
  <c r="CB29" i="18" s="1"/>
  <c r="BW40" i="18"/>
  <c r="AJ27" i="19"/>
  <c r="F5" i="19"/>
  <c r="E6" i="19"/>
  <c r="G16" i="19"/>
  <c r="H12" i="19"/>
  <c r="F8" i="19"/>
  <c r="B12" i="19"/>
  <c r="BL8" i="18"/>
  <c r="L8" i="18" s="1"/>
  <c r="BM9" i="18"/>
  <c r="BM10" i="18"/>
  <c r="BM24" i="18"/>
  <c r="BL24" i="18"/>
  <c r="L24" i="18" s="1"/>
  <c r="BH32" i="18"/>
  <c r="BM39" i="18"/>
  <c r="BL39" i="18"/>
  <c r="L39" i="18" s="1"/>
  <c r="BM43" i="18"/>
  <c r="BH18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9" i="19"/>
  <c r="AJ19" i="19"/>
  <c r="AJ13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B11" i="18"/>
  <c r="CA11" i="18"/>
  <c r="U11" i="18" s="1"/>
  <c r="CG12" i="18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B14" i="18"/>
  <c r="F14" i="18" s="1"/>
  <c r="BV14" i="18"/>
  <c r="R14" i="18" s="1"/>
  <c r="CG14" i="18"/>
  <c r="BH15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AJ8" i="19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C13" i="18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BM11" i="18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D7" i="19"/>
  <c r="E21" i="19"/>
  <c r="C9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H21" i="19"/>
  <c r="AJ12" i="19"/>
  <c r="AJ7" i="19"/>
  <c r="E2" i="19"/>
  <c r="B14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R5" i="2"/>
  <c r="I26" i="2"/>
  <c r="L11" i="2"/>
  <c r="BM11" i="2"/>
  <c r="BW31" i="2"/>
  <c r="AB53" i="2"/>
  <c r="BR12" i="2"/>
  <c r="I29" i="2"/>
  <c r="BC4" i="2"/>
  <c r="BR5" i="2"/>
  <c r="CB5" i="2"/>
  <c r="BL9" i="2"/>
  <c r="BM9" i="2" s="1"/>
  <c r="BH13" i="2"/>
  <c r="BW14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L37" i="2"/>
  <c r="BM37" i="2" s="1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B15" i="2"/>
  <c r="BC15" i="2" s="1"/>
  <c r="BC17" i="2"/>
  <c r="BG24" i="2"/>
  <c r="I24" i="2" s="1"/>
  <c r="BH26" i="2"/>
  <c r="BQ30" i="2"/>
  <c r="O30" i="2" s="1"/>
  <c r="BG68" i="2"/>
  <c r="I68" i="2" s="1"/>
  <c r="CA4" i="2"/>
  <c r="CB4" i="2" s="1"/>
  <c r="BV5" i="2"/>
  <c r="BW5" i="2" s="1"/>
  <c r="BW8" i="2"/>
  <c r="CA9" i="2"/>
  <c r="U9" i="2" s="1"/>
  <c r="R13" i="2"/>
  <c r="CG13" i="2"/>
  <c r="CF13" i="2"/>
  <c r="X13" i="2" s="1"/>
  <c r="CA14" i="2"/>
  <c r="U14" i="2" s="1"/>
  <c r="CF18" i="2"/>
  <c r="X18" i="2" s="1"/>
  <c r="BC23" i="2"/>
  <c r="BB23" i="2"/>
  <c r="F23" i="2" s="1"/>
  <c r="CF23" i="2"/>
  <c r="X23" i="2" s="1"/>
  <c r="BB28" i="2"/>
  <c r="F28" i="2" s="1"/>
  <c r="AB28" i="2" s="1"/>
  <c r="BW28" i="2"/>
  <c r="BL34" i="2"/>
  <c r="L34" i="2" s="1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Q7" i="2"/>
  <c r="O7" i="2" s="1"/>
  <c r="BC8" i="2"/>
  <c r="BV11" i="2"/>
  <c r="BW11" i="2" s="1"/>
  <c r="BQ12" i="2"/>
  <c r="O12" i="2" s="1"/>
  <c r="BW13" i="2"/>
  <c r="BV16" i="2"/>
  <c r="R16" i="2" s="1"/>
  <c r="BH17" i="2"/>
  <c r="CA20" i="2"/>
  <c r="CB20" i="2" s="1"/>
  <c r="BV21" i="2"/>
  <c r="R21" i="2" s="1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CB10" i="2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V6" i="2"/>
  <c r="R6" i="2" s="1"/>
  <c r="CA7" i="2"/>
  <c r="CB7" i="2" s="1"/>
  <c r="CF8" i="2"/>
  <c r="X8" i="2" s="1"/>
  <c r="BB10" i="2"/>
  <c r="F10" i="2" s="1"/>
  <c r="AB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BW22" i="2" s="1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O5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A18" i="2"/>
  <c r="CB18" i="2" s="1"/>
  <c r="CF19" i="2"/>
  <c r="BB21" i="2"/>
  <c r="BC21" i="2" s="1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U4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R9" i="2"/>
  <c r="O13" i="2"/>
  <c r="U18" i="2"/>
  <c r="R27" i="2"/>
  <c r="AB27" i="2" s="1"/>
  <c r="X27" i="2"/>
  <c r="L37" i="2"/>
  <c r="U39" i="2"/>
  <c r="L45" i="2"/>
  <c r="X49" i="2"/>
  <c r="O56" i="2"/>
  <c r="R81" i="2"/>
  <c r="O100" i="2"/>
  <c r="U10" i="2"/>
  <c r="X19" i="2"/>
  <c r="F29" i="2"/>
  <c r="R31" i="2"/>
  <c r="U96" i="2"/>
  <c r="I18" i="2"/>
  <c r="O4" i="2"/>
  <c r="R11" i="2"/>
  <c r="X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U7" i="2"/>
  <c r="F13" i="2"/>
  <c r="X16" i="2"/>
  <c r="I22" i="2"/>
  <c r="U35" i="2"/>
  <c r="X38" i="2"/>
  <c r="L67" i="2"/>
  <c r="O86" i="2"/>
  <c r="I14" i="2"/>
  <c r="CK14" i="2" s="1"/>
  <c r="AP14" i="2" s="1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E27" i="19"/>
  <c r="D22" i="19"/>
  <c r="E24" i="19"/>
  <c r="C27" i="19"/>
  <c r="E3" i="19"/>
  <c r="C25" i="19"/>
  <c r="C28" i="19"/>
  <c r="B27" i="19"/>
  <c r="F28" i="19"/>
  <c r="B22" i="19"/>
  <c r="D21" i="19"/>
  <c r="D26" i="19"/>
  <c r="F26" i="19"/>
  <c r="E26" i="19"/>
  <c r="E22" i="19"/>
  <c r="F21" i="19"/>
  <c r="B26" i="19"/>
  <c r="F27" i="19"/>
  <c r="C26" i="19"/>
  <c r="G26" i="19"/>
  <c r="D25" i="19"/>
  <c r="D24" i="19"/>
  <c r="F24" i="19"/>
  <c r="F22" i="19"/>
  <c r="C21" i="19"/>
  <c r="E25" i="19"/>
  <c r="G28" i="19"/>
  <c r="G27" i="19"/>
  <c r="G22" i="19"/>
  <c r="G21" i="19"/>
  <c r="P1" i="2"/>
  <c r="O1" i="2"/>
  <c r="BR1" i="2" s="1"/>
  <c r="N1" i="2"/>
  <c r="BN1" i="2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E12" i="19"/>
  <c r="B23" i="19"/>
  <c r="D2" i="19"/>
  <c r="E10" i="19"/>
  <c r="D13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7" i="19"/>
  <c r="B2" i="19"/>
  <c r="X3" i="2"/>
  <c r="P29" i="19"/>
  <c r="D29" i="19" s="1"/>
  <c r="X2" i="2"/>
  <c r="CB2" i="2"/>
  <c r="U2" i="2"/>
  <c r="O3" i="2"/>
  <c r="X8" i="19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X22" i="19"/>
  <c r="K29" i="19"/>
  <c r="X19" i="19"/>
  <c r="X16" i="19"/>
  <c r="X6" i="19"/>
  <c r="B24" i="19"/>
  <c r="X26" i="19"/>
  <c r="B25" i="19"/>
  <c r="X27" i="19"/>
  <c r="D27" i="19"/>
  <c r="X28" i="19"/>
  <c r="B28" i="19"/>
  <c r="X12" i="19"/>
  <c r="D12" i="19"/>
  <c r="C13" i="19"/>
  <c r="J17" i="19"/>
  <c r="I115" i="19"/>
  <c r="J131" i="19"/>
  <c r="F2" i="19"/>
  <c r="X2" i="19"/>
  <c r="X15" i="19"/>
  <c r="E15" i="19"/>
  <c r="X20" i="19"/>
  <c r="E20" i="19"/>
  <c r="I59" i="19"/>
  <c r="X23" i="19"/>
  <c r="I23" i="19"/>
  <c r="X9" i="19"/>
  <c r="X7" i="19"/>
  <c r="AJ29" i="19"/>
  <c r="A2" i="12" a="1"/>
  <c r="CG25" i="18" l="1"/>
  <c r="BR17" i="18"/>
  <c r="R22" i="2"/>
  <c r="CG33" i="18"/>
  <c r="BW31" i="18"/>
  <c r="U29" i="18"/>
  <c r="CK29" i="18" s="1"/>
  <c r="AP29" i="18" s="1"/>
  <c r="BR30" i="18"/>
  <c r="BM32" i="18"/>
  <c r="BW29" i="18"/>
  <c r="BR21" i="18"/>
  <c r="CB18" i="18"/>
  <c r="CG19" i="18"/>
  <c r="BH22" i="18"/>
  <c r="BC14" i="18"/>
  <c r="BH8" i="18"/>
  <c r="BR10" i="18"/>
  <c r="BC5" i="18"/>
  <c r="CK5" i="2"/>
  <c r="AP5" i="2" s="1"/>
  <c r="CK17" i="2"/>
  <c r="AP17" i="2" s="1"/>
  <c r="CB17" i="2"/>
  <c r="BW24" i="2"/>
  <c r="BR24" i="2"/>
  <c r="CG26" i="2"/>
  <c r="BR15" i="2"/>
  <c r="CB36" i="2"/>
  <c r="CB32" i="2"/>
  <c r="BM49" i="2"/>
  <c r="BM19" i="2"/>
  <c r="BM82" i="2"/>
  <c r="BM77" i="2"/>
  <c r="BM29" i="2"/>
  <c r="BM76" i="2"/>
  <c r="BM24" i="2"/>
  <c r="BM12" i="2"/>
  <c r="CK96" i="2"/>
  <c r="AP96" i="2" s="1"/>
  <c r="BM6" i="2"/>
  <c r="BM84" i="2"/>
  <c r="BM60" i="2"/>
  <c r="L3" i="2"/>
  <c r="A2" i="12"/>
  <c r="B2" i="12" s="1"/>
  <c r="D2" i="12" s="1"/>
  <c r="AB8" i="2"/>
  <c r="BW6" i="2"/>
  <c r="L4" i="2"/>
  <c r="AB4" i="2" s="1"/>
  <c r="L6" i="19"/>
  <c r="L4" i="19"/>
  <c r="L9" i="19"/>
  <c r="L19" i="19"/>
  <c r="BH3" i="18"/>
  <c r="L8" i="19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AB6" i="18"/>
  <c r="CK6" i="18"/>
  <c r="AP6" i="18" s="1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AB5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3" i="2" s="1"/>
  <c r="AB98" i="2"/>
  <c r="CK98" i="2"/>
  <c r="AP98" i="2" s="1"/>
  <c r="AB59" i="2"/>
  <c r="CK59" i="2"/>
  <c r="AP59" i="2" s="1"/>
  <c r="CK41" i="2"/>
  <c r="AP41" i="2" s="1"/>
  <c r="AB41" i="2"/>
  <c r="AB60" i="2"/>
  <c r="CK13" i="2"/>
  <c r="AP13" i="2" s="1"/>
  <c r="AB13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AB7" i="2"/>
  <c r="CK7" i="2"/>
  <c r="AP7" i="2" s="1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4" i="2"/>
  <c r="AP4" i="2" s="1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AB23" i="2"/>
  <c r="CK23" i="2"/>
  <c r="AP23" i="2" s="1"/>
  <c r="L14" i="19"/>
  <c r="L10" i="19"/>
  <c r="L22" i="19"/>
  <c r="L3" i="19"/>
  <c r="L21" i="19"/>
  <c r="L26" i="19"/>
  <c r="L7" i="19"/>
  <c r="L15" i="19"/>
  <c r="L27" i="19"/>
  <c r="L24" i="19"/>
  <c r="L20" i="19"/>
  <c r="L28" i="19"/>
  <c r="L23" i="19"/>
  <c r="L2" i="19"/>
  <c r="L25" i="19"/>
  <c r="BS1" i="2"/>
  <c r="BO1" i="2"/>
  <c r="Q1" i="2"/>
  <c r="S1" i="2"/>
  <c r="R1" i="2"/>
  <c r="BW1" i="2" s="1"/>
  <c r="L13" i="19"/>
  <c r="L12" i="19"/>
  <c r="R29" i="19"/>
  <c r="F29" i="19" s="1"/>
  <c r="AB2" i="2"/>
  <c r="CK2" i="2"/>
  <c r="AP2" i="2" s="1"/>
  <c r="BM2" i="2"/>
  <c r="N29" i="19"/>
  <c r="AF11" i="19" l="1"/>
  <c r="AF18" i="19"/>
  <c r="AF17" i="19"/>
  <c r="AB64" i="2"/>
  <c r="T17" i="19"/>
  <c r="T18" i="19"/>
  <c r="CK89" i="18"/>
  <c r="AP89" i="18" s="1"/>
  <c r="AB89" i="18"/>
  <c r="AF78" i="19"/>
  <c r="AF68" i="19"/>
  <c r="AF58" i="19"/>
  <c r="AF64" i="19"/>
  <c r="AF171" i="19"/>
  <c r="AF145" i="19"/>
  <c r="AF136" i="19"/>
  <c r="AF130" i="19"/>
  <c r="AF132" i="19"/>
  <c r="AF49" i="19"/>
  <c r="AF57" i="19"/>
  <c r="AF90" i="19"/>
  <c r="AF84" i="19"/>
  <c r="AF74" i="19"/>
  <c r="AF80" i="19"/>
  <c r="AF182" i="19"/>
  <c r="AF153" i="19"/>
  <c r="AF147" i="19"/>
  <c r="AF56" i="19"/>
  <c r="AF35" i="19"/>
  <c r="AF72" i="19"/>
  <c r="AF4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H18" i="19" l="1"/>
  <c r="H17" i="19"/>
  <c r="T11" i="19"/>
  <c r="H11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H46" i="19" s="1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H78" i="19" s="1"/>
  <c r="T100" i="19"/>
  <c r="H100" i="19" s="1"/>
  <c r="T130" i="19"/>
  <c r="H130" i="19" s="1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H171" i="19" s="1"/>
  <c r="T84" i="19"/>
  <c r="H84" i="19" s="1"/>
  <c r="T148" i="19"/>
  <c r="H148" i="19" s="1"/>
  <c r="T192" i="19"/>
  <c r="H192" i="19" s="1"/>
  <c r="T145" i="19"/>
  <c r="H145" i="19" s="1"/>
  <c r="T182" i="19"/>
  <c r="H182" i="19" s="1"/>
  <c r="T52" i="19"/>
  <c r="H52" i="19" s="1"/>
  <c r="T147" i="19"/>
  <c r="H147" i="19" s="1"/>
  <c r="T194" i="19"/>
  <c r="H194" i="19" s="1"/>
  <c r="T99" i="19"/>
  <c r="H99" i="19" s="1"/>
  <c r="T32" i="19"/>
  <c r="H32" i="19" s="1"/>
  <c r="T131" i="19"/>
  <c r="H131" i="19" s="1"/>
  <c r="T123" i="19"/>
  <c r="H123" i="19" s="1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H128" i="19" s="1"/>
  <c r="T58" i="19"/>
  <c r="H58" i="19" s="1"/>
  <c r="T181" i="19"/>
  <c r="H181" i="19" s="1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H42" i="19" s="1"/>
  <c r="T50" i="19"/>
  <c r="H50" i="19" s="1"/>
  <c r="T81" i="19"/>
  <c r="H81" i="19" s="1"/>
  <c r="T158" i="19"/>
  <c r="H158" i="19" s="1"/>
  <c r="T183" i="19"/>
  <c r="H183" i="19" s="1"/>
  <c r="T43" i="19"/>
  <c r="H43" i="19" s="1"/>
  <c r="T142" i="19"/>
  <c r="H142" i="19" s="1"/>
  <c r="T47" i="19"/>
  <c r="H47" i="19" s="1"/>
  <c r="T119" i="19"/>
  <c r="H119" i="19" s="1"/>
  <c r="T164" i="19"/>
  <c r="H164" i="19" s="1"/>
  <c r="T190" i="19"/>
  <c r="H190" i="19" s="1"/>
  <c r="T149" i="19"/>
  <c r="H149" i="19" s="1"/>
  <c r="T140" i="19"/>
  <c r="H140" i="19" s="1"/>
  <c r="T72" i="19"/>
  <c r="H72" i="19" s="1"/>
  <c r="T110" i="19"/>
  <c r="H110" i="19" s="1"/>
  <c r="T62" i="19"/>
  <c r="H62" i="19" s="1"/>
  <c r="T129" i="19"/>
  <c r="H129" i="19" s="1"/>
  <c r="T112" i="19"/>
  <c r="H112" i="19" s="1"/>
  <c r="T95" i="19"/>
  <c r="H95" i="19" s="1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H124" i="19" s="1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H64" i="19" s="1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H116" i="19" s="1"/>
  <c r="T34" i="19"/>
  <c r="H34" i="19" s="1"/>
  <c r="T180" i="19"/>
  <c r="H180" i="19" s="1"/>
  <c r="T105" i="19"/>
  <c r="H105" i="19" s="1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H74" i="19" s="1"/>
  <c r="T165" i="19"/>
  <c r="H165" i="19" s="1"/>
  <c r="T150" i="19"/>
  <c r="H150" i="19" s="1"/>
  <c r="T166" i="19"/>
  <c r="H166" i="19" s="1"/>
  <c r="T80" i="19"/>
  <c r="H80" i="19" s="1"/>
  <c r="T44" i="19"/>
  <c r="H44" i="19" s="1"/>
  <c r="T53" i="19"/>
  <c r="H53" i="19" s="1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H49" i="19" s="1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H68" i="19" s="1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H56" i="19" s="1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E1" i="18" l="1"/>
  <c r="G1" i="18"/>
  <c r="F1" i="18"/>
  <c r="BC1" i="18" s="1"/>
  <c r="CH1" i="2"/>
  <c r="CD1" i="2"/>
  <c r="AE90" i="2" s="1"/>
  <c r="AA1" i="2"/>
  <c r="CJ1" i="2" s="1"/>
  <c r="CI1" i="2" s="1"/>
  <c r="Z1" i="2"/>
  <c r="B3" i="12"/>
  <c r="AI75" i="2" l="1"/>
  <c r="AK38" i="2"/>
  <c r="AI3" i="2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X3" i="12" s="1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AI11" i="2"/>
  <c r="AO3" i="2"/>
  <c r="AB3" i="12" s="1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Z3" i="12"/>
  <c r="I3" i="12"/>
  <c r="E3" i="12"/>
  <c r="G3" i="12" s="1"/>
  <c r="AP3" i="12"/>
  <c r="AC3" i="12"/>
  <c r="J3" i="12"/>
  <c r="Y3" i="12"/>
  <c r="AE3" i="12"/>
  <c r="AF3" i="12"/>
  <c r="AQ3" i="12"/>
  <c r="A4" i="12" a="1"/>
  <c r="N17" i="19" l="1"/>
  <c r="P18" i="19"/>
  <c r="W3" i="12"/>
  <c r="AG3" i="12" s="1"/>
  <c r="N18" i="19"/>
  <c r="N11" i="19"/>
  <c r="W2" i="12"/>
  <c r="O11" i="19"/>
  <c r="X2" i="12"/>
  <c r="S17" i="19"/>
  <c r="R18" i="19"/>
  <c r="P17" i="19"/>
  <c r="P11" i="19"/>
  <c r="Y2" i="12"/>
  <c r="S11" i="19"/>
  <c r="AB2" i="12"/>
  <c r="R11" i="19"/>
  <c r="AA2" i="12"/>
  <c r="S18" i="19"/>
  <c r="Q11" i="19"/>
  <c r="Z2" i="12"/>
  <c r="Q18" i="19"/>
  <c r="O17" i="19"/>
  <c r="O18" i="19"/>
  <c r="Q17" i="19"/>
  <c r="R17" i="19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4" i="12"/>
  <c r="AG2" i="12" l="1"/>
  <c r="X17" i="19"/>
  <c r="X11" i="19"/>
  <c r="X18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Y4" i="12" s="1"/>
  <c r="Z4" i="12" l="1"/>
  <c r="AE4" i="12"/>
  <c r="AA4" i="12"/>
  <c r="W4" i="12"/>
  <c r="E4" i="12"/>
  <c r="G4" i="12" s="1"/>
  <c r="AC4" i="12"/>
  <c r="AP4" i="12"/>
  <c r="AQ4" i="12"/>
  <c r="I4" i="12"/>
  <c r="AO4" i="12"/>
  <c r="AD4" i="12"/>
  <c r="AR4" i="12"/>
  <c r="AB4" i="12"/>
  <c r="AF4" i="12"/>
  <c r="X4" i="12"/>
  <c r="J4" i="12"/>
  <c r="C4" i="12"/>
  <c r="D4" i="12"/>
  <c r="BO1" i="18"/>
  <c r="BS1" i="18"/>
  <c r="S1" i="18"/>
  <c r="R1" i="18"/>
  <c r="BW1" i="18" s="1"/>
  <c r="Q1" i="18"/>
  <c r="A5" i="12" a="1"/>
  <c r="F4" i="12" l="1"/>
  <c r="H4" i="12" s="1"/>
  <c r="S4" i="12"/>
  <c r="T4" i="12"/>
  <c r="Q4" i="12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O5" i="12" l="1"/>
  <c r="Z5" i="12"/>
  <c r="AE5" i="12"/>
  <c r="AC5" i="12"/>
  <c r="AD5" i="12"/>
  <c r="Y5" i="12"/>
  <c r="AA5" i="12"/>
  <c r="AB5" i="12"/>
  <c r="AF5" i="12"/>
  <c r="C5" i="12"/>
  <c r="J5" i="12"/>
  <c r="E5" i="12"/>
  <c r="G5" i="12" s="1"/>
  <c r="I5" i="12"/>
  <c r="D5" i="12"/>
  <c r="AR5" i="12"/>
  <c r="W5" i="12"/>
  <c r="AQ5" i="12"/>
  <c r="AP5" i="12"/>
  <c r="CH1" i="18"/>
  <c r="CD1" i="18"/>
  <c r="Z1" i="18"/>
  <c r="AA1" i="18"/>
  <c r="CJ1" i="18" s="1"/>
  <c r="CI1" i="18" s="1"/>
  <c r="A6" i="12" a="1"/>
  <c r="AE30" i="18" l="1"/>
  <c r="AK32" i="18"/>
  <c r="S5" i="12"/>
  <c r="AM31" i="18"/>
  <c r="AK55" i="18"/>
  <c r="F5" i="12"/>
  <c r="H5" i="12" s="1"/>
  <c r="R5" i="12"/>
  <c r="Q5" i="12"/>
  <c r="T5" i="12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I2" i="12" s="1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K2" i="12" s="1"/>
  <c r="M2" i="12" s="1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N2" i="12" s="1"/>
  <c r="P2" i="12" s="1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2" i="12" s="1"/>
  <c r="O2" i="12" s="1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J2" i="12" s="1"/>
  <c r="L2" i="12" s="1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M3" i="12" s="1"/>
  <c r="O3" i="12" s="1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I8" i="18"/>
  <c r="AI35" i="18"/>
  <c r="AI5" i="18"/>
  <c r="AK3" i="12" s="1"/>
  <c r="M3" i="12" s="1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 s="1"/>
  <c r="AO86" i="18"/>
  <c r="AG10" i="18"/>
  <c r="AE75" i="18"/>
  <c r="AK42" i="18"/>
  <c r="AI41" i="18"/>
  <c r="AI89" i="18"/>
  <c r="AG45" i="18"/>
  <c r="AK2" i="18"/>
  <c r="AL2" i="12" s="1"/>
  <c r="N2" i="12" s="1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N4" i="12" s="1"/>
  <c r="P4" i="12" s="1"/>
  <c r="AM10" i="18"/>
  <c r="AM56" i="18"/>
  <c r="A6" i="12"/>
  <c r="AJ4" i="12" l="1"/>
  <c r="L4" i="12" s="1"/>
  <c r="AK4" i="12"/>
  <c r="M4" i="12" s="1"/>
  <c r="AM4" i="12"/>
  <c r="O4" i="12" s="1"/>
  <c r="AI4" i="12"/>
  <c r="K4" i="12" s="1"/>
  <c r="AB11" i="19"/>
  <c r="D11" i="19" s="1"/>
  <c r="AE11" i="19"/>
  <c r="G11" i="19" s="1"/>
  <c r="AD11" i="19"/>
  <c r="F11" i="19" s="1"/>
  <c r="AC11" i="19"/>
  <c r="E11" i="19" s="1"/>
  <c r="AA11" i="19"/>
  <c r="C11" i="19" s="1"/>
  <c r="Z11" i="19"/>
  <c r="B11" i="19" s="1"/>
  <c r="AA18" i="19"/>
  <c r="C18" i="19" s="1"/>
  <c r="AE18" i="19"/>
  <c r="G18" i="19" s="1"/>
  <c r="AC18" i="19"/>
  <c r="E18" i="19" s="1"/>
  <c r="AD18" i="19"/>
  <c r="F18" i="19" s="1"/>
  <c r="AB18" i="19"/>
  <c r="D18" i="19" s="1"/>
  <c r="Z18" i="19"/>
  <c r="B18" i="19" s="1"/>
  <c r="AC17" i="19"/>
  <c r="E17" i="19" s="1"/>
  <c r="AB17" i="19"/>
  <c r="D17" i="19" s="1"/>
  <c r="AA17" i="19"/>
  <c r="C17" i="19" s="1"/>
  <c r="AD17" i="19"/>
  <c r="F17" i="19" s="1"/>
  <c r="Z17" i="19"/>
  <c r="B17" i="19" s="1"/>
  <c r="AE17" i="19"/>
  <c r="G17" i="19" s="1"/>
  <c r="AJ5" i="12"/>
  <c r="L5" i="12" s="1"/>
  <c r="AI3" i="12"/>
  <c r="K3" i="12" s="1"/>
  <c r="AK5" i="12"/>
  <c r="M5" i="12" s="1"/>
  <c r="AN3" i="12"/>
  <c r="P3" i="12" s="1"/>
  <c r="AJ3" i="12"/>
  <c r="L3" i="12" s="1"/>
  <c r="AL3" i="12"/>
  <c r="N3" i="12" s="1"/>
  <c r="AL5" i="12"/>
  <c r="N5" i="12" s="1"/>
  <c r="AI5" i="12"/>
  <c r="K5" i="12" s="1"/>
  <c r="AM5" i="12"/>
  <c r="O5" i="12" s="1"/>
  <c r="AN5" i="12"/>
  <c r="P5" i="12" s="1"/>
  <c r="AS2" i="12"/>
  <c r="K2" i="12"/>
  <c r="U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Q6" i="12" s="1"/>
  <c r="AS4" i="12" l="1"/>
  <c r="U4" i="12"/>
  <c r="L11" i="19"/>
  <c r="AJ11" i="19"/>
  <c r="AJ18" i="19"/>
  <c r="L18" i="19"/>
  <c r="L17" i="19"/>
  <c r="AJ17" i="19"/>
  <c r="AS3" i="12"/>
  <c r="U3" i="12"/>
  <c r="U5" i="12"/>
  <c r="AS5" i="12"/>
  <c r="Z6" i="12"/>
  <c r="AR6" i="12"/>
  <c r="J6" i="12"/>
  <c r="AK6" i="12"/>
  <c r="AD6" i="12"/>
  <c r="AO6" i="12"/>
  <c r="AP6" i="12"/>
  <c r="AF6" i="12"/>
  <c r="D6" i="12"/>
  <c r="I6" i="12"/>
  <c r="AI6" i="12"/>
  <c r="E6" i="12"/>
  <c r="G6" i="12" s="1"/>
  <c r="AB6" i="12"/>
  <c r="AC6" i="12"/>
  <c r="X6" i="12"/>
  <c r="AL6" i="12"/>
  <c r="C6" i="12"/>
  <c r="AE6" i="12"/>
  <c r="S6" i="12" s="1"/>
  <c r="W6" i="12"/>
  <c r="Y6" i="12"/>
  <c r="AJ6" i="12"/>
  <c r="AA6" i="12"/>
  <c r="AM6" i="12"/>
  <c r="AN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K6" i="12" l="1"/>
  <c r="M6" i="12"/>
  <c r="R6" i="12"/>
  <c r="F6" i="12"/>
  <c r="H6" i="12" s="1"/>
  <c r="Q6" i="12"/>
  <c r="L6" i="12"/>
  <c r="O6" i="12"/>
  <c r="T6" i="12"/>
  <c r="AG6" i="12"/>
  <c r="N6" i="12"/>
  <c r="AS6" i="12"/>
  <c r="P6" i="12"/>
  <c r="A7" i="12"/>
  <c r="U6" i="12" l="1"/>
  <c r="B7" i="12"/>
  <c r="AF7" i="12" s="1"/>
  <c r="A8" i="12" a="1"/>
  <c r="E7" i="12" l="1"/>
  <c r="F7" i="12" s="1"/>
  <c r="AQ7" i="12"/>
  <c r="AB7" i="12"/>
  <c r="AC7" i="12"/>
  <c r="AK7" i="12"/>
  <c r="AI7" i="12"/>
  <c r="AO7" i="12"/>
  <c r="AM7" i="12"/>
  <c r="AA7" i="12"/>
  <c r="Z7" i="12"/>
  <c r="Y7" i="12"/>
  <c r="AL7" i="12"/>
  <c r="X7" i="12"/>
  <c r="AN7" i="12"/>
  <c r="AP7" i="12"/>
  <c r="W7" i="12"/>
  <c r="I7" i="12"/>
  <c r="AR7" i="12"/>
  <c r="T7" i="12" s="1"/>
  <c r="D7" i="12"/>
  <c r="J7" i="12"/>
  <c r="AD7" i="12"/>
  <c r="AE7" i="12"/>
  <c r="AJ7" i="12"/>
  <c r="C7" i="12"/>
  <c r="A8" i="12"/>
  <c r="S7" i="12" l="1"/>
  <c r="M7" i="12"/>
  <c r="G7" i="12"/>
  <c r="H7" i="12" s="1"/>
  <c r="P7" i="12"/>
  <c r="O7" i="12"/>
  <c r="Q7" i="12"/>
  <c r="L7" i="12"/>
  <c r="R7" i="12"/>
  <c r="N7" i="12"/>
  <c r="AS7" i="12"/>
  <c r="AG7" i="12"/>
  <c r="K7" i="12"/>
  <c r="B8" i="12"/>
  <c r="Y8" i="12" s="1"/>
  <c r="A9" i="12" a="1"/>
  <c r="U7" i="12" l="1"/>
  <c r="X8" i="12"/>
  <c r="W8" i="12"/>
  <c r="J8" i="12"/>
  <c r="AP8" i="12"/>
  <c r="I8" i="12"/>
  <c r="AK8" i="12"/>
  <c r="M8" i="12" s="1"/>
  <c r="AJ8" i="12"/>
  <c r="AB8" i="12"/>
  <c r="AI8" i="12"/>
  <c r="AF8" i="12"/>
  <c r="AO8" i="12"/>
  <c r="AN8" i="12"/>
  <c r="AE8" i="12"/>
  <c r="D8" i="12"/>
  <c r="Z8" i="12"/>
  <c r="AM8" i="12"/>
  <c r="AD8" i="12"/>
  <c r="E8" i="12"/>
  <c r="F8" i="12" s="1"/>
  <c r="AA8" i="12"/>
  <c r="AC8" i="12"/>
  <c r="C8" i="12"/>
  <c r="AR8" i="12"/>
  <c r="T8" i="12" s="1"/>
  <c r="AL8" i="12"/>
  <c r="AQ8" i="12"/>
  <c r="A9" i="12"/>
  <c r="L8" i="12" l="1"/>
  <c r="Q8" i="12"/>
  <c r="P8" i="12"/>
  <c r="O8" i="12"/>
  <c r="G8" i="12"/>
  <c r="H8" i="12" s="1"/>
  <c r="AG8" i="12"/>
  <c r="K8" i="12"/>
  <c r="R8" i="12"/>
  <c r="AS8" i="12"/>
  <c r="N8" i="12"/>
  <c r="S8" i="12"/>
  <c r="B9" i="12"/>
  <c r="AC9" i="12" s="1"/>
  <c r="A10" i="12" a="1"/>
  <c r="U8" i="12" l="1"/>
  <c r="AD9" i="12"/>
  <c r="AJ9" i="12"/>
  <c r="AB9" i="12"/>
  <c r="AE9" i="12"/>
  <c r="AO9" i="12"/>
  <c r="Q9" i="12" s="1"/>
  <c r="AF9" i="12"/>
  <c r="AL9" i="12"/>
  <c r="Z9" i="12"/>
  <c r="E9" i="12"/>
  <c r="F9" i="12" s="1"/>
  <c r="X9" i="12"/>
  <c r="W9" i="12"/>
  <c r="AM9" i="12"/>
  <c r="AQ9" i="12"/>
  <c r="J9" i="12"/>
  <c r="AA9" i="12"/>
  <c r="AP9" i="12"/>
  <c r="D9" i="12"/>
  <c r="I9" i="12"/>
  <c r="C9" i="12"/>
  <c r="AR9" i="12"/>
  <c r="AK9" i="12"/>
  <c r="Y9" i="12"/>
  <c r="AN9" i="12"/>
  <c r="AI9" i="12"/>
  <c r="A10" i="12"/>
  <c r="P9" i="12" l="1"/>
  <c r="S9" i="12"/>
  <c r="G9" i="12"/>
  <c r="H9" i="12" s="1"/>
  <c r="R9" i="12"/>
  <c r="K9" i="12"/>
  <c r="O9" i="12"/>
  <c r="N9" i="12"/>
  <c r="AG9" i="12"/>
  <c r="T9" i="12"/>
  <c r="L9" i="12"/>
  <c r="AS9" i="12"/>
  <c r="M9" i="12"/>
  <c r="B10" i="12"/>
  <c r="AI10" i="12" s="1"/>
  <c r="A11" i="12" a="1"/>
  <c r="U9" i="12" l="1"/>
  <c r="Z10" i="12"/>
  <c r="AE10" i="12"/>
  <c r="AO10" i="12"/>
  <c r="D10" i="12"/>
  <c r="AR10" i="12"/>
  <c r="AJ10" i="12"/>
  <c r="W10" i="12"/>
  <c r="K10" i="12" s="1"/>
  <c r="AP10" i="12"/>
  <c r="I10" i="12"/>
  <c r="AA10" i="12"/>
  <c r="C10" i="12"/>
  <c r="Y10" i="12"/>
  <c r="AD10" i="12"/>
  <c r="AK10" i="12"/>
  <c r="AB10" i="12"/>
  <c r="AN10" i="12"/>
  <c r="AF10" i="12"/>
  <c r="AQ10" i="12"/>
  <c r="X10" i="12"/>
  <c r="E10" i="12"/>
  <c r="F10" i="12" s="1"/>
  <c r="AL10" i="12"/>
  <c r="N10" i="12" s="1"/>
  <c r="AM10" i="12"/>
  <c r="AC10" i="12"/>
  <c r="J10" i="12"/>
  <c r="A11" i="12"/>
  <c r="Q10" i="12" l="1"/>
  <c r="T10" i="12"/>
  <c r="L10" i="12"/>
  <c r="O10" i="12"/>
  <c r="S10" i="12"/>
  <c r="P10" i="12"/>
  <c r="M10" i="12"/>
  <c r="R10" i="12"/>
  <c r="AG10" i="12"/>
  <c r="AS10" i="12"/>
  <c r="G10" i="12"/>
  <c r="H10" i="12" s="1"/>
  <c r="B11" i="12"/>
  <c r="D11" i="12" s="1"/>
  <c r="A12" i="12" a="1"/>
  <c r="U10" i="12" l="1"/>
  <c r="J11" i="12"/>
  <c r="AA11" i="12"/>
  <c r="AL11" i="12"/>
  <c r="AN11" i="12"/>
  <c r="AD11" i="12"/>
  <c r="E11" i="12"/>
  <c r="F11" i="12" s="1"/>
  <c r="X11" i="12"/>
  <c r="W11" i="12"/>
  <c r="C11" i="12"/>
  <c r="AF11" i="12"/>
  <c r="Y11" i="12"/>
  <c r="AJ11" i="12"/>
  <c r="AB11" i="12"/>
  <c r="I11" i="12"/>
  <c r="AQ11" i="12"/>
  <c r="AI11" i="12"/>
  <c r="K11" i="12" s="1"/>
  <c r="AK11" i="12"/>
  <c r="Z11" i="12"/>
  <c r="AP11" i="12"/>
  <c r="AM11" i="12"/>
  <c r="AC11" i="12"/>
  <c r="AE11" i="12"/>
  <c r="AR11" i="12"/>
  <c r="AO11" i="12"/>
  <c r="A12" i="12"/>
  <c r="G11" i="12" l="1"/>
  <c r="H11" i="12" s="1"/>
  <c r="T11" i="12"/>
  <c r="O11" i="12"/>
  <c r="S11" i="12"/>
  <c r="N11" i="12"/>
  <c r="M11" i="12"/>
  <c r="L11" i="12"/>
  <c r="P11" i="12"/>
  <c r="R11" i="12"/>
  <c r="Q11" i="12"/>
  <c r="AG11" i="12"/>
  <c r="AS11" i="12"/>
  <c r="B12" i="12"/>
  <c r="J12" i="12" s="1"/>
  <c r="A13" i="12" a="1"/>
  <c r="U11" i="12" l="1"/>
  <c r="AF12" i="12"/>
  <c r="AP12" i="12"/>
  <c r="I12" i="12"/>
  <c r="W12" i="12"/>
  <c r="AB12" i="12"/>
  <c r="AE12" i="12"/>
  <c r="C12" i="12"/>
  <c r="D12" i="12"/>
  <c r="AK12" i="12"/>
  <c r="AD12" i="12"/>
  <c r="R12" i="12" s="1"/>
  <c r="X12" i="12"/>
  <c r="AQ12" i="12"/>
  <c r="AN12" i="12"/>
  <c r="E12" i="12"/>
  <c r="F12" i="12" s="1"/>
  <c r="Z12" i="12"/>
  <c r="AC12" i="12"/>
  <c r="AI12" i="12"/>
  <c r="AO12" i="12"/>
  <c r="AM12" i="12"/>
  <c r="AJ12" i="12"/>
  <c r="AA12" i="12"/>
  <c r="Y12" i="12"/>
  <c r="AL12" i="12"/>
  <c r="AR12" i="12"/>
  <c r="A13" i="12"/>
  <c r="P12" i="12" l="1"/>
  <c r="T12" i="12"/>
  <c r="K12" i="12"/>
  <c r="Q12" i="12"/>
  <c r="S12" i="12"/>
  <c r="AS12" i="12"/>
  <c r="G12" i="12"/>
  <c r="H12" i="12" s="1"/>
  <c r="N12" i="12"/>
  <c r="L12" i="12"/>
  <c r="O12" i="12"/>
  <c r="AG12" i="12"/>
  <c r="M12" i="12"/>
  <c r="B13" i="12"/>
  <c r="AJ13" i="12" s="1"/>
  <c r="A14" i="12" a="1"/>
  <c r="AQ13" i="12" l="1"/>
  <c r="U12" i="12"/>
  <c r="AO13" i="12"/>
  <c r="Y13" i="12"/>
  <c r="I13" i="12"/>
  <c r="Z13" i="12"/>
  <c r="AD13" i="12"/>
  <c r="W13" i="12"/>
  <c r="AK13" i="12"/>
  <c r="AF13" i="12"/>
  <c r="AC13" i="12"/>
  <c r="X13" i="12"/>
  <c r="L13" i="12" s="1"/>
  <c r="AR13" i="12"/>
  <c r="AE13" i="12"/>
  <c r="C13" i="12"/>
  <c r="J13" i="12"/>
  <c r="D13" i="12"/>
  <c r="AM13" i="12"/>
  <c r="AL13" i="12"/>
  <c r="AP13" i="12"/>
  <c r="AA13" i="12"/>
  <c r="E13" i="12"/>
  <c r="G13" i="12" s="1"/>
  <c r="AI13" i="12"/>
  <c r="AB13" i="12"/>
  <c r="AN13" i="12"/>
  <c r="A14" i="12"/>
  <c r="Q13" i="12" l="1"/>
  <c r="R13" i="12"/>
  <c r="S13" i="12"/>
  <c r="P13" i="12"/>
  <c r="M13" i="12"/>
  <c r="T13" i="12"/>
  <c r="N13" i="12"/>
  <c r="K13" i="12"/>
  <c r="AS13" i="12"/>
  <c r="F13" i="12"/>
  <c r="H13" i="12" s="1"/>
  <c r="O13" i="12"/>
  <c r="AG13" i="12"/>
  <c r="B14" i="12"/>
  <c r="D14" i="12" s="1"/>
  <c r="A15" i="12" a="1"/>
  <c r="AP14" i="12" l="1"/>
  <c r="AB14" i="12"/>
  <c r="I14" i="12"/>
  <c r="U13" i="12"/>
  <c r="AI14" i="12"/>
  <c r="AD14" i="12"/>
  <c r="AE14" i="12"/>
  <c r="X14" i="12"/>
  <c r="AO14" i="12"/>
  <c r="AA14" i="12"/>
  <c r="W14" i="12"/>
  <c r="AM14" i="12"/>
  <c r="Z14" i="12"/>
  <c r="AR14" i="12"/>
  <c r="AQ14" i="12"/>
  <c r="Y14" i="12"/>
  <c r="AC14" i="12"/>
  <c r="Q14" i="12" s="1"/>
  <c r="J14" i="12"/>
  <c r="AJ14" i="12"/>
  <c r="C14" i="12"/>
  <c r="AK14" i="12"/>
  <c r="AN14" i="12"/>
  <c r="E14" i="12"/>
  <c r="F14" i="12" s="1"/>
  <c r="AF14" i="12"/>
  <c r="AL14" i="12"/>
  <c r="A15" i="12"/>
  <c r="P14" i="12" l="1"/>
  <c r="N14" i="12"/>
  <c r="G14" i="12"/>
  <c r="H14" i="12" s="1"/>
  <c r="R14" i="12"/>
  <c r="S14" i="12"/>
  <c r="O14" i="12"/>
  <c r="T14" i="12"/>
  <c r="L14" i="12"/>
  <c r="M14" i="12"/>
  <c r="K14" i="12"/>
  <c r="AG14" i="12"/>
  <c r="AS14" i="12"/>
  <c r="B15" i="12"/>
  <c r="AB15" i="12" s="1"/>
  <c r="A16" i="12" a="1"/>
  <c r="U14" i="12" l="1"/>
  <c r="AO15" i="12"/>
  <c r="AE15" i="12"/>
  <c r="J15" i="12"/>
  <c r="AL15" i="12"/>
  <c r="W15" i="12"/>
  <c r="E15" i="12"/>
  <c r="F15" i="12" s="1"/>
  <c r="AI15" i="12"/>
  <c r="I15" i="12"/>
  <c r="C15" i="12"/>
  <c r="AP15" i="12"/>
  <c r="X15" i="12"/>
  <c r="AJ15" i="12"/>
  <c r="D15" i="12"/>
  <c r="AA15" i="12"/>
  <c r="AC15" i="12"/>
  <c r="AM15" i="12"/>
  <c r="AK15" i="12"/>
  <c r="AQ15" i="12"/>
  <c r="S15" i="12" s="1"/>
  <c r="AR15" i="12"/>
  <c r="Y15" i="12"/>
  <c r="AF15" i="12"/>
  <c r="AN15" i="12"/>
  <c r="P15" i="12" s="1"/>
  <c r="AD15" i="12"/>
  <c r="Z15" i="12"/>
  <c r="A16" i="12"/>
  <c r="N15" i="12" l="1"/>
  <c r="G15" i="12"/>
  <c r="H15" i="12" s="1"/>
  <c r="R15" i="12"/>
  <c r="Q15" i="12"/>
  <c r="L15" i="12"/>
  <c r="K15" i="12"/>
  <c r="O15" i="12"/>
  <c r="T15" i="12"/>
  <c r="M15" i="12"/>
  <c r="AS15" i="12"/>
  <c r="AG15" i="12"/>
  <c r="B16" i="12"/>
  <c r="AK16" i="12" s="1"/>
  <c r="A17" i="12" a="1"/>
  <c r="AQ16" i="12" l="1"/>
  <c r="AD16" i="12"/>
  <c r="AE16" i="12"/>
  <c r="U15" i="12"/>
  <c r="J16" i="12"/>
  <c r="Z16" i="12"/>
  <c r="X16" i="12"/>
  <c r="AO16" i="12"/>
  <c r="E16" i="12"/>
  <c r="G16" i="12" s="1"/>
  <c r="W16" i="12"/>
  <c r="AP16" i="12"/>
  <c r="AB16" i="12"/>
  <c r="D16" i="12"/>
  <c r="AF16" i="12"/>
  <c r="AA16" i="12"/>
  <c r="AC16" i="12"/>
  <c r="AL16" i="12"/>
  <c r="AI16" i="12"/>
  <c r="I16" i="12"/>
  <c r="C16" i="12"/>
  <c r="AJ16" i="12"/>
  <c r="Y16" i="12"/>
  <c r="M16" i="12" s="1"/>
  <c r="AM16" i="12"/>
  <c r="AR16" i="12"/>
  <c r="AN16" i="12"/>
  <c r="A17" i="12"/>
  <c r="Q16" i="12" l="1"/>
  <c r="P16" i="12"/>
  <c r="K16" i="12"/>
  <c r="F16" i="12"/>
  <c r="H16" i="12" s="1"/>
  <c r="S16" i="12"/>
  <c r="T16" i="12"/>
  <c r="R16" i="12"/>
  <c r="N16" i="12"/>
  <c r="O16" i="12"/>
  <c r="L16" i="12"/>
  <c r="AS16" i="12"/>
  <c r="AG16" i="12"/>
  <c r="B17" i="12"/>
  <c r="AA17" i="12" s="1"/>
  <c r="A18" i="12" a="1"/>
  <c r="U16" i="12" l="1"/>
  <c r="AC17" i="12"/>
  <c r="AM17" i="12"/>
  <c r="O17" i="12" s="1"/>
  <c r="I17" i="12"/>
  <c r="AN17" i="12"/>
  <c r="E17" i="12"/>
  <c r="G17" i="12" s="1"/>
  <c r="AO17" i="12"/>
  <c r="AF17" i="12"/>
  <c r="AP17" i="12"/>
  <c r="D17" i="12"/>
  <c r="J17" i="12"/>
  <c r="C17" i="12"/>
  <c r="AK17" i="12"/>
  <c r="W17" i="12"/>
  <c r="AQ17" i="12"/>
  <c r="AR17" i="12"/>
  <c r="AI17" i="12"/>
  <c r="AE17" i="12"/>
  <c r="AJ17" i="12"/>
  <c r="X17" i="12"/>
  <c r="AB17" i="12"/>
  <c r="AL17" i="12"/>
  <c r="Y17" i="12"/>
  <c r="Z17" i="12"/>
  <c r="AD17" i="12"/>
  <c r="R17" i="12" s="1"/>
  <c r="A18" i="12"/>
  <c r="P17" i="12" l="1"/>
  <c r="M17" i="12"/>
  <c r="F17" i="12"/>
  <c r="H17" i="12" s="1"/>
  <c r="K17" i="12"/>
  <c r="Q17" i="12"/>
  <c r="L17" i="12"/>
  <c r="S17" i="12"/>
  <c r="N17" i="12"/>
  <c r="AS17" i="12"/>
  <c r="AG17" i="12"/>
  <c r="T17" i="12"/>
  <c r="B18" i="12"/>
  <c r="AN18" i="12" s="1"/>
  <c r="A19" i="12" a="1"/>
  <c r="AB18" i="12" l="1"/>
  <c r="P18" i="12" s="1"/>
  <c r="U17" i="12"/>
  <c r="Z18" i="12"/>
  <c r="AD18" i="12"/>
  <c r="AO18" i="12"/>
  <c r="AM18" i="12"/>
  <c r="I18" i="12"/>
  <c r="D18" i="12"/>
  <c r="Y18" i="12"/>
  <c r="E18" i="12"/>
  <c r="G18" i="12" s="1"/>
  <c r="AK18" i="12"/>
  <c r="AE18" i="12"/>
  <c r="AP18" i="12"/>
  <c r="AJ18" i="12"/>
  <c r="AC18" i="12"/>
  <c r="AR18" i="12"/>
  <c r="W18" i="12"/>
  <c r="J18" i="12"/>
  <c r="AF18" i="12"/>
  <c r="AL18" i="12"/>
  <c r="X18" i="12"/>
  <c r="AI18" i="12"/>
  <c r="AA18" i="12"/>
  <c r="AQ18" i="12"/>
  <c r="C18" i="12"/>
  <c r="A19" i="12"/>
  <c r="N18" i="12" l="1"/>
  <c r="R18" i="12"/>
  <c r="F18" i="12"/>
  <c r="H18" i="12" s="1"/>
  <c r="O18" i="12"/>
  <c r="M18" i="12"/>
  <c r="S18" i="12"/>
  <c r="Q18" i="12"/>
  <c r="T18" i="12"/>
  <c r="AS18" i="12"/>
  <c r="L18" i="12"/>
  <c r="K18" i="12"/>
  <c r="AG18" i="12"/>
  <c r="B19" i="12"/>
  <c r="AK19" i="12" s="1"/>
  <c r="A20" i="12" a="1"/>
  <c r="U18" i="12" l="1"/>
  <c r="X19" i="12"/>
  <c r="J19" i="12"/>
  <c r="AD19" i="12"/>
  <c r="AC19" i="12"/>
  <c r="W19" i="12"/>
  <c r="AO19" i="12"/>
  <c r="AL19" i="12"/>
  <c r="AB19" i="12"/>
  <c r="AE19" i="12"/>
  <c r="I19" i="12"/>
  <c r="AP19" i="12"/>
  <c r="AN19" i="12"/>
  <c r="C19" i="12"/>
  <c r="AQ19" i="12"/>
  <c r="AJ19" i="12"/>
  <c r="AA19" i="12"/>
  <c r="Z19" i="12"/>
  <c r="D19" i="12"/>
  <c r="AM19" i="12"/>
  <c r="AR19" i="12"/>
  <c r="Y19" i="12"/>
  <c r="M19" i="12" s="1"/>
  <c r="E19" i="12"/>
  <c r="F19" i="12" s="1"/>
  <c r="AF19" i="12"/>
  <c r="AI19" i="12"/>
  <c r="A20" i="12"/>
  <c r="Q19" i="12" l="1"/>
  <c r="R19" i="12"/>
  <c r="N19" i="12"/>
  <c r="L19" i="12"/>
  <c r="AS19" i="12"/>
  <c r="G19" i="12"/>
  <c r="H19" i="12" s="1"/>
  <c r="T19" i="12"/>
  <c r="S19" i="12"/>
  <c r="AG19" i="12"/>
  <c r="P19" i="12"/>
  <c r="K19" i="12"/>
  <c r="O19" i="12"/>
  <c r="B20" i="12"/>
  <c r="I20" i="12" s="1"/>
  <c r="A21" i="12" a="1"/>
  <c r="U19" i="12" l="1"/>
  <c r="Y20" i="12"/>
  <c r="J20" i="12"/>
  <c r="C20" i="12"/>
  <c r="X20" i="12"/>
  <c r="Z20" i="12"/>
  <c r="AJ20" i="12"/>
  <c r="D20" i="12"/>
  <c r="E20" i="12"/>
  <c r="G20" i="12" s="1"/>
  <c r="AI20" i="12"/>
  <c r="AR20" i="12"/>
  <c r="AQ20" i="12"/>
  <c r="AE20" i="12"/>
  <c r="AO20" i="12"/>
  <c r="AF20" i="12"/>
  <c r="AL20" i="12"/>
  <c r="W20" i="12"/>
  <c r="AN20" i="12"/>
  <c r="AC20" i="12"/>
  <c r="AA20" i="12"/>
  <c r="AP20" i="12"/>
  <c r="AB20" i="12"/>
  <c r="AD20" i="12"/>
  <c r="AM20" i="12"/>
  <c r="AK20" i="12"/>
  <c r="A21" i="12"/>
  <c r="P20" i="12" l="1"/>
  <c r="T20" i="12"/>
  <c r="L20" i="12"/>
  <c r="N20" i="12"/>
  <c r="M20" i="12"/>
  <c r="Q20" i="12"/>
  <c r="K20" i="12"/>
  <c r="O20" i="12"/>
  <c r="S20" i="12"/>
  <c r="AG20" i="12"/>
  <c r="R20" i="12"/>
  <c r="F20" i="12"/>
  <c r="H20" i="12" s="1"/>
  <c r="AS20" i="12"/>
  <c r="B21" i="12"/>
  <c r="AL21" i="12" s="1"/>
  <c r="A22" i="12" a="1"/>
  <c r="U20" i="12" l="1"/>
  <c r="AF21" i="12"/>
  <c r="AA21" i="12"/>
  <c r="AK21" i="12"/>
  <c r="Y21" i="12"/>
  <c r="AP21" i="12"/>
  <c r="D21" i="12"/>
  <c r="AQ21" i="12"/>
  <c r="Z21" i="12"/>
  <c r="N21" i="12" s="1"/>
  <c r="AE21" i="12"/>
  <c r="E21" i="12"/>
  <c r="G21" i="12" s="1"/>
  <c r="J21" i="12"/>
  <c r="X21" i="12"/>
  <c r="C21" i="12"/>
  <c r="AO21" i="12"/>
  <c r="AM21" i="12"/>
  <c r="I21" i="12"/>
  <c r="AJ21" i="12"/>
  <c r="AB21" i="12"/>
  <c r="AC21" i="12"/>
  <c r="W21" i="12"/>
  <c r="AN21" i="12"/>
  <c r="AD21" i="12"/>
  <c r="AR21" i="12"/>
  <c r="AI21" i="12"/>
  <c r="A22" i="12"/>
  <c r="M21" i="12" l="1"/>
  <c r="S21" i="12"/>
  <c r="T21" i="12"/>
  <c r="R21" i="12"/>
  <c r="L21" i="12"/>
  <c r="K21" i="12"/>
  <c r="AS21" i="12"/>
  <c r="P21" i="12"/>
  <c r="Q21" i="12"/>
  <c r="O21" i="12"/>
  <c r="AG21" i="12"/>
  <c r="F21" i="12"/>
  <c r="H21" i="12" s="1"/>
  <c r="B22" i="12"/>
  <c r="AJ22" i="12" s="1"/>
  <c r="A23" i="12" a="1"/>
  <c r="U21" i="12" l="1"/>
  <c r="C22" i="12"/>
  <c r="AK22" i="12"/>
  <c r="AM22" i="12"/>
  <c r="AE22" i="12"/>
  <c r="J22" i="12"/>
  <c r="AF22" i="12"/>
  <c r="AQ22" i="12"/>
  <c r="AB22" i="12"/>
  <c r="AD22" i="12"/>
  <c r="AR22" i="12"/>
  <c r="AC22" i="12"/>
  <c r="D22" i="12"/>
  <c r="AP22" i="12"/>
  <c r="AO22" i="12"/>
  <c r="Z22" i="12"/>
  <c r="AA22" i="12"/>
  <c r="AI22" i="12"/>
  <c r="I22" i="12"/>
  <c r="X22" i="12"/>
  <c r="L22" i="12" s="1"/>
  <c r="E22" i="12"/>
  <c r="F22" i="12" s="1"/>
  <c r="AL22" i="12"/>
  <c r="W22" i="12"/>
  <c r="AN22" i="12"/>
  <c r="Y22" i="12"/>
  <c r="A23" i="12"/>
  <c r="T22" i="12" l="1"/>
  <c r="M22" i="12"/>
  <c r="P22" i="12"/>
  <c r="Q22" i="12"/>
  <c r="S22" i="12"/>
  <c r="O22" i="12"/>
  <c r="N22" i="12"/>
  <c r="K22" i="12"/>
  <c r="R22" i="12"/>
  <c r="AG22" i="12"/>
  <c r="AS22" i="12"/>
  <c r="G22" i="12"/>
  <c r="H22" i="12" s="1"/>
  <c r="B23" i="12"/>
  <c r="E23" i="12" s="1"/>
  <c r="A24" i="12" a="1"/>
  <c r="U22" i="12" l="1"/>
  <c r="AB23" i="12"/>
  <c r="AQ23" i="12"/>
  <c r="AI23" i="12"/>
  <c r="D23" i="12"/>
  <c r="Y23" i="12"/>
  <c r="AJ23" i="12"/>
  <c r="X23" i="12"/>
  <c r="AF23" i="12"/>
  <c r="AC23" i="12"/>
  <c r="J23" i="12"/>
  <c r="AE23" i="12"/>
  <c r="AA23" i="12"/>
  <c r="AL23" i="12"/>
  <c r="AR23" i="12"/>
  <c r="W23" i="12"/>
  <c r="AK23" i="12"/>
  <c r="Z23" i="12"/>
  <c r="C23" i="12"/>
  <c r="I23" i="12"/>
  <c r="AD23" i="12"/>
  <c r="AM23" i="12"/>
  <c r="AN23" i="12"/>
  <c r="AO23" i="12"/>
  <c r="AP23" i="12"/>
  <c r="A24" i="12"/>
  <c r="G23" i="12"/>
  <c r="F23" i="12"/>
  <c r="K23" i="12" l="1"/>
  <c r="N23" i="12"/>
  <c r="S23" i="12"/>
  <c r="L23" i="12"/>
  <c r="Q23" i="12"/>
  <c r="P23" i="12"/>
  <c r="M23" i="12"/>
  <c r="T23" i="12"/>
  <c r="H23" i="12"/>
  <c r="O23" i="12"/>
  <c r="AS23" i="12"/>
  <c r="AG23" i="12"/>
  <c r="R23" i="12"/>
  <c r="B24" i="12"/>
  <c r="AP24" i="12" s="1"/>
  <c r="A25" i="12" a="1"/>
  <c r="U23" i="12" l="1"/>
  <c r="X24" i="12"/>
  <c r="AM24" i="12"/>
  <c r="D24" i="12"/>
  <c r="Z24" i="12"/>
  <c r="AQ24" i="12"/>
  <c r="AN24" i="12"/>
  <c r="AD24" i="12"/>
  <c r="R24" i="12" s="1"/>
  <c r="AK24" i="12"/>
  <c r="AA24" i="12"/>
  <c r="AI24" i="12"/>
  <c r="AF24" i="12"/>
  <c r="AC24" i="12"/>
  <c r="W24" i="12"/>
  <c r="C24" i="12"/>
  <c r="E24" i="12"/>
  <c r="F24" i="12" s="1"/>
  <c r="J24" i="12"/>
  <c r="AB24" i="12"/>
  <c r="Y24" i="12"/>
  <c r="AL24" i="12"/>
  <c r="AE24" i="12"/>
  <c r="AR24" i="12"/>
  <c r="I24" i="12"/>
  <c r="AO24" i="12"/>
  <c r="AJ24" i="12"/>
  <c r="A25" i="12"/>
  <c r="N24" i="12" l="1"/>
  <c r="M24" i="12"/>
  <c r="Q24" i="12"/>
  <c r="P24" i="12"/>
  <c r="O24" i="12"/>
  <c r="L24" i="12"/>
  <c r="S24" i="12"/>
  <c r="T24" i="12"/>
  <c r="AG24" i="12"/>
  <c r="K24" i="12"/>
  <c r="AS24" i="12"/>
  <c r="G24" i="12"/>
  <c r="H24" i="12" s="1"/>
  <c r="B25" i="12"/>
  <c r="AO25" i="12" s="1"/>
  <c r="A26" i="12" a="1"/>
  <c r="U24" i="12" l="1"/>
  <c r="AM25" i="12"/>
  <c r="C25" i="12"/>
  <c r="I25" i="12"/>
  <c r="Z25" i="12"/>
  <c r="AK25" i="12"/>
  <c r="W25" i="12"/>
  <c r="AE25" i="12"/>
  <c r="AP25" i="12"/>
  <c r="D25" i="12"/>
  <c r="AD25" i="12"/>
  <c r="AQ25" i="12"/>
  <c r="Y25" i="12"/>
  <c r="AB25" i="12"/>
  <c r="AC25" i="12"/>
  <c r="Q25" i="12" s="1"/>
  <c r="AR25" i="12"/>
  <c r="J25" i="12"/>
  <c r="AN25" i="12"/>
  <c r="AL25" i="12"/>
  <c r="AJ25" i="12"/>
  <c r="E25" i="12"/>
  <c r="F25" i="12" s="1"/>
  <c r="AF25" i="12"/>
  <c r="AA25" i="12"/>
  <c r="AI25" i="12"/>
  <c r="X25" i="12"/>
  <c r="A26" i="12"/>
  <c r="R25" i="12" l="1"/>
  <c r="N25" i="12"/>
  <c r="P25" i="12"/>
  <c r="M25" i="12"/>
  <c r="O25" i="12"/>
  <c r="T25" i="12"/>
  <c r="AG25" i="12"/>
  <c r="AS25" i="12"/>
  <c r="G25" i="12"/>
  <c r="H25" i="12" s="1"/>
  <c r="L25" i="12"/>
  <c r="K25" i="12"/>
  <c r="S25" i="12"/>
  <c r="B26" i="12"/>
  <c r="D26" i="12" s="1"/>
  <c r="A27" i="12" a="1"/>
  <c r="U25" i="12" l="1"/>
  <c r="AE26" i="12"/>
  <c r="AC26" i="12"/>
  <c r="AB26" i="12"/>
  <c r="I26" i="12"/>
  <c r="W26" i="12"/>
  <c r="Y26" i="12"/>
  <c r="AN26" i="12"/>
  <c r="AP26" i="12"/>
  <c r="AO26" i="12"/>
  <c r="X26" i="12"/>
  <c r="AR26" i="12"/>
  <c r="AI26" i="12"/>
  <c r="J26" i="12"/>
  <c r="AA26" i="12"/>
  <c r="AJ26" i="12"/>
  <c r="AD26" i="12"/>
  <c r="R26" i="12" s="1"/>
  <c r="AK26" i="12"/>
  <c r="Z26" i="12"/>
  <c r="C26" i="12"/>
  <c r="E26" i="12"/>
  <c r="G26" i="12" s="1"/>
  <c r="AM26" i="12"/>
  <c r="AF26" i="12"/>
  <c r="AL26" i="12"/>
  <c r="AQ26" i="12"/>
  <c r="A27" i="12"/>
  <c r="P26" i="12" l="1"/>
  <c r="Q26" i="12"/>
  <c r="S26" i="12"/>
  <c r="K26" i="12"/>
  <c r="AG26" i="12"/>
  <c r="L26" i="12"/>
  <c r="N26" i="12"/>
  <c r="O26" i="12"/>
  <c r="F26" i="12"/>
  <c r="H26" i="12" s="1"/>
  <c r="T26" i="12"/>
  <c r="AS26" i="12"/>
  <c r="M26" i="12"/>
  <c r="B27" i="12"/>
  <c r="AO27" i="12" s="1"/>
  <c r="A28" i="12" a="1"/>
  <c r="U26" i="12" l="1"/>
  <c r="J27" i="12"/>
  <c r="AE27" i="12"/>
  <c r="AB27" i="12"/>
  <c r="AI27" i="12"/>
  <c r="AD27" i="12"/>
  <c r="AR27" i="12"/>
  <c r="AQ27" i="12"/>
  <c r="X27" i="12"/>
  <c r="Z27" i="12"/>
  <c r="C27" i="12"/>
  <c r="AL27" i="12"/>
  <c r="D27" i="12"/>
  <c r="AA27" i="12"/>
  <c r="AN27" i="12"/>
  <c r="W27" i="12"/>
  <c r="AK27" i="12"/>
  <c r="Y27" i="12"/>
  <c r="I27" i="12"/>
  <c r="AP27" i="12"/>
  <c r="AF27" i="12"/>
  <c r="AC27" i="12"/>
  <c r="Q27" i="12" s="1"/>
  <c r="AM27" i="12"/>
  <c r="AJ27" i="12"/>
  <c r="E27" i="12"/>
  <c r="G27" i="12" s="1"/>
  <c r="A28" i="12"/>
  <c r="S27" i="12" l="1"/>
  <c r="T27" i="12"/>
  <c r="R27" i="12"/>
  <c r="P27" i="12"/>
  <c r="K27" i="12"/>
  <c r="O27" i="12"/>
  <c r="L27" i="12"/>
  <c r="N27" i="12"/>
  <c r="AG27" i="12"/>
  <c r="M27" i="12"/>
  <c r="F27" i="12"/>
  <c r="H27" i="12" s="1"/>
  <c r="AS27" i="12"/>
  <c r="B28" i="12"/>
  <c r="AD28" i="12" s="1"/>
  <c r="A29" i="12" a="1"/>
  <c r="U27" i="12" l="1"/>
  <c r="Z28" i="12"/>
  <c r="AR28" i="12"/>
  <c r="AF28" i="12"/>
  <c r="AA28" i="12"/>
  <c r="X28" i="12"/>
  <c r="C28" i="12"/>
  <c r="AO28" i="12"/>
  <c r="Y28" i="12"/>
  <c r="AI28" i="12"/>
  <c r="E28" i="12"/>
  <c r="F28" i="12" s="1"/>
  <c r="D28" i="12"/>
  <c r="AP28" i="12"/>
  <c r="R28" i="12" s="1"/>
  <c r="AK28" i="12"/>
  <c r="J28" i="12"/>
  <c r="AL28" i="12"/>
  <c r="AJ28" i="12"/>
  <c r="AQ28" i="12"/>
  <c r="AB28" i="12"/>
  <c r="W28" i="12"/>
  <c r="AC28" i="12"/>
  <c r="I28" i="12"/>
  <c r="AE28" i="12"/>
  <c r="AN28" i="12"/>
  <c r="AM28" i="12"/>
  <c r="A29" i="12"/>
  <c r="G28" i="12"/>
  <c r="O28" i="12" l="1"/>
  <c r="M28" i="12"/>
  <c r="P28" i="12"/>
  <c r="T28" i="12"/>
  <c r="Q28" i="12"/>
  <c r="H28" i="12"/>
  <c r="N28" i="12"/>
  <c r="L28" i="12"/>
  <c r="K28" i="12"/>
  <c r="S28" i="12"/>
  <c r="AG28" i="12"/>
  <c r="AS28" i="12"/>
  <c r="B29" i="12"/>
  <c r="AA29" i="12" s="1"/>
  <c r="A30" i="12" a="1"/>
  <c r="U28" i="12" l="1"/>
  <c r="Z29" i="12"/>
  <c r="AJ29" i="12"/>
  <c r="E29" i="12"/>
  <c r="F29" i="12" s="1"/>
  <c r="I29" i="12"/>
  <c r="X29" i="12"/>
  <c r="AE29" i="12"/>
  <c r="AI29" i="12"/>
  <c r="J29" i="12"/>
  <c r="W29" i="12"/>
  <c r="AN29" i="12"/>
  <c r="AD29" i="12"/>
  <c r="Y29" i="12"/>
  <c r="AP29" i="12"/>
  <c r="AB29" i="12"/>
  <c r="P29" i="12" s="1"/>
  <c r="AK29" i="12"/>
  <c r="AM29" i="12"/>
  <c r="O29" i="12" s="1"/>
  <c r="AF29" i="12"/>
  <c r="D29" i="12"/>
  <c r="AC29" i="12"/>
  <c r="AO29" i="12"/>
  <c r="AQ29" i="12"/>
  <c r="AR29" i="12"/>
  <c r="AL29" i="12"/>
  <c r="C29" i="12"/>
  <c r="A30" i="12"/>
  <c r="N29" i="12" l="1"/>
  <c r="L29" i="12"/>
  <c r="S29" i="12"/>
  <c r="G29" i="12"/>
  <c r="H29" i="12" s="1"/>
  <c r="T29" i="12"/>
  <c r="Q29" i="12"/>
  <c r="M29" i="12"/>
  <c r="K29" i="12"/>
  <c r="AS29" i="12"/>
  <c r="AG29" i="12"/>
  <c r="R29" i="12"/>
  <c r="B30" i="12"/>
  <c r="X30" i="12" s="1"/>
  <c r="U29" i="12" l="1"/>
  <c r="AJ30" i="12"/>
  <c r="Y30" i="12"/>
  <c r="AB30" i="12"/>
  <c r="AE30" i="12"/>
  <c r="AP30" i="12"/>
  <c r="AL30" i="12"/>
  <c r="AD30" i="12"/>
  <c r="AF30" i="12"/>
  <c r="D30" i="12"/>
  <c r="I30" i="12"/>
  <c r="J30" i="12"/>
  <c r="AK30" i="12"/>
  <c r="AQ30" i="12"/>
  <c r="E30" i="12"/>
  <c r="F30" i="12" s="1"/>
  <c r="AM30" i="12"/>
  <c r="W30" i="12"/>
  <c r="AN30" i="12"/>
  <c r="AI30" i="12"/>
  <c r="AO30" i="12"/>
  <c r="C30" i="12"/>
  <c r="Z30" i="12"/>
  <c r="AA30" i="12"/>
  <c r="AR30" i="12"/>
  <c r="AC30" i="12"/>
  <c r="L30" i="12"/>
  <c r="A31" i="12" a="1"/>
  <c r="A31" i="12" l="1"/>
  <c r="S30" i="12"/>
  <c r="T30" i="12"/>
  <c r="R30" i="12"/>
  <c r="N30" i="12"/>
  <c r="G30" i="12"/>
  <c r="H30" i="12" s="1"/>
  <c r="P30" i="12"/>
  <c r="O30" i="12"/>
  <c r="Q30" i="12"/>
  <c r="K30" i="12"/>
  <c r="M30" i="12"/>
  <c r="AS30" i="12"/>
  <c r="AG30" i="12"/>
  <c r="B31" i="12"/>
  <c r="AF31" i="12" s="1"/>
  <c r="A32" i="12" a="1"/>
  <c r="AR31" i="12" l="1"/>
  <c r="T31" i="12" s="1"/>
  <c r="E31" i="12"/>
  <c r="F31" i="12" s="1"/>
  <c r="AL31" i="12"/>
  <c r="C31" i="12"/>
  <c r="J31" i="12"/>
  <c r="AA31" i="12"/>
  <c r="AP31" i="12"/>
  <c r="W31" i="12"/>
  <c r="I31" i="12"/>
  <c r="AE31" i="12"/>
  <c r="Z31" i="12"/>
  <c r="N31" i="12" s="1"/>
  <c r="AI31" i="12"/>
  <c r="D31" i="12"/>
  <c r="AQ31" i="12"/>
  <c r="S31" i="12" s="1"/>
  <c r="AM31" i="12"/>
  <c r="AB31" i="12"/>
  <c r="X31" i="12"/>
  <c r="AN31" i="12"/>
  <c r="AO31" i="12"/>
  <c r="AK31" i="12"/>
  <c r="Y31" i="12"/>
  <c r="AJ31" i="12"/>
  <c r="AD31" i="12"/>
  <c r="AC31" i="12"/>
  <c r="U30" i="12"/>
  <c r="A32" i="12"/>
  <c r="R31" i="12" l="1"/>
  <c r="Q31" i="12"/>
  <c r="K31" i="12"/>
  <c r="G31" i="12"/>
  <c r="H31" i="12" s="1"/>
  <c r="O31" i="12"/>
  <c r="M31" i="12"/>
  <c r="L31" i="12"/>
  <c r="AS31" i="12"/>
  <c r="AG31" i="12"/>
  <c r="P31" i="12"/>
  <c r="B32" i="12"/>
  <c r="AE32" i="12" s="1"/>
  <c r="A33" i="12" a="1"/>
  <c r="I32" i="12" l="1"/>
  <c r="AC32" i="12"/>
  <c r="D32" i="12"/>
  <c r="AR32" i="12"/>
  <c r="AJ32" i="12"/>
  <c r="AM32" i="12"/>
  <c r="AN32" i="12"/>
  <c r="AP32" i="12"/>
  <c r="X32" i="12"/>
  <c r="Y32" i="12"/>
  <c r="AI32" i="12"/>
  <c r="AD32" i="12"/>
  <c r="AB32" i="12"/>
  <c r="AQ32" i="12"/>
  <c r="S32" i="12" s="1"/>
  <c r="E32" i="12"/>
  <c r="F32" i="12" s="1"/>
  <c r="H32" i="12" s="1"/>
  <c r="Z32" i="12"/>
  <c r="AF32" i="12"/>
  <c r="AO32" i="12"/>
  <c r="Q32" i="12" s="1"/>
  <c r="AA32" i="12"/>
  <c r="C32" i="12"/>
  <c r="J32" i="12"/>
  <c r="AL32" i="12"/>
  <c r="AK32" i="12"/>
  <c r="W32" i="12"/>
  <c r="U31" i="12"/>
  <c r="A33" i="12"/>
  <c r="G32" i="12" l="1"/>
  <c r="K32" i="12"/>
  <c r="M32" i="12"/>
  <c r="N32" i="12"/>
  <c r="O32" i="12"/>
  <c r="L32" i="12"/>
  <c r="R32" i="12"/>
  <c r="T32" i="12"/>
  <c r="P32" i="12"/>
  <c r="AS32" i="12"/>
  <c r="AG32" i="12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U32" i="12" l="1"/>
  <c r="T33" i="12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Z37" i="12"/>
  <c r="AI37" i="12"/>
  <c r="AM37" i="12"/>
  <c r="AL37" i="12"/>
  <c r="A38" i="12" a="1"/>
  <c r="Q37" i="12" l="1"/>
  <c r="R37" i="12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A41" i="12" a="1"/>
  <c r="L40" i="12" l="1"/>
  <c r="O40" i="12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T50" i="12" l="1"/>
  <c r="M50" i="12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AM53" i="12"/>
  <c r="B53" i="12"/>
  <c r="C53" i="12"/>
  <c r="D53" i="12"/>
  <c r="E53" i="12"/>
  <c r="AE53" i="12"/>
  <c r="W53" i="12"/>
  <c r="A54" i="12" a="1"/>
  <c r="T53" i="12" l="1"/>
  <c r="Q53" i="12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P65" i="12" l="1"/>
  <c r="N65" i="12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S73" i="12" l="1"/>
  <c r="M73" i="12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M80" i="12" s="1"/>
  <c r="AR80" i="12"/>
  <c r="W80" i="12"/>
  <c r="AE80" i="12"/>
  <c r="AP80" i="12"/>
  <c r="AI80" i="12"/>
  <c r="A81" i="12" a="1"/>
  <c r="S80" i="12" l="1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N83" i="12" l="1"/>
  <c r="Q83" i="12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P84" i="12" l="1"/>
  <c r="O84" i="12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P87" i="12" l="1"/>
  <c r="S87" i="12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O90" i="12" l="1"/>
  <c r="R90" i="12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P99" i="12" l="1"/>
  <c r="O99" i="12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A101" i="12" a="1"/>
  <c r="Q100" i="12" l="1"/>
  <c r="N100" i="12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L101" i="12" l="1"/>
  <c r="P101" i="12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D103" i="12"/>
  <c r="AO103" i="12"/>
  <c r="AB103" i="12"/>
  <c r="B103" i="12"/>
  <c r="Y103" i="12"/>
  <c r="A104" i="12" a="1"/>
  <c r="S103" i="12" l="1"/>
  <c r="L103" i="12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E106" i="12"/>
  <c r="AL106" i="12"/>
  <c r="D106" i="12"/>
  <c r="I106" i="12"/>
  <c r="AB106" i="12"/>
  <c r="B106" i="12"/>
  <c r="AQ106" i="12"/>
  <c r="W106" i="12"/>
  <c r="Y106" i="12"/>
  <c r="AF106" i="12"/>
  <c r="A107" i="12" a="1"/>
  <c r="O106" i="12" l="1"/>
  <c r="N106" i="12"/>
  <c r="T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AM112" i="12"/>
  <c r="AP112" i="12"/>
  <c r="X112" i="12"/>
  <c r="AN112" i="12"/>
  <c r="J112" i="12"/>
  <c r="AD112" i="12"/>
  <c r="AR112" i="12"/>
  <c r="B112" i="12"/>
  <c r="A113" i="12" a="1"/>
  <c r="M112" i="12" l="1"/>
  <c r="T112" i="12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Q114" i="12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W118" i="12"/>
  <c r="I118" i="12"/>
  <c r="X118" i="12"/>
  <c r="AP118" i="12"/>
  <c r="B118" i="12"/>
  <c r="AO118" i="12"/>
  <c r="AJ118" i="12"/>
  <c r="A119" i="12" a="1"/>
  <c r="N118" i="12" l="1"/>
  <c r="L118" i="12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AR120" i="12"/>
  <c r="AO120" i="12"/>
  <c r="AM120" i="12"/>
  <c r="AL120" i="12"/>
  <c r="B120" i="12"/>
  <c r="A121" i="12" a="1"/>
  <c r="P120" i="12" l="1"/>
  <c r="N120" i="12"/>
  <c r="S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AI126" i="12"/>
  <c r="AF126" i="12"/>
  <c r="AD126" i="12"/>
  <c r="AJ126" i="12"/>
  <c r="Z126" i="12"/>
  <c r="E126" i="12"/>
  <c r="A127" i="12" a="1"/>
  <c r="P126" i="12" l="1"/>
  <c r="N126" i="12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E131" i="12"/>
  <c r="Z131" i="12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N131" i="12" l="1"/>
  <c r="Q131" i="12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L133" i="12" l="1"/>
  <c r="O133" i="12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Y135" i="12"/>
  <c r="D135" i="12"/>
  <c r="J135" i="12"/>
  <c r="B135" i="12"/>
  <c r="AP135" i="12"/>
  <c r="Z135" i="12"/>
  <c r="A136" i="12" a="1"/>
  <c r="O135" i="12" l="1"/>
  <c r="M135" i="12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L139" i="12" l="1"/>
  <c r="O139" i="12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AM144" i="12"/>
  <c r="C144" i="12"/>
  <c r="AL144" i="12"/>
  <c r="AO144" i="12"/>
  <c r="AP144" i="12"/>
  <c r="Y144" i="12"/>
  <c r="AK144" i="12"/>
  <c r="AE144" i="12"/>
  <c r="I144" i="12"/>
  <c r="AA144" i="12"/>
  <c r="A145" i="12" a="1"/>
  <c r="T144" i="12" l="1"/>
  <c r="L144" i="12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AR146" i="12"/>
  <c r="AA146" i="12"/>
  <c r="Z146" i="12"/>
  <c r="AC146" i="12"/>
  <c r="C146" i="12"/>
  <c r="A147" i="12" a="1"/>
  <c r="R146" i="12" l="1"/>
  <c r="P146" i="12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AD148" i="12"/>
  <c r="AE148" i="12"/>
  <c r="AO148" i="12"/>
  <c r="Y148" i="12"/>
  <c r="AI148" i="12"/>
  <c r="I148" i="12"/>
  <c r="AA148" i="12"/>
  <c r="AK148" i="12"/>
  <c r="A149" i="12" a="1"/>
  <c r="L148" i="12" l="1"/>
  <c r="S148" i="12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Z151" i="12"/>
  <c r="AQ151" i="12"/>
  <c r="X151" i="12"/>
  <c r="AO151" i="12"/>
  <c r="J151" i="12"/>
  <c r="E151" i="12"/>
  <c r="A152" i="12" a="1"/>
  <c r="P151" i="12" l="1"/>
  <c r="N151" i="12"/>
  <c r="O151" i="12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I152" i="12"/>
  <c r="C152" i="12"/>
  <c r="Y152" i="12"/>
  <c r="D152" i="12"/>
  <c r="AO152" i="12"/>
  <c r="AC152" i="12"/>
  <c r="AN152" i="12"/>
  <c r="AB152" i="12"/>
  <c r="B152" i="12"/>
  <c r="E152" i="12"/>
  <c r="A153" i="12" a="1"/>
  <c r="N152" i="12" l="1"/>
  <c r="O152" i="12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AM159" i="12"/>
  <c r="AC159" i="12"/>
  <c r="AJ159" i="12"/>
  <c r="A160" i="12" a="1"/>
  <c r="N159" i="12" l="1"/>
  <c r="P159" i="12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I160" i="12"/>
  <c r="AD160" i="12"/>
  <c r="AJ160" i="12"/>
  <c r="J160" i="12"/>
  <c r="AP160" i="12"/>
  <c r="AM160" i="12"/>
  <c r="A161" i="12" a="1"/>
  <c r="N160" i="12" l="1"/>
  <c r="R160" i="12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AC162" i="12"/>
  <c r="AP162" i="12"/>
  <c r="AD162" i="12"/>
  <c r="J162" i="12"/>
  <c r="AN162" i="12"/>
  <c r="C162" i="12"/>
  <c r="W162" i="12"/>
  <c r="A163" i="12" a="1"/>
  <c r="N162" i="12" l="1"/>
  <c r="L162" i="12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J163" i="12"/>
  <c r="D163" i="12"/>
  <c r="AR163" i="12"/>
  <c r="AK163" i="12"/>
  <c r="A164" i="12" a="1"/>
  <c r="Q163" i="12" l="1"/>
  <c r="P163" i="12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X164" i="12"/>
  <c r="AN164" i="12"/>
  <c r="I164" i="12"/>
  <c r="AR164" i="12"/>
  <c r="AI164" i="12"/>
  <c r="AF164" i="12"/>
  <c r="A165" i="12" a="1"/>
  <c r="L164" i="12" l="1"/>
  <c r="S164" i="12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Y178" i="12"/>
  <c r="B178" i="12"/>
  <c r="X178" i="12"/>
  <c r="E178" i="12"/>
  <c r="AO178" i="12"/>
  <c r="AL178" i="12"/>
  <c r="AQ178" i="12"/>
  <c r="A179" i="12" a="1"/>
  <c r="R178" i="12" l="1"/>
  <c r="M178" i="12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Q180" i="12" l="1"/>
  <c r="N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AQ181" i="12"/>
  <c r="AO181" i="12"/>
  <c r="AD181" i="12"/>
  <c r="AB181" i="12"/>
  <c r="AJ181" i="12"/>
  <c r="AR181" i="12"/>
  <c r="A182" i="12" a="1"/>
  <c r="O181" i="12" l="1"/>
  <c r="T181" i="12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Q183" i="12" l="1"/>
  <c r="L183" i="12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AE195" i="12"/>
  <c r="W195" i="12"/>
  <c r="AD195" i="12"/>
  <c r="AI195" i="12"/>
  <c r="AQ195" i="12"/>
  <c r="B195" i="12"/>
  <c r="E195" i="12"/>
  <c r="AB195" i="12"/>
  <c r="C195" i="12"/>
  <c r="X195" i="12"/>
  <c r="A196" i="12" a="1"/>
  <c r="M195" i="12" l="1"/>
  <c r="Q195" i="12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S199" i="12" l="1"/>
  <c r="N199" i="12"/>
  <c r="T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T200" i="12" l="1"/>
  <c r="P200" i="12"/>
  <c r="N200" i="12"/>
  <c r="M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AN205" i="12"/>
  <c r="B205" i="12"/>
  <c r="AA205" i="12"/>
  <c r="J205" i="12"/>
  <c r="AO205" i="12"/>
  <c r="A206" i="12" a="1"/>
  <c r="M205" i="12" l="1"/>
  <c r="N205" i="12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J206" i="12"/>
  <c r="AF206" i="12"/>
  <c r="A207" i="12" a="1"/>
  <c r="Q206" i="12" l="1"/>
  <c r="R206" i="12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AE211" i="12"/>
  <c r="A212" i="12" a="1"/>
  <c r="L211" i="12" l="1"/>
  <c r="Q211" i="12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X213" i="12"/>
  <c r="Z213" i="12"/>
  <c r="AO213" i="12"/>
  <c r="B213" i="12"/>
  <c r="AQ213" i="12"/>
  <c r="AR213" i="12"/>
  <c r="A214" i="12" a="1"/>
  <c r="N213" i="12" l="1"/>
  <c r="M213" i="12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AQ216" i="12"/>
  <c r="W216" i="12"/>
  <c r="Z216" i="12"/>
  <c r="AM216" i="12"/>
  <c r="Y216" i="12"/>
  <c r="A217" i="12" a="1"/>
  <c r="M216" i="12" l="1"/>
  <c r="Q216" i="12"/>
  <c r="O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P217" i="12" l="1"/>
  <c r="M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A221" i="12" a="1"/>
  <c r="M220" i="12" l="1"/>
  <c r="R220" i="12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AD221" i="12"/>
  <c r="I221" i="12"/>
  <c r="AI221" i="12"/>
  <c r="AL221" i="12"/>
  <c r="B221" i="12"/>
  <c r="A222" i="12" a="1"/>
  <c r="N221" i="12" l="1"/>
  <c r="R221" i="12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AL225" i="12"/>
  <c r="AF225" i="12"/>
  <c r="AC225" i="12"/>
  <c r="AI225" i="12"/>
  <c r="AK225" i="12"/>
  <c r="A226" i="12" a="1"/>
  <c r="S225" i="12" l="1"/>
  <c r="T225" i="12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D228" i="12"/>
  <c r="AA228" i="12"/>
  <c r="AO228" i="12"/>
  <c r="W228" i="12"/>
  <c r="AN228" i="12"/>
  <c r="AF228" i="12"/>
  <c r="AJ228" i="12"/>
  <c r="B228" i="12"/>
  <c r="A229" i="12" a="1"/>
  <c r="M228" i="12" l="1"/>
  <c r="R228" i="12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E233" i="12"/>
  <c r="Z233" i="12"/>
  <c r="AI233" i="12"/>
  <c r="AM233" i="12"/>
  <c r="X233" i="12"/>
  <c r="A234" i="12" a="1"/>
  <c r="L233" i="12" l="1"/>
  <c r="P233" i="12"/>
  <c r="R233" i="12"/>
  <c r="O233" i="12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R235" i="12" l="1"/>
  <c r="S235" i="12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C236" i="12"/>
  <c r="AJ236" i="12"/>
  <c r="AM236" i="12"/>
  <c r="AR236" i="12"/>
  <c r="AN236" i="12"/>
  <c r="A237" i="12" a="1"/>
  <c r="T236" i="12" l="1"/>
  <c r="N236" i="12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M239" i="12" l="1"/>
  <c r="P239" i="12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T242" i="12" l="1"/>
  <c r="L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L244" i="12" s="1"/>
  <c r="AA244" i="12"/>
  <c r="AC244" i="12"/>
  <c r="AE244" i="12"/>
  <c r="AR244" i="12"/>
  <c r="AL244" i="12"/>
  <c r="A245" i="12" a="1"/>
  <c r="R244" i="12" l="1"/>
  <c r="T244" i="12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D247" i="12"/>
  <c r="AK247" i="12"/>
  <c r="A248" i="12" a="1"/>
  <c r="T247" i="12" l="1"/>
  <c r="S247" i="12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T251" i="12" l="1"/>
  <c r="P251" i="12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AK253" i="12"/>
  <c r="W253" i="12"/>
  <c r="C253" i="12"/>
  <c r="I253" i="12"/>
  <c r="AF253" i="12"/>
  <c r="E253" i="12"/>
  <c r="A254" i="12" a="1"/>
  <c r="L253" i="12" l="1"/>
  <c r="O253" i="12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AF258" i="12"/>
  <c r="C258" i="12"/>
  <c r="I258" i="12"/>
  <c r="AI258" i="12"/>
  <c r="D258" i="12"/>
  <c r="AO258" i="12"/>
  <c r="A259" i="12" a="1"/>
  <c r="T258" i="12" l="1"/>
  <c r="O258" i="12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AE260" i="12"/>
  <c r="AO260" i="12"/>
  <c r="E260" i="12"/>
  <c r="AI260" i="12"/>
  <c r="I260" i="12"/>
  <c r="A261" i="12" a="1"/>
  <c r="O260" i="12" l="1"/>
  <c r="R260" i="12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R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M263" i="12" l="1"/>
  <c r="Q263" i="12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C267" i="12"/>
  <c r="AE267" i="12"/>
  <c r="AN267" i="12"/>
  <c r="AD267" i="12"/>
  <c r="J267" i="12"/>
  <c r="X267" i="12"/>
  <c r="AK267" i="12"/>
  <c r="AB267" i="12"/>
  <c r="W267" i="12"/>
  <c r="I267" i="12"/>
  <c r="A268" i="12" a="1"/>
  <c r="O267" i="12" l="1"/>
  <c r="R267" i="12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AI270" i="12"/>
  <c r="AD270" i="12"/>
  <c r="J270" i="12"/>
  <c r="B270" i="12"/>
  <c r="E270" i="12"/>
  <c r="W270" i="12"/>
  <c r="AE270" i="12"/>
  <c r="A271" i="12" a="1"/>
  <c r="Q270" i="12" l="1"/>
  <c r="R270" i="12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J271" i="12"/>
  <c r="AR271" i="12"/>
  <c r="A272" i="12" a="1"/>
  <c r="M271" i="12" l="1"/>
  <c r="O271" i="12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X273" i="12"/>
  <c r="AQ273" i="12"/>
  <c r="D273" i="12"/>
  <c r="AC273" i="12"/>
  <c r="AL273" i="12"/>
  <c r="AD273" i="12"/>
  <c r="AM273" i="12"/>
  <c r="A274" i="12" a="1"/>
  <c r="T273" i="12" l="1"/>
  <c r="L273" i="12"/>
  <c r="M273" i="12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E276" i="12"/>
  <c r="X276" i="12"/>
  <c r="Y276" i="12"/>
  <c r="AI276" i="12"/>
  <c r="AM276" i="12"/>
  <c r="A277" i="12" a="1"/>
  <c r="Q276" i="12" l="1"/>
  <c r="S276" i="12"/>
  <c r="P276" i="12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A279" i="12" a="1"/>
  <c r="O278" i="12" l="1"/>
  <c r="S278" i="12"/>
  <c r="N278" i="12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AA279" i="12"/>
  <c r="Z279" i="12"/>
  <c r="E279" i="12"/>
  <c r="C279" i="12"/>
  <c r="AO279" i="12"/>
  <c r="AJ279" i="12"/>
  <c r="AL279" i="12"/>
  <c r="X279" i="12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L279" i="12" l="1"/>
  <c r="Q279" i="12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Q282" i="12" l="1"/>
  <c r="N282" i="12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AL283" i="12"/>
  <c r="AB283" i="12"/>
  <c r="J283" i="12"/>
  <c r="W283" i="12"/>
  <c r="AD283" i="12"/>
  <c r="X283" i="12"/>
  <c r="E283" i="12"/>
  <c r="A284" i="12" a="1"/>
  <c r="O283" i="12" l="1"/>
  <c r="M283" i="12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AI291" i="12"/>
  <c r="Z291" i="12"/>
  <c r="E291" i="12"/>
  <c r="AA291" i="12"/>
  <c r="AK291" i="12"/>
  <c r="I291" i="12"/>
  <c r="D291" i="12"/>
  <c r="A292" i="12" a="1"/>
  <c r="Q291" i="12" l="1"/>
  <c r="N291" i="12"/>
  <c r="L291" i="12"/>
  <c r="M291" i="12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M292" i="12" l="1"/>
  <c r="L292" i="12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I295" i="12"/>
  <c r="X295" i="12"/>
  <c r="AF295" i="12"/>
  <c r="AN295" i="12"/>
  <c r="W295" i="12"/>
  <c r="AR295" i="12"/>
  <c r="D295" i="12"/>
  <c r="AD295" i="12"/>
  <c r="AO295" i="12"/>
  <c r="AC295" i="12"/>
  <c r="B295" i="12"/>
  <c r="AP295" i="12"/>
  <c r="A296" i="12" a="1"/>
  <c r="N295" i="12" l="1"/>
  <c r="R295" i="12"/>
  <c r="P295" i="12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AO298" i="12"/>
  <c r="I298" i="12"/>
  <c r="AK298" i="12"/>
  <c r="Y298" i="12"/>
  <c r="AI298" i="12"/>
  <c r="A299" i="12" a="1"/>
  <c r="P298" i="12" l="1"/>
  <c r="O298" i="12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<sst xmlns="http://schemas.openxmlformats.org/spreadsheetml/2006/main" count="1962" uniqueCount="1116">
  <si>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</si>
  <si>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</si>
  <si>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</si>
  <si>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</si>
  <si>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</si>
  <si>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</si>
  <si>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</si>
  <si>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</si>
  <si>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</si>
  <si>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</si>
  <si>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</si>
  <si>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</si>
  <si>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</si>
  <si>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</si>
  <si>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</si>
  <si>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</si>
  <si>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</si>
  <si>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</si>
  <si>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</si>
  <si>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</si>
  <si>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</si>
  <si>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</si>
  <si>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</si>
  <si>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</si>
  <si>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</si>
  <si>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</si>
  <si>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</si>
  <si>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</si>
  <si>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</si>
  <si>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</si>
  <si>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</si>
  <si>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</si>
  <si>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</si>
  <si>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</si>
  <si>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</si>
  <si>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</si>
  <si>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</si>
  <si>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</si>
  <si>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</si>
  <si>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</si>
  <si>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</si>
  <si>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</si>
  <si>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</si>
  <si>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</si>
  <si>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</si>
  <si>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</si>
  <si>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</si>
  <si>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</si>
  <si>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</si>
  <si>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</si>
  <si>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</si>
  <si>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</si>
  <si>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</si>
  <si>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</si>
  <si>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</si>
  <si>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</si>
  <si>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</si>
  <si>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</si>
  <si>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</si>
  <si>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</si>
  <si>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</si>
  <si>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</si>
  <si>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</si>
  <si>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</si>
  <si>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</si>
  <si>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</si>
  <si>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</si>
  <si>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</si>
  <si>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</si>
  <si>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</si>
  <si>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</si>
  <si>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</si>
  <si>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</si>
  <si>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</si>
  <si>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</si>
  <si>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</si>
  <si>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</si>
  <si>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</si>
  <si>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</si>
  <si>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</si>
  <si>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</si>
  <si>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</si>
  <si>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</si>
  <si>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</si>
  <si>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</si>
  <si>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</si>
  <si>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</si>
  <si>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</si>
  <si>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</si>
  <si>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</si>
  <si>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</si>
  <si>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</si>
  <si>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</si>
  <si>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</si>
  <si>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</si>
  <si>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</si>
  <si>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</si>
  <si>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</si>
  <si>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</si>
  <si>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</si>
  <si>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</si>
  <si>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</si>
  <si>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</si>
  <si>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</si>
  <si>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</si>
  <si>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</si>
  <si>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</si>
  <si>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</si>
  <si>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</si>
  <si>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</si>
  <si>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</si>
  <si>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</si>
  <si>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</si>
  <si>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</si>
  <si>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</si>
  <si>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</si>
  <si>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</si>
  <si>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</si>
  <si>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</si>
  <si>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</si>
  <si>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</si>
  <si>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</si>
  <si>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</si>
  <si>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</si>
  <si>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</si>
  <si>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</si>
  <si>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</si>
  <si>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</si>
  <si>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</si>
  <si>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</si>
  <si>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</si>
  <si>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</si>
  <si>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</si>
  <si>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</si>
  <si>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</si>
  <si>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</si>
  <si>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</si>
  <si>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</si>
  <si>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</si>
  <si>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</si>
  <si>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</si>
  <si>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</si>
  <si>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</si>
  <si>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</si>
  <si>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</si>
  <si>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</si>
  <si>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</si>
  <si>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</si>
  <si>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</si>
  <si>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</si>
  <si>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</si>
  <si>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</si>
  <si>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</si>
  <si>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</si>
  <si>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</si>
  <si>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</si>
  <si>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</si>
  <si>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</si>
  <si>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</si>
  <si>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</si>
  <si>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</si>
  <si>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</si>
  <si>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</si>
  <si>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</si>
  <si>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</si>
  <si>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</si>
  <si>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</si>
  <si>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</si>
  <si>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</si>
  <si>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</si>
  <si>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</si>
  <si>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</si>
  <si>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</si>
  <si>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</si>
  <si>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</si>
  <si>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</si>
  <si>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</si>
  <si>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</si>
  <si>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</si>
  <si>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</si>
  <si>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</si>
  <si>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</si>
  <si>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</si>
  <si>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</si>
  <si>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</si>
  <si>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</si>
  <si>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</si>
  <si>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</si>
  <si>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</si>
  <si>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</si>
  <si>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</si>
  <si>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</si>
  <si>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</si>
  <si>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</si>
  <si>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</si>
  <si>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</si>
  <si>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</si>
  <si>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</si>
  <si>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</si>
  <si>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</si>
  <si>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</si>
  <si>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</si>
  <si>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</si>
  <si>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</si>
  <si>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</si>
  <si>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</si>
  <si>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</si>
  <si>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</si>
  <si>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</si>
  <si>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</si>
  <si>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</si>
  <si>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</si>
  <si>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</si>
  <si>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</si>
  <si>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</si>
  <si>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</si>
  <si>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</si>
  <si>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</si>
  <si>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</si>
  <si>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</si>
  <si>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</si>
  <si>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</si>
  <si>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</si>
  <si>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</si>
  <si>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</si>
  <si>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</si>
  <si>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</si>
  <si>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</si>
  <si>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</si>
  <si>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</si>
  <si>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</si>
  <si>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</si>
  <si>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</si>
  <si>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</si>
  <si>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</si>
  <si>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</si>
  <si>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</si>
  <si>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</si>
  <si>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</si>
  <si>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</si>
  <si>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</si>
  <si>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</si>
  <si>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</si>
  <si>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</si>
  <si>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</si>
  <si>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</si>
  <si>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</si>
  <si>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</si>
  <si>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</si>
  <si>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</si>
  <si>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</si>
  <si>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</si>
  <si>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</si>
  <si>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</si>
  <si>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</si>
  <si>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</si>
  <si>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</si>
  <si>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</si>
  <si>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</si>
  <si>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</si>
  <si>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</si>
  <si>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</si>
  <si>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</si>
  <si>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</si>
  <si>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</si>
  <si>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</si>
  <si>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</si>
  <si>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</si>
  <si>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</si>
  <si>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</si>
  <si>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</si>
  <si>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</si>
  <si>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</si>
  <si>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</si>
  <si>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</si>
  <si>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</si>
  <si>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</si>
  <si>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</si>
  <si>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</si>
  <si>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</si>
  <si>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</si>
  <si>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</si>
  <si>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</si>
  <si>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</si>
  <si>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</si>
  <si>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</si>
  <si>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</si>
  <si>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</si>
  <si>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</si>
  <si>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</si>
  <si>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</si>
  <si>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</si>
  <si>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</si>
  <si>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</si>
  <si>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</si>
  <si>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</si>
  <si>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</si>
  <si>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</si>
  <si>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</si>
  <si>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</si>
  <si>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</si>
  <si>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</si>
  <si>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</si>
  <si>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</si>
  <si>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</si>
  <si>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</si>
  <si>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</si>
  <si>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</si>
  <si>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</si>
  <si>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</si>
  <si>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</si>
  <si>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</si>
  <si>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</si>
  <si>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</si>
  <si>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</si>
  <si>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</si>
  <si>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</si>
  <si>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</si>
  <si>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</si>
  <si>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</si>
  <si>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</si>
  <si>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</si>
  <si>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</si>
  <si>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</si>
  <si>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</si>
  <si>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</si>
  <si>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</si>
  <si>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</si>
  <si>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</si>
  <si>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</si>
  <si>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</si>
  <si>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</si>
  <si>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</si>
  <si>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</si>
  <si>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</si>
  <si>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</si>
  <si>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</si>
  <si>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</si>
  <si>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</si>
  <si>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</si>
  <si>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</si>
  <si>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</si>
  <si>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</si>
  <si>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</si>
  <si>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</si>
  <si>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</si>
  <si>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</si>
  <si>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</si>
  <si>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</si>
  <si>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</si>
  <si>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</si>
  <si>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</si>
  <si>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</si>
  <si>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</si>
  <si>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</si>
  <si>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</si>
  <si>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</si>
  <si>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</si>
  <si>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</si>
  <si>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</si>
  <si>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</si>
  <si>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</si>
  <si>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</si>
  <si>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</si>
  <si>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</si>
  <si>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</si>
  <si>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</si>
  <si>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</si>
  <si>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</si>
  <si>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</si>
  <si>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</si>
  <si>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</si>
  <si>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</si>
  <si>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</si>
  <si>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</si>
  <si>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</si>
  <si>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</si>
  <si>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</si>
  <si>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</si>
  <si>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</si>
  <si>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</si>
  <si>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</si>
  <si>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</si>
  <si>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</si>
  <si>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</si>
  <si>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</si>
  <si>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</si>
  <si>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</si>
  <si>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</si>
  <si>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</si>
  <si>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</si>
  <si>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</si>
  <si>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</si>
  <si>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</si>
  <si>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</si>
  <si>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</si>
  <si>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</si>
  <si>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</si>
  <si>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</si>
  <si>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</si>
  <si>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</si>
  <si>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</si>
  <si>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</si>
  <si>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</si>
  <si>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</si>
  <si>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</si>
  <si>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</si>
  <si>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</si>
  <si>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</si>
  <si>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</si>
  <si>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</si>
  <si>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</si>
  <si>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</si>
  <si>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</si>
  <si>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</si>
  <si>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</si>
  <si>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</si>
  <si>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</si>
  <si>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</si>
  <si>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</si>
  <si>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</si>
  <si>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</si>
  <si>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</si>
  <si>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</si>
  <si>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</si>
  <si>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</si>
  <si>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</si>
  <si>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</si>
  <si>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</si>
  <si>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</si>
  <si>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</si>
  <si>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</si>
  <si>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</si>
  <si>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</si>
  <si>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</si>
  <si>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</si>
  <si>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</si>
  <si>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</si>
  <si>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</si>
  <si>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</si>
  <si>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</si>
  <si>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</si>
  <si>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</si>
  <si>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</si>
  <si>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</si>
  <si>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</si>
  <si>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</si>
  <si>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</si>
  <si>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</si>
  <si>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</si>
  <si>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</si>
  <si>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</si>
  <si>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</si>
  <si>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</si>
  <si>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</si>
  <si>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</si>
  <si>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</si>
  <si>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</si>
  <si>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</si>
  <si>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</si>
  <si>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</si>
  <si>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</si>
  <si>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</si>
  <si>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</si>
  <si>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</si>
  <si>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</si>
  <si>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</si>
  <si>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</si>
  <si>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</si>
  <si>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</si>
  <si>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</si>
  <si>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</si>
  <si>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</si>
  <si>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</si>
  <si>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</si>
  <si>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</si>
  <si>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</si>
  <si>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</si>
  <si>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</si>
  <si>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</si>
  <si>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</si>
  <si>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</si>
  <si>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</si>
  <si>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</si>
  <si>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</si>
  <si>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</si>
  <si>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</si>
  <si>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</si>
  <si>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</si>
  <si>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</si>
  <si>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</si>
  <si>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</si>
  <si>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</si>
  <si>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</si>
  <si>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</si>
  <si>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</si>
  <si>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</si>
  <si>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</si>
  <si>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</si>
  <si>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</si>
  <si>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</si>
  <si>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</si>
  <si>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</si>
  <si>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</si>
  <si>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</si>
  <si>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</si>
  <si>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</si>
  <si>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</si>
  <si>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</si>
  <si>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</si>
  <si>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</si>
  <si>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</si>
  <si>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</si>
  <si>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</si>
  <si>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</si>
  <si>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</si>
  <si>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</si>
  <si>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</si>
  <si>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</si>
  <si>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</si>
  <si>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</si>
  <si>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</si>
  <si>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</si>
  <si>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</si>
  <si>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</si>
  <si>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</si>
  <si>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</si>
  <si>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</si>
  <si>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</si>
  <si>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</si>
  <si>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</si>
  <si>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</si>
  <si>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</si>
  <si>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</si>
  <si>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</si>
  <si>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</si>
  <si>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</si>
  <si>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</si>
  <si>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</si>
  <si>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</si>
  <si>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</si>
  <si>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</si>
  <si>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</si>
  <si>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</si>
  <si>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</si>
  <si>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</si>
  <si>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</si>
  <si>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</si>
  <si>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</si>
  <si>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</si>
  <si>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</si>
  <si>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</si>
  <si>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</si>
  <si>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</si>
  <si>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</si>
  <si>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</si>
  <si>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</si>
  <si>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</si>
  <si>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</si>
  <si>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</si>
  <si>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</si>
  <si>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</si>
  <si>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</si>
  <si>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</si>
  <si>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</si>
  <si>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</si>
  <si>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</si>
  <si>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</si>
  <si>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</si>
  <si>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</si>
  <si>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</si>
  <si>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</si>
  <si>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</si>
  <si>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</si>
  <si>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</si>
  <si>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</si>
  <si>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</si>
  <si>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</si>
  <si>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</si>
  <si>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</si>
  <si>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</si>
  <si>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</si>
  <si>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</si>
  <si>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</si>
  <si>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</si>
  <si>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</si>
  <si>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</si>
  <si>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</si>
  <si>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</si>
  <si>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</si>
  <si>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</si>
  <si>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</si>
  <si>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</si>
  <si>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</si>
  <si>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</si>
  <si>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</si>
  <si>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</si>
  <si>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</si>
  <si>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</si>
  <si>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</si>
  <si>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</si>
  <si>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</si>
  <si>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</si>
  <si>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</si>
  <si>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</si>
  <si>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</si>
  <si>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</si>
  <si>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</si>
  <si>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</si>
  <si>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</si>
  <si>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</si>
  <si>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</si>
  <si>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</si>
  <si>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</si>
  <si>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</si>
  <si>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</si>
  <si>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</si>
  <si>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</si>
  <si>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</si>
  <si>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</si>
  <si>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</si>
  <si>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</si>
  <si>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</si>
  <si>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</si>
  <si>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</si>
  <si>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</si>
  <si>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</si>
  <si>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</si>
  <si>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</si>
  <si>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</si>
  <si>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</si>
  <si>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</si>
  <si>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</si>
  <si>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</si>
  <si>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</si>
  <si>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</si>
  <si>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</si>
  <si>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</si>
  <si>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</si>
  <si>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</si>
  <si>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</si>
  <si>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</si>
  <si>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</si>
  <si>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</si>
  <si>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</si>
  <si>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</si>
  <si>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</si>
  <si>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</si>
  <si>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</si>
  <si>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</si>
  <si>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</si>
  <si>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</si>
  <si>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</si>
  <si>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</si>
  <si>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</si>
  <si>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</si>
  <si>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</si>
  <si>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</si>
  <si>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</si>
  <si>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</si>
  <si>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</si>
  <si>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</si>
  <si>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</si>
  <si>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</si>
  <si>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</si>
  <si>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</si>
  <si>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</si>
  <si>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</si>
  <si>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</si>
  <si>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</si>
  <si>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</si>
  <si>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</si>
  <si>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</si>
  <si>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</si>
  <si>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</si>
  <si>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</si>
  <si>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</si>
  <si>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</si>
  <si>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</si>
  <si>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</si>
  <si>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</si>
  <si>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</si>
  <si>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</si>
  <si>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</si>
  <si>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</si>
  <si>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</si>
  <si>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</si>
  <si>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</si>
  <si>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</si>
  <si>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</si>
  <si>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</si>
  <si>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</si>
  <si>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</si>
  <si>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</si>
  <si>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</si>
  <si>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</si>
  <si>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</si>
  <si>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</si>
  <si>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</si>
  <si>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</si>
  <si>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</si>
  <si>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</si>
  <si>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</si>
  <si>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</si>
  <si>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</si>
  <si>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</si>
  <si>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</si>
  <si>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</si>
  <si>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</si>
  <si>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</si>
  <si>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</si>
  <si>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</si>
  <si>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</si>
  <si>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</si>
  <si>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</si>
  <si>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</si>
  <si>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</si>
  <si>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</si>
  <si>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</si>
  <si>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</si>
  <si>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</si>
  <si>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</si>
  <si>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</si>
  <si>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</si>
  <si>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</si>
  <si>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</si>
  <si>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</si>
  <si>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</si>
  <si>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</si>
  <si>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</si>
  <si>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</si>
  <si>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</si>
  <si>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</si>
  <si>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</si>
  <si>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</si>
  <si>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</si>
  <si>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</si>
  <si>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</si>
  <si>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</si>
  <si>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</si>
  <si>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</si>
  <si>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</si>
  <si>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</si>
  <si>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</si>
  <si>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</si>
  <si>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</si>
  <si>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</si>
  <si>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</si>
  <si>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</si>
  <si>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</si>
  <si>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</si>
  <si>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</si>
  <si>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</si>
  <si>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</si>
  <si>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</si>
  <si>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</si>
  <si>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</si>
  <si>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</si>
  <si>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</si>
  <si>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</si>
  <si>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</si>
  <si>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</si>
  <si>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</si>
  <si>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</si>
  <si>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</si>
  <si>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</si>
  <si>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</si>
  <si>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</si>
  <si>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</si>
  <si>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</si>
  <si>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</si>
  <si>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</si>
  <si>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</si>
  <si>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</si>
  <si>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</si>
  <si>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</si>
  <si>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</si>
  <si>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</si>
  <si>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</si>
  <si>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</si>
  <si>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</si>
  <si>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</si>
  <si>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</si>
  <si>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</si>
  <si>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</si>
  <si>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</si>
  <si>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</si>
  <si>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</si>
  <si>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</si>
  <si>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</si>
  <si>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</si>
  <si>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</si>
  <si>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</si>
  <si>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</si>
  <si>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</si>
  <si>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</si>
  <si>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</si>
  <si>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</si>
  <si>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</si>
  <si>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</si>
  <si>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</si>
  <si>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</si>
  <si>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</si>
  <si>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</si>
  <si>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</si>
  <si>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</si>
  <si>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</si>
  <si>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</si>
  <si>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</si>
  <si>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</si>
  <si>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</si>
  <si>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</si>
  <si>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</si>
  <si>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</si>
  <si>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</si>
  <si>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</si>
  <si>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</si>
  <si>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</si>
  <si>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</si>
  <si>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</si>
  <si>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</si>
  <si>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</si>
  <si>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</si>
  <si>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</si>
  <si>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</si>
  <si>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</si>
  <si>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</si>
  <si>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</si>
  <si>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</si>
  <si>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</si>
  <si>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</si>
  <si>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</si>
  <si>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</si>
  <si>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</si>
  <si>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</si>
  <si>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</si>
  <si>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</si>
  <si>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</si>
  <si>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</si>
  <si>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</si>
  <si>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</si>
  <si>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</si>
  <si>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</si>
  <si>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</si>
  <si>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</si>
  <si>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</si>
  <si>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</si>
  <si>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</si>
  <si>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</si>
  <si>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</si>
  <si>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</si>
  <si>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</si>
  <si>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</si>
  <si>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</si>
  <si>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</si>
  <si>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</si>
  <si>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</si>
  <si>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</si>
  <si>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</si>
  <si>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</si>
  <si>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</si>
  <si>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</si>
  <si>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</si>
  <si>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</si>
  <si>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</si>
  <si>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</si>
  <si>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</si>
  <si>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</si>
  <si>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</si>
  <si>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</si>
  <si>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</si>
  <si>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</si>
  <si>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</si>
  <si>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</si>
  <si>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</si>
  <si>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</si>
  <si>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</si>
  <si>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</si>
  <si>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</si>
  <si>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</si>
  <si>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</si>
  <si>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</si>
  <si>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</si>
  <si>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</si>
  <si>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</si>
  <si>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</si>
  <si>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</si>
  <si>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</si>
  <si>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</si>
  <si>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</si>
  <si>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</si>
  <si>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</si>
  <si>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</si>
  <si>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</si>
  <si>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</si>
  <si>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</si>
  <si>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</si>
  <si>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</si>
  <si>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</si>
  <si>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</si>
  <si>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</si>
  <si>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</si>
  <si>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</si>
  <si>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</si>
  <si>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</si>
  <si>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</si>
  <si>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</si>
  <si>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</si>
  <si>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</si>
  <si>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</si>
  <si>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</si>
  <si>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</si>
  <si>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</si>
  <si>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</si>
  <si>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</si>
  <si>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</si>
  <si>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</si>
  <si>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</si>
  <si>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</si>
  <si>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</si>
  <si>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</si>
  <si>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</si>
  <si>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</si>
  <si>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</si>
  <si>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</si>
  <si>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</si>
  <si>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</si>
  <si>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</si>
  <si>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</si>
  <si>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</si>
  <si>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</si>
  <si>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</si>
  <si>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</si>
  <si>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</si>
  <si>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</si>
  <si>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</si>
  <si>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</si>
  <si>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</si>
  <si>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</si>
  <si>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</si>
  <si>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</si>
  <si>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</si>
  <si>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</si>
  <si>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</si>
  <si>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</si>
  <si>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</si>
  <si>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</si>
  <si>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</si>
  <si>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</si>
  <si>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</si>
  <si>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</si>
  <si>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</si>
  <si>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</si>
  <si>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</si>
  <si>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</si>
  <si>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</si>
  <si>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</si>
  <si>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</si>
  <si>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</si>
  <si>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</si>
  <si>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</si>
  <si>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</si>
  <si>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</si>
  <si>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</si>
  <si>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</si>
  <si>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</si>
  <si>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</si>
  <si>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</si>
  <si>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</si>
  <si>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</si>
  <si>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</si>
  <si>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</si>
  <si>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</si>
  <si>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</si>
  <si>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</si>
  <si>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</si>
  <si>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</si>
  <si>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</si>
  <si>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</si>
  <si>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</si>
  <si>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</si>
  <si>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</si>
  <si>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</si>
  <si>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</si>
  <si>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</si>
  <si>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</si>
  <si>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</si>
  <si>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</si>
  <si>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</si>
  <si>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</si>
  <si>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</si>
  <si>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</si>
  <si>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</si>
  <si>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</si>
  <si>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</si>
  <si>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</si>
  <si>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</si>
  <si>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</si>
  <si>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</si>
  <si>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</si>
  <si>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</si>
  <si>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</si>
  <si>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</si>
  <si>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</si>
  <si>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</si>
  <si>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</si>
  <si>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</si>
  <si>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</si>
  <si>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</si>
  <si>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</si>
  <si>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</si>
  <si>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</si>
  <si>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</si>
  <si>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</si>
  <si>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</si>
  <si>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</si>
  <si>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</si>
  <si>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</si>
  <si>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</si>
  <si>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</si>
  <si>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</si>
  <si>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</si>
  <si>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</si>
  <si>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</si>
  <si>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</si>
  <si>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</si>
  <si>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</si>
  <si>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</si>
  <si>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</si>
  <si>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</si>
  <si>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</si>
  <si>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</si>
  <si>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</si>
  <si>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</si>
  <si>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</si>
  <si>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</si>
  <si>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</si>
  <si>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</si>
  <si>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</si>
  <si>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</si>
  <si>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</si>
  <si>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</si>
  <si>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</si>
  <si>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</si>
  <si>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</si>
  <si>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</si>
  <si>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</si>
  <si>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</si>
  <si>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</si>
  <si>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</si>
  <si>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</si>
  <si>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</si>
  <si>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</si>
  <si>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</si>
  <si>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</si>
  <si>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</si>
  <si>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</si>
  <si>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</si>
  <si>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</si>
  <si>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</si>
  <si>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</si>
  <si>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</si>
  <si>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</si>
  <si>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</si>
  <si>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</si>
  <si>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</si>
  <si>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</si>
  <si>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</si>
  <si>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</si>
  <si>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</si>
  <si>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</si>
  <si>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</si>
  <si>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</si>
  <si>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</si>
  <si>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</si>
  <si>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</si>
  <si>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</si>
  <si>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</si>
  <si>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</si>
  <si>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</si>
  <si>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</si>
  <si>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</si>
  <si>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</si>
  <si>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</si>
  <si>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</si>
  <si>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</si>
  <si>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</si>
  <si>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</si>
  <si>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</si>
  <si>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</si>
  <si>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</si>
  <si>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</si>
  <si>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</si>
  <si>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</si>
  <si>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</si>
  <si>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</si>
  <si>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</si>
  <si>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</si>
  <si>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</si>
  <si>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</si>
  <si>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</si>
  <si>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</si>
  <si>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</si>
  <si>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</si>
  <si>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</si>
  <si>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</si>
  <si>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</si>
  <si>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</si>
  <si>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</si>
  <si>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</si>
  <si>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</si>
  <si>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</si>
  <si>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no break on sun</t>
  </si>
  <si>
    <t xml:space="preserve">no break on tue </t>
  </si>
  <si>
    <t xml:space="preserve">can pay everything on school holiday </t>
  </si>
  <si>
    <t xml:space="preserve">10mns break on sat and 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</si>
</sst>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5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28" fillId="0" borderId="0" xfId="0" applyFont="1" applyProtection="1"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0" zoomScaleNormal="50" workbookViewId="0">
      <pane xSplit="3" ySplit="1" topLeftCell="AB2" activePane="bottomRight" state="frozen"/>
      <selection pane="topRight" activeCell="D1" sqref="D1"/>
      <selection pane="bottomLeft" activeCell="A2" sqref="A2"/>
      <selection pane="bottomRight" activeCell="AR11" sqref="AR11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18.83203125" style="53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5">
        <f t="shared" ref="A2:A33" si="0">IF(ISNA(AZ2),"",AZ2)</f>
        <v>10125</v>
      </c>
      <c r="B2" s="74" t="s">
        <v>47</v>
      </c>
      <c r="C2" s="58" t="s">
        <v>247</v>
      </c>
      <c r="D2" s="76"/>
      <c r="E2" s="76"/>
      <c r="F2" s="44">
        <f>BA2-BB2</f>
        <v>0</v>
      </c>
      <c r="G2" s="76"/>
      <c r="H2" s="76"/>
      <c r="I2" s="44">
        <f>BF2-BG2</f>
        <v>0</v>
      </c>
      <c r="J2" s="76"/>
      <c r="K2" s="76"/>
      <c r="L2" s="44">
        <f>BK2-BL2</f>
        <v>0</v>
      </c>
      <c r="M2" s="76"/>
      <c r="N2" s="76"/>
      <c r="O2" s="44">
        <f>BP2-BQ2</f>
        <v>0</v>
      </c>
      <c r="P2" s="76"/>
      <c r="Q2" s="76"/>
      <c r="R2" s="44">
        <f>BU2-BV2</f>
        <v>0</v>
      </c>
      <c r="S2" s="76"/>
      <c r="T2" s="76"/>
      <c r="U2" s="44">
        <f>BZ2-CA2</f>
        <v>0</v>
      </c>
      <c r="V2" s="76">
        <v>0.41666666666666669</v>
      </c>
      <c r="W2" s="76">
        <v>0.79166666666666663</v>
      </c>
      <c r="X2" s="44">
        <f>CE2-CF2</f>
        <v>8.4999999999999982</v>
      </c>
      <c r="Y2" s="44"/>
      <c r="Z2" s="44"/>
      <c r="AA2" s="44"/>
      <c r="AB2" s="44">
        <f>SUM(F2,I2,L2,O2,R2,U2,X2)</f>
        <v>8.4999999999999982</v>
      </c>
      <c r="AC2" s="23"/>
      <c r="AD2" s="80">
        <v>22.37</v>
      </c>
      <c r="AE2" s="7">
        <f t="shared" ref="AE2:AE40" si="1">SUMIF($BC$1:$CI$1,AE$1,$BC2:$CI2)+AD2</f>
        <v>22.37</v>
      </c>
      <c r="AF2" s="80"/>
      <c r="AG2" s="7">
        <f t="shared" ref="AG2:AG40" si="2">SUMIF($BC$1:$CI$1,AG$1,$BC2:$CI2)+AF2</f>
        <v>0</v>
      </c>
      <c r="AH2" s="80"/>
      <c r="AI2" s="7">
        <f t="shared" ref="AI2:AI40" si="3">SUMIF($BC$1:$CI$1,AI$1,$BC2:$CI2)+AH2</f>
        <v>8.4999999999999982</v>
      </c>
      <c r="AJ2" s="80"/>
      <c r="AK2" s="7">
        <f t="shared" ref="AK2:AK40" si="4">SUMIF($BC$1:$CI$1,AK$1,$BC2:$CI2)+AJ2</f>
        <v>0</v>
      </c>
      <c r="AL2" s="80"/>
      <c r="AM2" s="7">
        <f t="shared" ref="AM2:AM40" si="5">SUMIF($BC$1:$CI$1,AM$1,$BC2:$CI2)+AL2</f>
        <v>0</v>
      </c>
      <c r="AN2" s="80"/>
      <c r="AO2" s="7">
        <f t="shared" ref="AO2:AO40" si="6">SUMIF($BC$1:$CI$1,AO$1,$BC2:$CI2)+AN2</f>
        <v>0</v>
      </c>
      <c r="AP2" s="30">
        <f>CK2</f>
        <v>1</v>
      </c>
      <c r="AQ2" s="80">
        <v>22.5</v>
      </c>
      <c r="AR2" s="80"/>
      <c r="AS2" s="80"/>
      <c r="AT2" s="44">
        <f>AE2+AG2+AI2+AK2+AM2+AO2+SUM(AQ2:AS2)</f>
        <v>53.37</v>
      </c>
      <c r="AU2" s="80"/>
      <c r="AV2" s="5"/>
      <c r="AW2" s="5"/>
      <c r="AX2" s="5"/>
      <c r="AY2" s="5"/>
      <c r="AZ2" s="24">
        <f>VLOOKUP(C2,Employees!D:H,5,FALSE)</f>
        <v>10125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8.9999999999999982</v>
      </c>
      <c r="CF2" s="5">
        <f>IF(CE2&gt;$AY$1,1,IF(CE2&gt;=$AX$1,0.5,0))</f>
        <v>0.5</v>
      </c>
      <c r="CG2" s="5">
        <f>CE2-CF2-CH2-CI2</f>
        <v>8.4999999999999982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1</v>
      </c>
    </row>
    <row r="3" spans="1:89" ht="38" customHeight="1">
      <c r="A3" s="75">
        <f t="shared" si="0"/>
        <v>10148</v>
      </c>
      <c r="B3" s="74" t="s">
        <v>47</v>
      </c>
      <c r="C3" s="58" t="s">
        <v>309</v>
      </c>
      <c r="D3" s="78">
        <v>0.41666666666666669</v>
      </c>
      <c r="E3" s="76">
        <v>0.70833333333333337</v>
      </c>
      <c r="F3" s="44">
        <f t="shared" ref="F3:F69" si="15">BA3-BB3</f>
        <v>6.5</v>
      </c>
      <c r="G3" s="78">
        <v>0.41666666666666669</v>
      </c>
      <c r="H3" s="76">
        <v>0.70833333333333337</v>
      </c>
      <c r="I3" s="44">
        <f t="shared" ref="I3:I69" si="16">BF3-BG3</f>
        <v>6.5</v>
      </c>
      <c r="J3" s="78">
        <v>0.58333333333333337</v>
      </c>
      <c r="K3" s="76">
        <v>0.91666666666666663</v>
      </c>
      <c r="L3" s="44">
        <f t="shared" ref="L3:L69" si="17">BK3-BL3</f>
        <v>7.4999999999999982</v>
      </c>
      <c r="M3" s="78"/>
      <c r="N3" s="76"/>
      <c r="O3" s="44">
        <f t="shared" ref="O3:O69" si="18">BP3-BQ3</f>
        <v>0</v>
      </c>
      <c r="P3" s="78"/>
      <c r="Q3" s="76"/>
      <c r="R3" s="44">
        <f t="shared" ref="R3:R69" si="19">BU3-BV3</f>
        <v>0</v>
      </c>
      <c r="S3" s="78">
        <v>0.625</v>
      </c>
      <c r="T3" s="76">
        <v>0.9375</v>
      </c>
      <c r="U3" s="44">
        <f t="shared" ref="U3:U69" si="20">BZ3-CA3</f>
        <v>7</v>
      </c>
      <c r="V3" s="78">
        <v>0.625</v>
      </c>
      <c r="W3" s="76">
        <v>0.9375</v>
      </c>
      <c r="X3" s="44">
        <f t="shared" ref="X3:X69" si="21">CE3-CF3</f>
        <v>7</v>
      </c>
      <c r="Y3" s="44"/>
      <c r="Z3" s="44"/>
      <c r="AA3" s="44"/>
      <c r="AB3" s="44">
        <f t="shared" ref="AB3:AB69" si="22">SUM(F3,I3,L3,O3,R3,U3,X3)</f>
        <v>34.5</v>
      </c>
      <c r="AC3" s="23"/>
      <c r="AD3" s="80"/>
      <c r="AE3" s="7">
        <f t="shared" si="1"/>
        <v>20.5</v>
      </c>
      <c r="AF3" s="80"/>
      <c r="AG3" s="7">
        <f t="shared" si="2"/>
        <v>7</v>
      </c>
      <c r="AH3" s="80"/>
      <c r="AI3" s="7">
        <f t="shared" si="3"/>
        <v>7</v>
      </c>
      <c r="AJ3" s="80"/>
      <c r="AK3" s="7">
        <f t="shared" si="4"/>
        <v>0</v>
      </c>
      <c r="AL3" s="80"/>
      <c r="AM3" s="7">
        <f t="shared" si="5"/>
        <v>0</v>
      </c>
      <c r="AN3" s="80"/>
      <c r="AO3" s="7">
        <f t="shared" si="6"/>
        <v>0</v>
      </c>
      <c r="AP3" s="30">
        <f t="shared" ref="AP3:AP69" si="23">CK3</f>
        <v>5</v>
      </c>
      <c r="AQ3" s="80"/>
      <c r="AR3" s="80"/>
      <c r="AS3" s="80"/>
      <c r="AT3" s="44">
        <f t="shared" ref="AT3:AT69" si="24">AE3+AG3+AI3+AK3+AM3+AO3+SUM(AQ3:AS3)</f>
        <v>34.5</v>
      </c>
      <c r="AU3" s="80"/>
      <c r="AV3" s="5"/>
      <c r="AW3" s="5"/>
      <c r="AX3" s="5"/>
      <c r="AY3" s="5"/>
      <c r="AZ3" s="24">
        <f>VLOOKUP(C3,Employees!D:H,5,FALSE)</f>
        <v>10148</v>
      </c>
      <c r="BA3" s="5">
        <f t="shared" ref="BA3:BA66" si="25">IF(ISBLANK(D3),0,(E3-D3)*24)</f>
        <v>7</v>
      </c>
      <c r="BB3" s="5">
        <f t="shared" ref="BB3:BB66" si="26">IF(BA3&gt;$AY$1,1,IF(BA3&gt;=$AX$1,0.5,0))</f>
        <v>0.5</v>
      </c>
      <c r="BC3" s="5">
        <f t="shared" ref="BC3:BC66" si="27">BA3-BB3-BD3-BE3</f>
        <v>6.5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7</v>
      </c>
      <c r="BG3" s="5">
        <f t="shared" ref="BG3:BG66" si="30">IF(BF3&gt;$AY$1,1,IF(BF3&gt;=$AX$1,0.5,0))</f>
        <v>0.5</v>
      </c>
      <c r="BH3" s="5">
        <f t="shared" ref="BH3:BH66" si="31">BF3-BG3-BI3-BJ3</f>
        <v>6.5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7.9999999999999982</v>
      </c>
      <c r="BL3" s="5">
        <f t="shared" ref="BL3:BL66" si="35">IF(BK3&gt;$AY$1,1,IF(BK3&gt;=$AX$1,0.5,0))</f>
        <v>0.5</v>
      </c>
      <c r="BM3" s="5">
        <f t="shared" ref="BM3:BM66" si="36">BK3-BL3-BN3-BO3</f>
        <v>7.4999999999999982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7.5</v>
      </c>
      <c r="CA3" s="5">
        <f t="shared" ref="CA3:CA66" si="49">IF(BZ3&gt;$AY$1,1,IF(BZ3&gt;=$AX$1,0.5,0))</f>
        <v>0.5</v>
      </c>
      <c r="CB3" s="5">
        <f t="shared" ref="CB3:CB66" si="50">BZ3-CA3-CC3-CD3</f>
        <v>6.4999999999999991</v>
      </c>
      <c r="CC3" s="5">
        <f t="shared" ref="CC3:CC66" si="51">IF(AND(T3&gt;$AV$1, S3&lt;$AW$1),(MIN(T3,$AW$1)-MAX(S3,$AV$1))*24,0)</f>
        <v>0.50000000000000089</v>
      </c>
      <c r="CD3" s="5">
        <f t="shared" ref="CD3:CD66" si="52">IF(T3&gt;$AW$1,(T3-MAX(S3,$AW$1))*24,0)</f>
        <v>0</v>
      </c>
      <c r="CE3" s="5">
        <f t="shared" ref="CE3:CE66" si="53">IF(ISBLANK(V3),0,(W3-V3)*24)</f>
        <v>7.5</v>
      </c>
      <c r="CF3" s="5">
        <f t="shared" ref="CF3:CF66" si="54">IF(CE3&gt;$AY$1,1,IF(CE3&gt;=$AX$1,0.5,0))</f>
        <v>0.5</v>
      </c>
      <c r="CG3" s="5">
        <f t="shared" ref="CG3:CG66" si="55">CE3-CF3-CH3-CI3</f>
        <v>6.4999999999999991</v>
      </c>
      <c r="CH3" s="5">
        <f t="shared" ref="CH3:CH66" si="56">IF(AND(W3&gt;$AV$1, V3&lt;$AW$1),(MIN(W3,$AW$1)-MAX(V3,$AV$1))*24,0)</f>
        <v>0.50000000000000089</v>
      </c>
      <c r="CI3" s="5">
        <f t="shared" ref="CI3:CI66" si="57">IF(W3&gt;$AW$1,(W3-MAX(V3,$AW$1))*24,0)</f>
        <v>0</v>
      </c>
      <c r="CJ3" s="5"/>
      <c r="CK3" s="4">
        <f t="shared" si="14"/>
        <v>5</v>
      </c>
    </row>
    <row r="4" spans="1:89" ht="38" customHeight="1">
      <c r="A4" s="75">
        <f t="shared" si="0"/>
        <v>10083</v>
      </c>
      <c r="B4" s="74" t="s">
        <v>47</v>
      </c>
      <c r="C4" s="58" t="s">
        <v>136</v>
      </c>
      <c r="D4" s="76"/>
      <c r="E4" s="76"/>
      <c r="F4" s="44">
        <f t="shared" si="15"/>
        <v>0</v>
      </c>
      <c r="G4" s="78"/>
      <c r="H4" s="76"/>
      <c r="I4" s="44">
        <f t="shared" si="16"/>
        <v>0</v>
      </c>
      <c r="J4" s="76"/>
      <c r="K4" s="76"/>
      <c r="L4" s="44">
        <f t="shared" si="17"/>
        <v>0</v>
      </c>
      <c r="M4" s="78"/>
      <c r="N4" s="76"/>
      <c r="O4" s="44">
        <f t="shared" si="18"/>
        <v>0</v>
      </c>
      <c r="P4" s="76">
        <v>0.41666666666666669</v>
      </c>
      <c r="Q4" s="76">
        <v>0.75</v>
      </c>
      <c r="R4" s="44">
        <f t="shared" si="19"/>
        <v>7.5</v>
      </c>
      <c r="S4" s="76">
        <v>0.41666666666666669</v>
      </c>
      <c r="T4" s="76">
        <v>0.79166666666666663</v>
      </c>
      <c r="U4" s="44">
        <f t="shared" si="20"/>
        <v>8.4999999999999982</v>
      </c>
      <c r="V4" s="76"/>
      <c r="W4" s="76"/>
      <c r="X4" s="44">
        <f t="shared" si="21"/>
        <v>0</v>
      </c>
      <c r="Y4" s="44"/>
      <c r="Z4" s="44"/>
      <c r="AA4" s="44"/>
      <c r="AB4" s="44">
        <f t="shared" si="22"/>
        <v>15.999999999999998</v>
      </c>
      <c r="AC4" s="23"/>
      <c r="AD4" s="80">
        <v>1</v>
      </c>
      <c r="AE4" s="7">
        <f t="shared" si="1"/>
        <v>8.5</v>
      </c>
      <c r="AF4" s="80"/>
      <c r="AG4" s="7">
        <f t="shared" si="2"/>
        <v>8.4999999999999982</v>
      </c>
      <c r="AH4" s="80"/>
      <c r="AI4" s="7">
        <f t="shared" si="3"/>
        <v>0</v>
      </c>
      <c r="AJ4" s="80"/>
      <c r="AK4" s="7">
        <f t="shared" si="4"/>
        <v>0</v>
      </c>
      <c r="AL4" s="80"/>
      <c r="AM4" s="7">
        <f t="shared" si="5"/>
        <v>0</v>
      </c>
      <c r="AN4" s="80"/>
      <c r="AO4" s="7">
        <f t="shared" si="6"/>
        <v>0</v>
      </c>
      <c r="AP4" s="30">
        <f t="shared" si="23"/>
        <v>2</v>
      </c>
      <c r="AQ4" s="80"/>
      <c r="AR4" s="80"/>
      <c r="AS4" s="80"/>
      <c r="AT4" s="44">
        <f t="shared" si="24"/>
        <v>17</v>
      </c>
      <c r="AU4" s="80"/>
      <c r="AV4" s="5"/>
      <c r="AW4" s="5"/>
      <c r="AX4" s="5"/>
      <c r="AY4" s="5"/>
      <c r="AZ4" s="24">
        <f>VLOOKUP(C4,Employees!D:H,5,FALSE)</f>
        <v>10083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8</v>
      </c>
      <c r="BV4" s="5">
        <f t="shared" si="45"/>
        <v>0.5</v>
      </c>
      <c r="BW4" s="5">
        <f t="shared" si="46"/>
        <v>7.5</v>
      </c>
      <c r="BX4" s="5">
        <f t="shared" si="47"/>
        <v>0</v>
      </c>
      <c r="BY4" s="5">
        <f t="shared" si="11"/>
        <v>0</v>
      </c>
      <c r="BZ4" s="5">
        <f t="shared" si="48"/>
        <v>8.9999999999999982</v>
      </c>
      <c r="CA4" s="5">
        <f t="shared" si="49"/>
        <v>0.5</v>
      </c>
      <c r="CB4" s="5">
        <f t="shared" si="50"/>
        <v>8.4999999999999982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2</v>
      </c>
    </row>
    <row r="5" spans="1:89" ht="38" customHeight="1">
      <c r="A5" s="75">
        <f t="shared" si="0"/>
        <v>10065</v>
      </c>
      <c r="B5" s="74" t="s">
        <v>47</v>
      </c>
      <c r="C5" s="58" t="s">
        <v>85</v>
      </c>
      <c r="D5" s="76">
        <v>0.70833333333333337</v>
      </c>
      <c r="E5" s="76">
        <v>0.9375</v>
      </c>
      <c r="F5" s="44">
        <f t="shared" si="15"/>
        <v>4.9999999999999991</v>
      </c>
      <c r="G5" s="76">
        <v>0.58333333333333337</v>
      </c>
      <c r="H5" s="76">
        <v>0.91666666666666663</v>
      </c>
      <c r="I5" s="44">
        <f t="shared" si="16"/>
        <v>7.4999999999999982</v>
      </c>
      <c r="J5" s="78"/>
      <c r="K5" s="76"/>
      <c r="L5" s="44">
        <f t="shared" si="17"/>
        <v>0</v>
      </c>
      <c r="M5" s="76"/>
      <c r="N5" s="76"/>
      <c r="O5" s="44">
        <f t="shared" si="18"/>
        <v>0</v>
      </c>
      <c r="P5" s="76"/>
      <c r="Q5" s="76"/>
      <c r="R5" s="44">
        <f t="shared" si="19"/>
        <v>0</v>
      </c>
      <c r="S5" s="76">
        <v>0.54166666666666663</v>
      </c>
      <c r="T5" s="76">
        <v>0.92152777777777783</v>
      </c>
      <c r="U5" s="44">
        <f t="shared" si="20"/>
        <v>8.1166666666666689</v>
      </c>
      <c r="V5" s="76"/>
      <c r="W5" s="76"/>
      <c r="X5" s="44">
        <f t="shared" si="21"/>
        <v>0</v>
      </c>
      <c r="Y5" s="44"/>
      <c r="Z5" s="44"/>
      <c r="AA5" s="44"/>
      <c r="AB5" s="44">
        <f t="shared" si="22"/>
        <v>20.616666666666667</v>
      </c>
      <c r="AC5" s="23"/>
      <c r="AD5" s="80"/>
      <c r="AE5" s="7">
        <f t="shared" si="1"/>
        <v>11.999999999999996</v>
      </c>
      <c r="AF5" s="80"/>
      <c r="AG5" s="7">
        <f t="shared" si="2"/>
        <v>8.1166666666666689</v>
      </c>
      <c r="AH5" s="80"/>
      <c r="AI5" s="7">
        <f t="shared" si="3"/>
        <v>0</v>
      </c>
      <c r="AJ5" s="80"/>
      <c r="AK5" s="7">
        <f t="shared" si="4"/>
        <v>0</v>
      </c>
      <c r="AL5" s="80"/>
      <c r="AM5" s="7">
        <f t="shared" si="5"/>
        <v>0.50000000000000089</v>
      </c>
      <c r="AN5" s="80"/>
      <c r="AO5" s="7">
        <f t="shared" si="6"/>
        <v>0</v>
      </c>
      <c r="AP5" s="30">
        <f t="shared" si="23"/>
        <v>3</v>
      </c>
      <c r="AQ5" s="80"/>
      <c r="AR5" s="80"/>
      <c r="AS5" s="80"/>
      <c r="AT5" s="44">
        <f t="shared" si="24"/>
        <v>20.616666666666667</v>
      </c>
      <c r="AU5" s="80"/>
      <c r="AV5" s="5"/>
      <c r="AW5" s="5"/>
      <c r="AX5" s="5"/>
      <c r="AY5" s="5"/>
      <c r="AZ5" s="24">
        <f>VLOOKUP(C5,Employees!D:H,5,FALSE)</f>
        <v>10065</v>
      </c>
      <c r="BA5" s="5">
        <f t="shared" si="25"/>
        <v>5.4999999999999991</v>
      </c>
      <c r="BB5" s="5">
        <f t="shared" si="26"/>
        <v>0.5</v>
      </c>
      <c r="BC5" s="5">
        <f t="shared" si="27"/>
        <v>4.4999999999999982</v>
      </c>
      <c r="BD5" s="5">
        <f t="shared" si="58"/>
        <v>0.50000000000000089</v>
      </c>
      <c r="BE5" s="5">
        <f t="shared" si="28"/>
        <v>0</v>
      </c>
      <c r="BF5" s="5">
        <f t="shared" si="29"/>
        <v>7.9999999999999982</v>
      </c>
      <c r="BG5" s="5">
        <f t="shared" si="30"/>
        <v>0.5</v>
      </c>
      <c r="BH5" s="5">
        <f t="shared" si="31"/>
        <v>7.4999999999999982</v>
      </c>
      <c r="BI5" s="5">
        <f t="shared" si="32"/>
        <v>0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9.1166666666666689</v>
      </c>
      <c r="CA5" s="5">
        <f t="shared" si="49"/>
        <v>1</v>
      </c>
      <c r="CB5" s="5">
        <f t="shared" si="50"/>
        <v>8</v>
      </c>
      <c r="CC5" s="5">
        <f t="shared" si="51"/>
        <v>0.11666666666666892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3</v>
      </c>
    </row>
    <row r="6" spans="1:89" ht="38" customHeight="1">
      <c r="A6" s="75">
        <f t="shared" si="0"/>
        <v>10224</v>
      </c>
      <c r="B6" s="74" t="s">
        <v>47</v>
      </c>
      <c r="C6" s="58" t="s">
        <v>653</v>
      </c>
      <c r="D6" s="77"/>
      <c r="E6" s="77"/>
      <c r="F6" s="44">
        <f t="shared" si="15"/>
        <v>0</v>
      </c>
      <c r="G6" s="77">
        <v>0.70833333333333337</v>
      </c>
      <c r="H6" s="77">
        <v>0.9375</v>
      </c>
      <c r="I6" s="44">
        <f t="shared" si="16"/>
        <v>4.9999999999999991</v>
      </c>
      <c r="J6" s="77">
        <v>0.70833333333333337</v>
      </c>
      <c r="K6" s="77">
        <v>0.9375</v>
      </c>
      <c r="L6" s="44">
        <f t="shared" si="17"/>
        <v>4.9999999999999991</v>
      </c>
      <c r="M6" s="76">
        <v>0.58333333333333337</v>
      </c>
      <c r="N6" s="76">
        <v>0.92152777777777783</v>
      </c>
      <c r="O6" s="44">
        <f t="shared" si="18"/>
        <v>7.6166666666666671</v>
      </c>
      <c r="P6" s="76"/>
      <c r="Q6" s="76"/>
      <c r="R6" s="44">
        <f t="shared" si="19"/>
        <v>0</v>
      </c>
      <c r="S6" s="76"/>
      <c r="T6" s="76"/>
      <c r="U6" s="44">
        <f t="shared" si="20"/>
        <v>0</v>
      </c>
      <c r="V6" s="76"/>
      <c r="W6" s="76"/>
      <c r="X6" s="44">
        <f t="shared" si="21"/>
        <v>0</v>
      </c>
      <c r="Y6" s="44"/>
      <c r="Z6" s="44"/>
      <c r="AA6" s="44"/>
      <c r="AB6" s="44">
        <f t="shared" si="22"/>
        <v>17.616666666666667</v>
      </c>
      <c r="AC6" s="23"/>
      <c r="AD6" s="80"/>
      <c r="AE6" s="7">
        <f t="shared" si="1"/>
        <v>16.499999999999993</v>
      </c>
      <c r="AF6" s="80"/>
      <c r="AG6" s="7">
        <f t="shared" si="2"/>
        <v>0</v>
      </c>
      <c r="AH6" s="80"/>
      <c r="AI6" s="7">
        <f t="shared" si="3"/>
        <v>0</v>
      </c>
      <c r="AJ6" s="80"/>
      <c r="AK6" s="7">
        <f t="shared" si="4"/>
        <v>0</v>
      </c>
      <c r="AL6" s="80"/>
      <c r="AM6" s="7">
        <f t="shared" si="5"/>
        <v>1.1166666666666707</v>
      </c>
      <c r="AN6" s="80"/>
      <c r="AO6" s="7">
        <f t="shared" si="6"/>
        <v>0</v>
      </c>
      <c r="AP6" s="30">
        <f t="shared" si="23"/>
        <v>3</v>
      </c>
      <c r="AQ6" s="80"/>
      <c r="AR6" s="80"/>
      <c r="AS6" s="80"/>
      <c r="AT6" s="44">
        <f t="shared" si="24"/>
        <v>17.616666666666664</v>
      </c>
      <c r="AU6" s="80"/>
      <c r="AV6" s="5"/>
      <c r="AW6" s="5"/>
      <c r="AX6" s="5"/>
      <c r="AY6" s="5"/>
      <c r="AZ6" s="24">
        <f>VLOOKUP(C6,Employees!D:H,5,FALSE)</f>
        <v>10224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5.4999999999999991</v>
      </c>
      <c r="BG6" s="5">
        <f t="shared" si="30"/>
        <v>0.5</v>
      </c>
      <c r="BH6" s="5">
        <f t="shared" si="31"/>
        <v>4.4999999999999982</v>
      </c>
      <c r="BI6" s="5">
        <f t="shared" si="32"/>
        <v>0.50000000000000089</v>
      </c>
      <c r="BJ6" s="5">
        <f t="shared" si="33"/>
        <v>0</v>
      </c>
      <c r="BK6" s="5">
        <f t="shared" si="34"/>
        <v>5.4999999999999991</v>
      </c>
      <c r="BL6" s="5">
        <f t="shared" si="35"/>
        <v>0.5</v>
      </c>
      <c r="BM6" s="5">
        <f t="shared" si="36"/>
        <v>4.4999999999999982</v>
      </c>
      <c r="BN6" s="5">
        <f t="shared" si="37"/>
        <v>0.50000000000000089</v>
      </c>
      <c r="BO6" s="5">
        <f t="shared" si="38"/>
        <v>0</v>
      </c>
      <c r="BP6" s="5">
        <f t="shared" si="39"/>
        <v>8.1166666666666671</v>
      </c>
      <c r="BQ6" s="5">
        <f t="shared" si="40"/>
        <v>0.5</v>
      </c>
      <c r="BR6" s="5">
        <f t="shared" si="41"/>
        <v>7.4999999999999982</v>
      </c>
      <c r="BS6" s="5">
        <f t="shared" si="42"/>
        <v>0.11666666666666892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3</v>
      </c>
    </row>
    <row r="7" spans="1:89" ht="38" customHeight="1">
      <c r="A7" s="75">
        <f t="shared" si="0"/>
        <v>10067</v>
      </c>
      <c r="B7" s="74" t="s">
        <v>47</v>
      </c>
      <c r="C7" s="58" t="s">
        <v>91</v>
      </c>
      <c r="D7" s="76"/>
      <c r="E7" s="76"/>
      <c r="F7" s="44">
        <f t="shared" si="15"/>
        <v>0</v>
      </c>
      <c r="G7" s="76"/>
      <c r="H7" s="76"/>
      <c r="I7" s="44">
        <f t="shared" si="16"/>
        <v>0</v>
      </c>
      <c r="J7" s="79"/>
      <c r="K7" s="76"/>
      <c r="L7" s="44">
        <f t="shared" si="17"/>
        <v>0</v>
      </c>
      <c r="M7" s="79"/>
      <c r="N7" s="79"/>
      <c r="O7" s="44">
        <f t="shared" si="18"/>
        <v>0</v>
      </c>
      <c r="P7" s="76"/>
      <c r="Q7" s="76"/>
      <c r="R7" s="44">
        <f t="shared" si="19"/>
        <v>0</v>
      </c>
      <c r="S7" s="76"/>
      <c r="T7" s="76"/>
      <c r="U7" s="44">
        <f t="shared" si="20"/>
        <v>0</v>
      </c>
      <c r="V7" s="77">
        <v>0.54166666666666663</v>
      </c>
      <c r="W7" s="77">
        <v>0.91666666666666663</v>
      </c>
      <c r="X7" s="44">
        <f t="shared" si="21"/>
        <v>8.5</v>
      </c>
      <c r="Y7" s="44"/>
      <c r="Z7" s="44"/>
      <c r="AA7" s="44"/>
      <c r="AB7" s="44">
        <f t="shared" si="22"/>
        <v>8.5</v>
      </c>
      <c r="AC7" s="23"/>
      <c r="AD7" s="80"/>
      <c r="AE7" s="7">
        <f t="shared" si="1"/>
        <v>0</v>
      </c>
      <c r="AF7" s="80"/>
      <c r="AG7" s="7">
        <f t="shared" si="2"/>
        <v>0</v>
      </c>
      <c r="AH7" s="80"/>
      <c r="AI7" s="7">
        <f t="shared" si="3"/>
        <v>8.5</v>
      </c>
      <c r="AJ7" s="80"/>
      <c r="AK7" s="7">
        <f t="shared" si="4"/>
        <v>0</v>
      </c>
      <c r="AL7" s="80"/>
      <c r="AM7" s="7">
        <f t="shared" si="5"/>
        <v>0</v>
      </c>
      <c r="AN7" s="80"/>
      <c r="AO7" s="7">
        <f t="shared" si="6"/>
        <v>0</v>
      </c>
      <c r="AP7" s="30">
        <f t="shared" si="23"/>
        <v>1</v>
      </c>
      <c r="AQ7" s="80"/>
      <c r="AR7" s="80"/>
      <c r="AS7" s="80"/>
      <c r="AT7" s="44">
        <f t="shared" si="24"/>
        <v>8.5</v>
      </c>
      <c r="AU7" s="80"/>
      <c r="AV7" s="5"/>
      <c r="AW7" s="5"/>
      <c r="AX7" s="5"/>
      <c r="AY7" s="5"/>
      <c r="AZ7" s="24">
        <f>VLOOKUP(C7,Employees!D:H,5,FALSE)</f>
        <v>10067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9</v>
      </c>
      <c r="CF7" s="5">
        <f t="shared" si="54"/>
        <v>0.5</v>
      </c>
      <c r="CG7" s="5">
        <f t="shared" si="55"/>
        <v>8.5</v>
      </c>
      <c r="CH7" s="5">
        <f t="shared" si="56"/>
        <v>0</v>
      </c>
      <c r="CI7" s="5">
        <f t="shared" si="57"/>
        <v>0</v>
      </c>
      <c r="CJ7" s="5"/>
      <c r="CK7" s="4">
        <f t="shared" si="14"/>
        <v>1</v>
      </c>
    </row>
    <row r="8" spans="1:89" ht="38" customHeight="1">
      <c r="A8" s="75">
        <f t="shared" si="0"/>
        <v>10131</v>
      </c>
      <c r="B8" s="74" t="s">
        <v>47</v>
      </c>
      <c r="C8" s="58" t="s">
        <v>263</v>
      </c>
      <c r="D8" s="76">
        <v>0.58333333333333337</v>
      </c>
      <c r="E8" s="76">
        <v>0.91666666666666663</v>
      </c>
      <c r="F8" s="44">
        <f t="shared" si="15"/>
        <v>7.4999999999999982</v>
      </c>
      <c r="G8" s="76"/>
      <c r="H8" s="76"/>
      <c r="I8" s="44">
        <f t="shared" si="16"/>
        <v>0</v>
      </c>
      <c r="J8" s="78"/>
      <c r="K8" s="76"/>
      <c r="L8" s="44">
        <f t="shared" si="17"/>
        <v>0</v>
      </c>
      <c r="M8" s="76">
        <v>0.41666666666666669</v>
      </c>
      <c r="N8" s="76">
        <v>0.70833333333333337</v>
      </c>
      <c r="O8" s="44">
        <f t="shared" si="18"/>
        <v>6.5</v>
      </c>
      <c r="P8" s="76"/>
      <c r="Q8" s="76"/>
      <c r="R8" s="44">
        <f t="shared" si="19"/>
        <v>0</v>
      </c>
      <c r="S8" s="76"/>
      <c r="T8" s="76"/>
      <c r="U8" s="44">
        <f t="shared" si="20"/>
        <v>0</v>
      </c>
      <c r="V8" s="76"/>
      <c r="W8" s="76"/>
      <c r="X8" s="44">
        <f t="shared" si="21"/>
        <v>0</v>
      </c>
      <c r="Y8" s="44"/>
      <c r="Z8" s="44"/>
      <c r="AA8" s="44"/>
      <c r="AB8" s="44">
        <f t="shared" si="22"/>
        <v>13.999999999999998</v>
      </c>
      <c r="AC8" s="23"/>
      <c r="AD8" s="80"/>
      <c r="AE8" s="7">
        <f t="shared" si="1"/>
        <v>13.999999999999998</v>
      </c>
      <c r="AF8" s="80"/>
      <c r="AG8" s="7">
        <f t="shared" si="2"/>
        <v>0</v>
      </c>
      <c r="AH8" s="80"/>
      <c r="AI8" s="7">
        <f t="shared" si="3"/>
        <v>0</v>
      </c>
      <c r="AJ8" s="80"/>
      <c r="AK8" s="7">
        <f t="shared" si="4"/>
        <v>0</v>
      </c>
      <c r="AL8" s="80"/>
      <c r="AM8" s="7">
        <f t="shared" si="5"/>
        <v>0</v>
      </c>
      <c r="AN8" s="80"/>
      <c r="AO8" s="7">
        <f t="shared" si="6"/>
        <v>0</v>
      </c>
      <c r="AP8" s="30">
        <f t="shared" si="23"/>
        <v>2</v>
      </c>
      <c r="AQ8" s="80">
        <v>9</v>
      </c>
      <c r="AR8" s="80"/>
      <c r="AS8" s="80"/>
      <c r="AT8" s="44">
        <f t="shared" si="24"/>
        <v>23</v>
      </c>
      <c r="AU8" s="80"/>
      <c r="AV8" s="5"/>
      <c r="AW8" s="5"/>
      <c r="AX8" s="5"/>
      <c r="AY8" s="5"/>
      <c r="AZ8" s="24">
        <f>VLOOKUP(C8,Employees!D:H,5,FALSE)</f>
        <v>10131</v>
      </c>
      <c r="BA8" s="5">
        <f t="shared" si="25"/>
        <v>7.9999999999999982</v>
      </c>
      <c r="BB8" s="5">
        <f t="shared" si="26"/>
        <v>0.5</v>
      </c>
      <c r="BC8" s="5">
        <f t="shared" si="27"/>
        <v>7.4999999999999982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7</v>
      </c>
      <c r="BQ8" s="5">
        <f t="shared" si="40"/>
        <v>0.5</v>
      </c>
      <c r="BR8" s="5">
        <f t="shared" si="41"/>
        <v>6.5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2</v>
      </c>
    </row>
    <row r="9" spans="1:89" ht="38" customHeight="1">
      <c r="A9" s="75">
        <f t="shared" si="0"/>
        <v>210220</v>
      </c>
      <c r="B9" s="74" t="s">
        <v>47</v>
      </c>
      <c r="C9" s="58" t="s">
        <v>642</v>
      </c>
      <c r="D9" s="77"/>
      <c r="E9" s="77"/>
      <c r="F9" s="44">
        <f t="shared" si="15"/>
        <v>0</v>
      </c>
      <c r="G9" s="77"/>
      <c r="H9" s="77"/>
      <c r="I9" s="44">
        <f t="shared" si="16"/>
        <v>0</v>
      </c>
      <c r="J9" s="76">
        <v>0.41666666666666669</v>
      </c>
      <c r="K9" s="77">
        <v>0.70833333333333337</v>
      </c>
      <c r="L9" s="44">
        <f t="shared" si="17"/>
        <v>6.5</v>
      </c>
      <c r="M9" s="76"/>
      <c r="N9" s="76"/>
      <c r="O9" s="44">
        <f t="shared" si="18"/>
        <v>0</v>
      </c>
      <c r="P9" s="76">
        <v>0.70833333333333337</v>
      </c>
      <c r="Q9" s="76">
        <v>0.9375</v>
      </c>
      <c r="R9" s="44">
        <f t="shared" si="19"/>
        <v>4.9999999999999991</v>
      </c>
      <c r="S9" s="78"/>
      <c r="T9" s="78"/>
      <c r="U9" s="44">
        <f t="shared" si="20"/>
        <v>0</v>
      </c>
      <c r="V9" s="76"/>
      <c r="W9" s="76"/>
      <c r="X9" s="44">
        <f t="shared" si="21"/>
        <v>0</v>
      </c>
      <c r="Y9" s="44"/>
      <c r="Z9" s="44"/>
      <c r="AA9" s="44"/>
      <c r="AB9" s="44">
        <f t="shared" si="22"/>
        <v>11.5</v>
      </c>
      <c r="AC9" s="23"/>
      <c r="AD9" s="80"/>
      <c r="AE9" s="7">
        <f t="shared" si="1"/>
        <v>10.999999999999998</v>
      </c>
      <c r="AF9" s="80"/>
      <c r="AG9" s="7">
        <f t="shared" si="2"/>
        <v>0</v>
      </c>
      <c r="AH9" s="80"/>
      <c r="AI9" s="7">
        <f t="shared" si="3"/>
        <v>0</v>
      </c>
      <c r="AJ9" s="80"/>
      <c r="AK9" s="7">
        <f t="shared" si="4"/>
        <v>0</v>
      </c>
      <c r="AL9" s="80"/>
      <c r="AM9" s="7">
        <f t="shared" si="5"/>
        <v>0.50000000000000089</v>
      </c>
      <c r="AN9" s="80"/>
      <c r="AO9" s="7">
        <f t="shared" si="6"/>
        <v>0</v>
      </c>
      <c r="AP9" s="30">
        <f t="shared" si="23"/>
        <v>2</v>
      </c>
      <c r="AQ9" s="80"/>
      <c r="AR9" s="80"/>
      <c r="AS9" s="80"/>
      <c r="AT9" s="44">
        <f t="shared" si="24"/>
        <v>11.5</v>
      </c>
      <c r="AU9" s="80"/>
      <c r="AV9" s="5"/>
      <c r="AW9" s="5"/>
      <c r="AX9" s="5"/>
      <c r="AY9" s="5"/>
      <c r="AZ9" s="24">
        <f>VLOOKUP(C9,Employees!D:H,5,FALSE)</f>
        <v>210220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7</v>
      </c>
      <c r="BL9" s="5">
        <f t="shared" si="35"/>
        <v>0.5</v>
      </c>
      <c r="BM9" s="5">
        <f t="shared" si="36"/>
        <v>6.5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5.4999999999999991</v>
      </c>
      <c r="BV9" s="5">
        <f t="shared" si="45"/>
        <v>0.5</v>
      </c>
      <c r="BW9" s="5">
        <f t="shared" si="46"/>
        <v>4.4999999999999982</v>
      </c>
      <c r="BX9" s="5">
        <f t="shared" si="47"/>
        <v>0.50000000000000089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2</v>
      </c>
    </row>
    <row r="10" spans="1:89" ht="38" customHeight="1">
      <c r="A10" s="75">
        <f t="shared" si="0"/>
        <v>210177</v>
      </c>
      <c r="B10" s="74" t="s">
        <v>47</v>
      </c>
      <c r="C10" s="58" t="s">
        <v>533</v>
      </c>
      <c r="D10" s="76"/>
      <c r="E10" s="76"/>
      <c r="F10" s="44">
        <f t="shared" si="15"/>
        <v>0</v>
      </c>
      <c r="G10" s="76"/>
      <c r="H10" s="76"/>
      <c r="I10" s="44">
        <f t="shared" si="16"/>
        <v>0</v>
      </c>
      <c r="J10" s="78"/>
      <c r="K10" s="76"/>
      <c r="L10" s="44">
        <f t="shared" si="17"/>
        <v>0</v>
      </c>
      <c r="M10" s="76">
        <v>0.70833333333333337</v>
      </c>
      <c r="N10" s="76">
        <v>0.9375</v>
      </c>
      <c r="O10" s="44">
        <f t="shared" si="18"/>
        <v>4.9999999999999991</v>
      </c>
      <c r="P10" s="76">
        <v>0.58333333333333337</v>
      </c>
      <c r="Q10" s="76">
        <v>0.92291666666666661</v>
      </c>
      <c r="R10" s="44">
        <f t="shared" si="19"/>
        <v>7.6499999999999986</v>
      </c>
      <c r="S10" s="76"/>
      <c r="T10" s="76"/>
      <c r="U10" s="44">
        <f t="shared" si="20"/>
        <v>0</v>
      </c>
      <c r="V10" s="76"/>
      <c r="W10" s="76"/>
      <c r="X10" s="44">
        <f t="shared" si="21"/>
        <v>0</v>
      </c>
      <c r="Y10" s="44"/>
      <c r="Z10" s="44"/>
      <c r="AA10" s="44"/>
      <c r="AB10" s="44">
        <f t="shared" si="22"/>
        <v>12.649999999999999</v>
      </c>
      <c r="AC10" s="23"/>
      <c r="AD10" s="80"/>
      <c r="AE10" s="7">
        <f t="shared" si="1"/>
        <v>11.999999999999996</v>
      </c>
      <c r="AF10" s="80"/>
      <c r="AG10" s="7">
        <f t="shared" si="2"/>
        <v>0</v>
      </c>
      <c r="AH10" s="80"/>
      <c r="AI10" s="7">
        <f t="shared" si="3"/>
        <v>0</v>
      </c>
      <c r="AJ10" s="80"/>
      <c r="AK10" s="7">
        <f t="shared" si="4"/>
        <v>0</v>
      </c>
      <c r="AL10" s="80"/>
      <c r="AM10" s="7">
        <f t="shared" si="5"/>
        <v>0.65000000000000036</v>
      </c>
      <c r="AN10" s="80"/>
      <c r="AO10" s="7">
        <f t="shared" si="6"/>
        <v>0</v>
      </c>
      <c r="AP10" s="30">
        <f t="shared" si="23"/>
        <v>2</v>
      </c>
      <c r="AQ10" s="80"/>
      <c r="AR10" s="80"/>
      <c r="AS10" s="80"/>
      <c r="AT10" s="44">
        <f t="shared" si="24"/>
        <v>12.649999999999997</v>
      </c>
      <c r="AU10" s="80"/>
      <c r="AV10" s="5"/>
      <c r="AW10" s="5"/>
      <c r="AX10" s="5"/>
      <c r="AY10" s="5"/>
      <c r="AZ10" s="24">
        <f>VLOOKUP(C10,Employees!D:H,5,FALSE)</f>
        <v>210177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5.4999999999999991</v>
      </c>
      <c r="BQ10" s="5">
        <f t="shared" si="40"/>
        <v>0.5</v>
      </c>
      <c r="BR10" s="5">
        <f t="shared" si="41"/>
        <v>4.4999999999999982</v>
      </c>
      <c r="BS10" s="5">
        <f t="shared" si="42"/>
        <v>0.50000000000000089</v>
      </c>
      <c r="BT10" s="5">
        <f t="shared" si="43"/>
        <v>0</v>
      </c>
      <c r="BU10" s="5">
        <f t="shared" si="44"/>
        <v>8.1499999999999986</v>
      </c>
      <c r="BV10" s="5">
        <f t="shared" si="45"/>
        <v>0.5</v>
      </c>
      <c r="BW10" s="5">
        <f t="shared" si="46"/>
        <v>7.4999999999999991</v>
      </c>
      <c r="BX10" s="5">
        <f t="shared" si="47"/>
        <v>0.14999999999999947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2</v>
      </c>
    </row>
    <row r="11" spans="1:89" ht="38" customHeight="1">
      <c r="A11" s="75" t="str">
        <f t="shared" si="0"/>
        <v/>
      </c>
      <c r="B11" s="74"/>
      <c r="C11" s="58"/>
      <c r="D11" s="76"/>
      <c r="E11" s="76"/>
      <c r="F11" s="44">
        <f t="shared" si="15"/>
        <v>0</v>
      </c>
      <c r="G11" s="76"/>
      <c r="H11" s="76"/>
      <c r="I11" s="44">
        <f t="shared" si="16"/>
        <v>0</v>
      </c>
      <c r="J11" s="78"/>
      <c r="K11" s="76"/>
      <c r="L11" s="44">
        <f t="shared" si="17"/>
        <v>0</v>
      </c>
      <c r="M11" s="76"/>
      <c r="N11" s="76"/>
      <c r="O11" s="44">
        <f t="shared" si="18"/>
        <v>0</v>
      </c>
      <c r="P11" s="76"/>
      <c r="Q11" s="76"/>
      <c r="R11" s="44">
        <f t="shared" si="19"/>
        <v>0</v>
      </c>
      <c r="S11" s="76"/>
      <c r="T11" s="76"/>
      <c r="U11" s="44">
        <f t="shared" si="20"/>
        <v>0</v>
      </c>
      <c r="V11" s="76"/>
      <c r="W11" s="76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0"/>
      <c r="AE11" s="7">
        <f t="shared" si="1"/>
        <v>0</v>
      </c>
      <c r="AF11" s="80"/>
      <c r="AG11" s="7">
        <f t="shared" si="2"/>
        <v>0</v>
      </c>
      <c r="AH11" s="80"/>
      <c r="AI11" s="7">
        <f t="shared" si="3"/>
        <v>0</v>
      </c>
      <c r="AJ11" s="80"/>
      <c r="AK11" s="7">
        <f t="shared" si="4"/>
        <v>0</v>
      </c>
      <c r="AL11" s="80"/>
      <c r="AM11" s="7">
        <f t="shared" si="5"/>
        <v>0</v>
      </c>
      <c r="AN11" s="80"/>
      <c r="AO11" s="7">
        <f t="shared" si="6"/>
        <v>0</v>
      </c>
      <c r="AP11" s="30">
        <f t="shared" si="23"/>
        <v>0</v>
      </c>
      <c r="AQ11" s="80"/>
      <c r="AR11" s="80"/>
      <c r="AS11" s="80"/>
      <c r="AT11" s="44">
        <f t="shared" si="24"/>
        <v>0</v>
      </c>
      <c r="AU11" s="80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5" t="str">
        <f t="shared" si="0"/>
        <v/>
      </c>
      <c r="B12" s="74"/>
      <c r="C12" s="58"/>
      <c r="D12" s="76"/>
      <c r="E12" s="76"/>
      <c r="F12" s="44">
        <f t="shared" si="15"/>
        <v>0</v>
      </c>
      <c r="G12" s="76"/>
      <c r="H12" s="76"/>
      <c r="I12" s="44">
        <f t="shared" si="16"/>
        <v>0</v>
      </c>
      <c r="J12" s="78"/>
      <c r="K12" s="76"/>
      <c r="L12" s="44">
        <f t="shared" si="17"/>
        <v>0</v>
      </c>
      <c r="M12" s="76"/>
      <c r="N12" s="76"/>
      <c r="O12" s="44">
        <f t="shared" si="18"/>
        <v>0</v>
      </c>
      <c r="P12" s="76"/>
      <c r="Q12" s="76"/>
      <c r="R12" s="44">
        <f t="shared" si="19"/>
        <v>0</v>
      </c>
      <c r="S12" s="76"/>
      <c r="T12" s="76"/>
      <c r="U12" s="44">
        <f t="shared" si="20"/>
        <v>0</v>
      </c>
      <c r="V12" s="76"/>
      <c r="W12" s="76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0"/>
      <c r="AE12" s="7">
        <f t="shared" si="1"/>
        <v>0</v>
      </c>
      <c r="AF12" s="80"/>
      <c r="AG12" s="7">
        <f t="shared" si="2"/>
        <v>0</v>
      </c>
      <c r="AH12" s="80"/>
      <c r="AI12" s="7">
        <f t="shared" si="3"/>
        <v>0</v>
      </c>
      <c r="AJ12" s="80"/>
      <c r="AK12" s="7">
        <f t="shared" si="4"/>
        <v>0</v>
      </c>
      <c r="AL12" s="80"/>
      <c r="AM12" s="7">
        <f t="shared" si="5"/>
        <v>0</v>
      </c>
      <c r="AN12" s="80"/>
      <c r="AO12" s="7">
        <f t="shared" si="6"/>
        <v>0</v>
      </c>
      <c r="AP12" s="30">
        <f t="shared" si="23"/>
        <v>0</v>
      </c>
      <c r="AQ12" s="80"/>
      <c r="AR12" s="80"/>
      <c r="AS12" s="80"/>
      <c r="AT12" s="44">
        <f t="shared" si="24"/>
        <v>0</v>
      </c>
      <c r="AU12" s="80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5" t="str">
        <f t="shared" si="0"/>
        <v/>
      </c>
      <c r="B13" s="74"/>
      <c r="C13" s="73"/>
      <c r="D13" s="76"/>
      <c r="E13" s="76"/>
      <c r="F13" s="44">
        <f t="shared" si="15"/>
        <v>0</v>
      </c>
      <c r="G13" s="76"/>
      <c r="H13" s="76"/>
      <c r="I13" s="44">
        <f t="shared" si="16"/>
        <v>0</v>
      </c>
      <c r="J13" s="78"/>
      <c r="K13" s="76"/>
      <c r="L13" s="44">
        <f t="shared" si="17"/>
        <v>0</v>
      </c>
      <c r="M13" s="76"/>
      <c r="N13" s="76"/>
      <c r="O13" s="44">
        <f t="shared" si="18"/>
        <v>0</v>
      </c>
      <c r="P13" s="76"/>
      <c r="Q13" s="76"/>
      <c r="R13" s="44">
        <f t="shared" si="19"/>
        <v>0</v>
      </c>
      <c r="S13" s="76"/>
      <c r="T13" s="76"/>
      <c r="U13" s="44">
        <f t="shared" si="20"/>
        <v>0</v>
      </c>
      <c r="V13" s="76"/>
      <c r="W13" s="76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0"/>
      <c r="AE13" s="7">
        <f t="shared" si="1"/>
        <v>0</v>
      </c>
      <c r="AF13" s="80"/>
      <c r="AG13" s="7">
        <f t="shared" si="2"/>
        <v>0</v>
      </c>
      <c r="AH13" s="80"/>
      <c r="AI13" s="7">
        <f t="shared" si="3"/>
        <v>0</v>
      </c>
      <c r="AJ13" s="80"/>
      <c r="AK13" s="7">
        <f t="shared" si="4"/>
        <v>0</v>
      </c>
      <c r="AL13" s="80"/>
      <c r="AM13" s="7">
        <f t="shared" si="5"/>
        <v>0</v>
      </c>
      <c r="AN13" s="80"/>
      <c r="AO13" s="7">
        <f t="shared" si="6"/>
        <v>0</v>
      </c>
      <c r="AP13" s="30">
        <f t="shared" si="23"/>
        <v>0</v>
      </c>
      <c r="AQ13" s="80"/>
      <c r="AR13" s="80"/>
      <c r="AS13" s="80"/>
      <c r="AT13" s="44">
        <f t="shared" si="24"/>
        <v>0</v>
      </c>
      <c r="AU13" s="80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5" t="str">
        <f t="shared" si="0"/>
        <v/>
      </c>
      <c r="B14" s="74"/>
      <c r="C14" s="73"/>
      <c r="D14" s="76"/>
      <c r="E14" s="76"/>
      <c r="F14" s="44">
        <f t="shared" si="15"/>
        <v>0</v>
      </c>
      <c r="G14" s="76"/>
      <c r="H14" s="76"/>
      <c r="I14" s="44">
        <f t="shared" si="16"/>
        <v>0</v>
      </c>
      <c r="J14" s="78"/>
      <c r="K14" s="76"/>
      <c r="L14" s="44">
        <f t="shared" si="17"/>
        <v>0</v>
      </c>
      <c r="M14" s="76"/>
      <c r="N14" s="76"/>
      <c r="O14" s="44">
        <f t="shared" si="18"/>
        <v>0</v>
      </c>
      <c r="P14" s="76"/>
      <c r="Q14" s="76"/>
      <c r="R14" s="44">
        <f t="shared" si="19"/>
        <v>0</v>
      </c>
      <c r="S14" s="76"/>
      <c r="T14" s="76"/>
      <c r="U14" s="44">
        <f t="shared" si="20"/>
        <v>0</v>
      </c>
      <c r="V14" s="76"/>
      <c r="W14" s="76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0"/>
      <c r="AE14" s="7">
        <f t="shared" si="1"/>
        <v>0</v>
      </c>
      <c r="AF14" s="80"/>
      <c r="AG14" s="7">
        <f t="shared" si="2"/>
        <v>0</v>
      </c>
      <c r="AH14" s="80"/>
      <c r="AI14" s="7">
        <f t="shared" si="3"/>
        <v>0</v>
      </c>
      <c r="AJ14" s="80"/>
      <c r="AK14" s="7">
        <f t="shared" si="4"/>
        <v>0</v>
      </c>
      <c r="AL14" s="80"/>
      <c r="AM14" s="7">
        <f t="shared" si="5"/>
        <v>0</v>
      </c>
      <c r="AN14" s="80"/>
      <c r="AO14" s="7">
        <f t="shared" si="6"/>
        <v>0</v>
      </c>
      <c r="AP14" s="30">
        <f t="shared" si="23"/>
        <v>0</v>
      </c>
      <c r="AQ14" s="80"/>
      <c r="AR14" s="80"/>
      <c r="AS14" s="80"/>
      <c r="AT14" s="44">
        <f t="shared" si="24"/>
        <v>0</v>
      </c>
      <c r="AU14" s="80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5">
        <f t="shared" si="0"/>
        <v>10061</v>
      </c>
      <c r="B15" s="74" t="s">
        <v>50</v>
      </c>
      <c r="C15" s="58" t="s">
        <v>73</v>
      </c>
      <c r="D15" s="76">
        <v>0.375</v>
      </c>
      <c r="E15" s="76">
        <v>0.75</v>
      </c>
      <c r="F15" s="44">
        <f t="shared" si="15"/>
        <v>8.5</v>
      </c>
      <c r="G15" s="76">
        <v>0.375</v>
      </c>
      <c r="H15" s="76">
        <v>0.625</v>
      </c>
      <c r="I15" s="44">
        <f t="shared" si="16"/>
        <v>5.5</v>
      </c>
      <c r="J15" s="78">
        <v>0.375</v>
      </c>
      <c r="K15" s="76">
        <v>0.75</v>
      </c>
      <c r="L15" s="44">
        <f t="shared" si="17"/>
        <v>8.5</v>
      </c>
      <c r="M15" s="76"/>
      <c r="N15" s="76"/>
      <c r="O15" s="44">
        <f t="shared" si="18"/>
        <v>0</v>
      </c>
      <c r="P15" s="76"/>
      <c r="Q15" s="76"/>
      <c r="R15" s="44">
        <f t="shared" si="19"/>
        <v>0</v>
      </c>
      <c r="S15" s="76"/>
      <c r="T15" s="76"/>
      <c r="U15" s="44">
        <f t="shared" si="20"/>
        <v>0</v>
      </c>
      <c r="V15" s="76"/>
      <c r="W15" s="76"/>
      <c r="X15" s="44">
        <f t="shared" si="21"/>
        <v>0</v>
      </c>
      <c r="Y15" s="44"/>
      <c r="Z15" s="44"/>
      <c r="AA15" s="44"/>
      <c r="AB15" s="44">
        <f t="shared" si="22"/>
        <v>22.5</v>
      </c>
      <c r="AC15" s="23"/>
      <c r="AD15" s="80">
        <v>1</v>
      </c>
      <c r="AE15" s="7">
        <f t="shared" si="1"/>
        <v>23.5</v>
      </c>
      <c r="AF15" s="80"/>
      <c r="AG15" s="7">
        <f t="shared" si="2"/>
        <v>0</v>
      </c>
      <c r="AH15" s="80"/>
      <c r="AI15" s="7">
        <f t="shared" si="3"/>
        <v>0</v>
      </c>
      <c r="AJ15" s="80"/>
      <c r="AK15" s="7">
        <f t="shared" si="4"/>
        <v>0</v>
      </c>
      <c r="AL15" s="80"/>
      <c r="AM15" s="7">
        <f t="shared" si="5"/>
        <v>0</v>
      </c>
      <c r="AN15" s="80"/>
      <c r="AO15" s="7">
        <f t="shared" si="6"/>
        <v>0</v>
      </c>
      <c r="AP15" s="30">
        <f t="shared" si="23"/>
        <v>3</v>
      </c>
      <c r="AQ15" s="80"/>
      <c r="AR15" s="80"/>
      <c r="AS15" s="80"/>
      <c r="AT15" s="44">
        <f t="shared" si="24"/>
        <v>23.5</v>
      </c>
      <c r="AU15" s="80"/>
      <c r="AV15" s="5"/>
      <c r="AW15" s="5"/>
      <c r="AX15" s="5"/>
      <c r="AY15" s="5"/>
      <c r="AZ15" s="24">
        <f>VLOOKUP(C15,Employees!D:H,5,FALSE)</f>
        <v>10061</v>
      </c>
      <c r="BA15" s="5">
        <f t="shared" si="25"/>
        <v>9</v>
      </c>
      <c r="BB15" s="5">
        <f t="shared" si="26"/>
        <v>0.5</v>
      </c>
      <c r="BC15" s="5">
        <f t="shared" si="27"/>
        <v>8.5</v>
      </c>
      <c r="BD15" s="5">
        <f t="shared" si="58"/>
        <v>0</v>
      </c>
      <c r="BE15" s="5">
        <f t="shared" si="28"/>
        <v>0</v>
      </c>
      <c r="BF15" s="5">
        <f t="shared" si="29"/>
        <v>6</v>
      </c>
      <c r="BG15" s="5">
        <f t="shared" si="30"/>
        <v>0.5</v>
      </c>
      <c r="BH15" s="5">
        <f t="shared" si="31"/>
        <v>5.5</v>
      </c>
      <c r="BI15" s="5">
        <f t="shared" si="32"/>
        <v>0</v>
      </c>
      <c r="BJ15" s="5">
        <f t="shared" si="33"/>
        <v>0</v>
      </c>
      <c r="BK15" s="5">
        <f t="shared" si="34"/>
        <v>9</v>
      </c>
      <c r="BL15" s="5">
        <f t="shared" si="35"/>
        <v>0.5</v>
      </c>
      <c r="BM15" s="5">
        <f t="shared" si="36"/>
        <v>8.5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3</v>
      </c>
    </row>
    <row r="16" spans="1:89" ht="38" customHeight="1">
      <c r="A16" s="75">
        <f t="shared" si="0"/>
        <v>10114</v>
      </c>
      <c r="B16" s="74" t="s">
        <v>50</v>
      </c>
      <c r="C16" s="58" t="s">
        <v>219</v>
      </c>
      <c r="D16" s="76"/>
      <c r="E16" s="76"/>
      <c r="F16" s="44">
        <f t="shared" si="15"/>
        <v>0</v>
      </c>
      <c r="G16" s="76"/>
      <c r="H16" s="76"/>
      <c r="I16" s="44">
        <f t="shared" si="16"/>
        <v>0</v>
      </c>
      <c r="J16" s="78">
        <v>0.58333333333333337</v>
      </c>
      <c r="K16" s="76">
        <v>0.89583333333333337</v>
      </c>
      <c r="L16" s="44">
        <f t="shared" si="17"/>
        <v>7</v>
      </c>
      <c r="M16" s="76"/>
      <c r="N16" s="76"/>
      <c r="O16" s="44">
        <f t="shared" si="18"/>
        <v>0</v>
      </c>
      <c r="P16" s="76"/>
      <c r="Q16" s="76"/>
      <c r="R16" s="44">
        <f t="shared" si="19"/>
        <v>0</v>
      </c>
      <c r="S16" s="76"/>
      <c r="T16" s="76"/>
      <c r="U16" s="44">
        <f t="shared" si="20"/>
        <v>0</v>
      </c>
      <c r="V16" s="76">
        <v>0.54166666666666663</v>
      </c>
      <c r="W16" s="76">
        <v>0.83333333333333337</v>
      </c>
      <c r="X16" s="44">
        <f t="shared" si="21"/>
        <v>6.5000000000000018</v>
      </c>
      <c r="Y16" s="44"/>
      <c r="Z16" s="44"/>
      <c r="AA16" s="44"/>
      <c r="AB16" s="44">
        <f t="shared" si="22"/>
        <v>13.500000000000002</v>
      </c>
      <c r="AC16" s="23"/>
      <c r="AD16" s="80">
        <v>1</v>
      </c>
      <c r="AE16" s="7">
        <f t="shared" si="1"/>
        <v>8</v>
      </c>
      <c r="AF16" s="80"/>
      <c r="AG16" s="7">
        <f t="shared" si="2"/>
        <v>0</v>
      </c>
      <c r="AH16" s="80"/>
      <c r="AI16" s="7">
        <f t="shared" si="3"/>
        <v>6.5000000000000018</v>
      </c>
      <c r="AJ16" s="80"/>
      <c r="AK16" s="7">
        <f t="shared" si="4"/>
        <v>0</v>
      </c>
      <c r="AL16" s="80"/>
      <c r="AM16" s="7">
        <f t="shared" si="5"/>
        <v>0</v>
      </c>
      <c r="AN16" s="80"/>
      <c r="AO16" s="7">
        <f t="shared" si="6"/>
        <v>0</v>
      </c>
      <c r="AP16" s="30">
        <f t="shared" si="23"/>
        <v>2</v>
      </c>
      <c r="AQ16" s="80"/>
      <c r="AR16" s="80"/>
      <c r="AS16" s="80"/>
      <c r="AT16" s="44">
        <f t="shared" si="24"/>
        <v>14.500000000000002</v>
      </c>
      <c r="AU16" s="80"/>
      <c r="AV16" s="5"/>
      <c r="AW16" s="5"/>
      <c r="AX16" s="5"/>
      <c r="AY16" s="5"/>
      <c r="AZ16" s="24">
        <f>VLOOKUP(C16,Employees!D:H,5,FALSE)</f>
        <v>10114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7.5</v>
      </c>
      <c r="BL16" s="5">
        <f t="shared" si="35"/>
        <v>0.5</v>
      </c>
      <c r="BM16" s="5">
        <f t="shared" si="36"/>
        <v>7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7.0000000000000018</v>
      </c>
      <c r="CF16" s="5">
        <f t="shared" si="54"/>
        <v>0.5</v>
      </c>
      <c r="CG16" s="5">
        <f t="shared" si="55"/>
        <v>6.5000000000000018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2</v>
      </c>
    </row>
    <row r="17" spans="1:89" ht="38" customHeight="1">
      <c r="A17" s="75">
        <f t="shared" si="0"/>
        <v>10093</v>
      </c>
      <c r="B17" s="74" t="s">
        <v>50</v>
      </c>
      <c r="C17" s="58" t="s">
        <v>160</v>
      </c>
      <c r="D17" s="76"/>
      <c r="E17" s="76"/>
      <c r="F17" s="44">
        <f t="shared" si="15"/>
        <v>0</v>
      </c>
      <c r="G17" s="76"/>
      <c r="H17" s="76"/>
      <c r="I17" s="44">
        <f t="shared" si="16"/>
        <v>0</v>
      </c>
      <c r="J17" s="78"/>
      <c r="K17" s="76"/>
      <c r="L17" s="44">
        <f t="shared" si="17"/>
        <v>0</v>
      </c>
      <c r="M17" s="76">
        <v>0.375</v>
      </c>
      <c r="N17" s="76">
        <v>0.75</v>
      </c>
      <c r="O17" s="44">
        <f t="shared" si="18"/>
        <v>8.5</v>
      </c>
      <c r="P17" s="76"/>
      <c r="Q17" s="76"/>
      <c r="R17" s="44">
        <f t="shared" si="19"/>
        <v>0</v>
      </c>
      <c r="S17" s="76">
        <v>0.375</v>
      </c>
      <c r="T17" s="76">
        <v>0.58333333333333337</v>
      </c>
      <c r="U17" s="44">
        <f t="shared" si="20"/>
        <v>5.0000000000000009</v>
      </c>
      <c r="V17" s="76"/>
      <c r="W17" s="76"/>
      <c r="X17" s="44">
        <f t="shared" si="21"/>
        <v>0</v>
      </c>
      <c r="Y17" s="44"/>
      <c r="Z17" s="44"/>
      <c r="AA17" s="44"/>
      <c r="AB17" s="44">
        <f t="shared" si="22"/>
        <v>13.5</v>
      </c>
      <c r="AC17" s="23"/>
      <c r="AD17" s="80"/>
      <c r="AE17" s="7">
        <f t="shared" si="1"/>
        <v>8.5</v>
      </c>
      <c r="AF17" s="80"/>
      <c r="AG17" s="7">
        <f t="shared" si="2"/>
        <v>5.0000000000000009</v>
      </c>
      <c r="AH17" s="80"/>
      <c r="AI17" s="7">
        <f t="shared" si="3"/>
        <v>0</v>
      </c>
      <c r="AJ17" s="80"/>
      <c r="AK17" s="7">
        <f t="shared" si="4"/>
        <v>0</v>
      </c>
      <c r="AL17" s="80"/>
      <c r="AM17" s="7">
        <f t="shared" si="5"/>
        <v>0</v>
      </c>
      <c r="AN17" s="80"/>
      <c r="AO17" s="7">
        <f t="shared" si="6"/>
        <v>0</v>
      </c>
      <c r="AP17" s="30">
        <f t="shared" si="23"/>
        <v>2</v>
      </c>
      <c r="AQ17" s="80"/>
      <c r="AR17" s="80"/>
      <c r="AS17" s="80"/>
      <c r="AT17" s="44">
        <f t="shared" si="24"/>
        <v>13.5</v>
      </c>
      <c r="AU17" s="80"/>
      <c r="AV17" s="5"/>
      <c r="AW17" s="5"/>
      <c r="AX17" s="5"/>
      <c r="AY17" s="5"/>
      <c r="AZ17" s="24">
        <f>VLOOKUP(C17,Employees!D:H,5,FALSE)</f>
        <v>10093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9</v>
      </c>
      <c r="BQ17" s="5">
        <f t="shared" si="40"/>
        <v>0.5</v>
      </c>
      <c r="BR17" s="5">
        <f t="shared" si="41"/>
        <v>8.5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5.0000000000000009</v>
      </c>
      <c r="CA17" s="5">
        <f t="shared" si="49"/>
        <v>0</v>
      </c>
      <c r="CB17" s="5">
        <f t="shared" si="50"/>
        <v>5.0000000000000009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2</v>
      </c>
    </row>
    <row r="18" spans="1:89" ht="38" customHeight="1">
      <c r="A18" s="75">
        <f t="shared" si="0"/>
        <v>10108</v>
      </c>
      <c r="B18" s="74" t="s">
        <v>50</v>
      </c>
      <c r="C18" s="58" t="s">
        <v>203</v>
      </c>
      <c r="D18" s="76"/>
      <c r="E18" s="76"/>
      <c r="F18" s="44">
        <f t="shared" si="15"/>
        <v>0</v>
      </c>
      <c r="G18" s="76">
        <v>0.54166666666666663</v>
      </c>
      <c r="H18" s="76">
        <v>0.76041666666666663</v>
      </c>
      <c r="I18" s="44">
        <f t="shared" si="16"/>
        <v>5.25</v>
      </c>
      <c r="J18" s="78"/>
      <c r="K18" s="76"/>
      <c r="L18" s="44">
        <f t="shared" si="17"/>
        <v>0</v>
      </c>
      <c r="M18" s="76"/>
      <c r="N18" s="76"/>
      <c r="O18" s="44">
        <f t="shared" si="18"/>
        <v>0</v>
      </c>
      <c r="P18" s="76"/>
      <c r="Q18" s="76"/>
      <c r="R18" s="44">
        <f t="shared" si="19"/>
        <v>0</v>
      </c>
      <c r="S18" s="76">
        <v>0.54166666666666663</v>
      </c>
      <c r="T18" s="76">
        <v>0.83333333333333337</v>
      </c>
      <c r="U18" s="44">
        <f t="shared" si="20"/>
        <v>6.5000000000000018</v>
      </c>
      <c r="V18" s="76"/>
      <c r="W18" s="76"/>
      <c r="X18" s="44">
        <f t="shared" si="21"/>
        <v>0</v>
      </c>
      <c r="Y18" s="44"/>
      <c r="Z18" s="44"/>
      <c r="AA18" s="44"/>
      <c r="AB18" s="44">
        <f t="shared" si="22"/>
        <v>11.750000000000002</v>
      </c>
      <c r="AC18" s="23"/>
      <c r="AD18" s="80"/>
      <c r="AE18" s="7">
        <f t="shared" si="1"/>
        <v>5.25</v>
      </c>
      <c r="AF18" s="80"/>
      <c r="AG18" s="7">
        <f t="shared" si="2"/>
        <v>6.5000000000000018</v>
      </c>
      <c r="AH18" s="80"/>
      <c r="AI18" s="7">
        <f t="shared" si="3"/>
        <v>0</v>
      </c>
      <c r="AJ18" s="80"/>
      <c r="AK18" s="7">
        <f t="shared" si="4"/>
        <v>0</v>
      </c>
      <c r="AL18" s="80"/>
      <c r="AM18" s="7">
        <f t="shared" si="5"/>
        <v>0</v>
      </c>
      <c r="AN18" s="80"/>
      <c r="AO18" s="7">
        <f t="shared" si="6"/>
        <v>0</v>
      </c>
      <c r="AP18" s="30">
        <f t="shared" si="23"/>
        <v>2</v>
      </c>
      <c r="AQ18" s="80"/>
      <c r="AR18" s="80"/>
      <c r="AS18" s="80"/>
      <c r="AT18" s="44">
        <f t="shared" si="24"/>
        <v>11.750000000000002</v>
      </c>
      <c r="AU18" s="80"/>
      <c r="AV18" s="5"/>
      <c r="AW18" s="5"/>
      <c r="AX18" s="5"/>
      <c r="AY18" s="5"/>
      <c r="AZ18" s="24">
        <f>VLOOKUP(C18,Employees!D:H,5,FALSE)</f>
        <v>10108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5.25</v>
      </c>
      <c r="BG18" s="5">
        <f t="shared" si="30"/>
        <v>0</v>
      </c>
      <c r="BH18" s="5">
        <f t="shared" si="31"/>
        <v>5.25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7.0000000000000018</v>
      </c>
      <c r="CA18" s="5">
        <f t="shared" si="49"/>
        <v>0.5</v>
      </c>
      <c r="CB18" s="5">
        <f t="shared" si="50"/>
        <v>6.5000000000000018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2</v>
      </c>
    </row>
    <row r="19" spans="1:89" ht="36" customHeight="1">
      <c r="A19" s="75">
        <f t="shared" si="0"/>
        <v>10084</v>
      </c>
      <c r="B19" s="74" t="s">
        <v>50</v>
      </c>
      <c r="C19" s="58" t="s">
        <v>139</v>
      </c>
      <c r="D19" s="76"/>
      <c r="E19" s="76"/>
      <c r="F19" s="44">
        <f t="shared" si="15"/>
        <v>0</v>
      </c>
      <c r="G19" s="76"/>
      <c r="H19" s="76"/>
      <c r="I19" s="44">
        <f t="shared" si="16"/>
        <v>0</v>
      </c>
      <c r="J19" s="78"/>
      <c r="K19" s="76"/>
      <c r="L19" s="44">
        <f t="shared" si="17"/>
        <v>0</v>
      </c>
      <c r="M19" s="76">
        <v>0.625</v>
      </c>
      <c r="N19" s="76">
        <v>0.89583333333333337</v>
      </c>
      <c r="O19" s="44">
        <f t="shared" si="18"/>
        <v>6.0000000000000009</v>
      </c>
      <c r="P19" s="76"/>
      <c r="Q19" s="76"/>
      <c r="R19" s="44">
        <f t="shared" si="19"/>
        <v>0</v>
      </c>
      <c r="S19" s="76">
        <v>0.66666666666666663</v>
      </c>
      <c r="T19" s="76">
        <v>0.89583333333333337</v>
      </c>
      <c r="U19" s="44">
        <f t="shared" si="20"/>
        <v>5.0000000000000018</v>
      </c>
      <c r="V19" s="76"/>
      <c r="W19" s="76"/>
      <c r="X19" s="44">
        <f t="shared" si="21"/>
        <v>0</v>
      </c>
      <c r="Y19" s="44"/>
      <c r="Z19" s="44"/>
      <c r="AA19" s="44"/>
      <c r="AB19" s="44">
        <f t="shared" si="22"/>
        <v>11.000000000000004</v>
      </c>
      <c r="AC19" s="23"/>
      <c r="AD19" s="80"/>
      <c r="AE19" s="7">
        <f t="shared" si="1"/>
        <v>6.0000000000000009</v>
      </c>
      <c r="AF19" s="80"/>
      <c r="AG19" s="7">
        <f t="shared" si="2"/>
        <v>5.0000000000000018</v>
      </c>
      <c r="AH19" s="80"/>
      <c r="AI19" s="7">
        <f t="shared" si="3"/>
        <v>0</v>
      </c>
      <c r="AJ19" s="80"/>
      <c r="AK19" s="7">
        <f t="shared" si="4"/>
        <v>0</v>
      </c>
      <c r="AL19" s="80"/>
      <c r="AM19" s="7">
        <f t="shared" si="5"/>
        <v>0</v>
      </c>
      <c r="AN19" s="80"/>
      <c r="AO19" s="7">
        <f t="shared" si="6"/>
        <v>0</v>
      </c>
      <c r="AP19" s="30">
        <f t="shared" si="23"/>
        <v>2</v>
      </c>
      <c r="AQ19" s="80"/>
      <c r="AR19" s="80"/>
      <c r="AS19" s="80"/>
      <c r="AT19" s="44">
        <f t="shared" si="24"/>
        <v>11.000000000000004</v>
      </c>
      <c r="AU19" s="80"/>
      <c r="AV19" s="5"/>
      <c r="AW19" s="5"/>
      <c r="AX19" s="5"/>
      <c r="AY19" s="5"/>
      <c r="AZ19" s="24">
        <f>VLOOKUP(C19,Employees!D:H,5,FALSE)</f>
        <v>10084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6.5000000000000009</v>
      </c>
      <c r="BQ19" s="5">
        <f t="shared" si="40"/>
        <v>0.5</v>
      </c>
      <c r="BR19" s="5">
        <f t="shared" si="41"/>
        <v>6.0000000000000009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5.5000000000000018</v>
      </c>
      <c r="CA19" s="5">
        <f t="shared" si="49"/>
        <v>0.5</v>
      </c>
      <c r="CB19" s="5">
        <f t="shared" si="50"/>
        <v>5.0000000000000018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2</v>
      </c>
    </row>
    <row r="20" spans="1:89" ht="38" customHeight="1">
      <c r="A20" s="75">
        <f t="shared" si="0"/>
        <v>210183</v>
      </c>
      <c r="B20" s="74" t="s">
        <v>50</v>
      </c>
      <c r="C20" s="58" t="s">
        <v>551</v>
      </c>
      <c r="D20" s="76"/>
      <c r="E20" s="76"/>
      <c r="F20" s="44">
        <f t="shared" si="15"/>
        <v>0</v>
      </c>
      <c r="G20" s="76"/>
      <c r="H20" s="76"/>
      <c r="I20" s="44">
        <f t="shared" si="16"/>
        <v>0</v>
      </c>
      <c r="J20" s="78"/>
      <c r="K20" s="76"/>
      <c r="L20" s="44">
        <f t="shared" si="17"/>
        <v>0</v>
      </c>
      <c r="M20" s="76"/>
      <c r="N20" s="76"/>
      <c r="O20" s="44">
        <f t="shared" si="18"/>
        <v>0</v>
      </c>
      <c r="P20" s="76"/>
      <c r="Q20" s="76"/>
      <c r="R20" s="44">
        <f t="shared" si="19"/>
        <v>0</v>
      </c>
      <c r="S20" s="76"/>
      <c r="T20" s="76"/>
      <c r="U20" s="44">
        <f t="shared" si="20"/>
        <v>0</v>
      </c>
      <c r="V20" s="76">
        <v>0.375</v>
      </c>
      <c r="W20" s="76">
        <v>0.60555555555555551</v>
      </c>
      <c r="X20" s="44">
        <f t="shared" si="21"/>
        <v>5.0333333333333323</v>
      </c>
      <c r="Y20" s="44"/>
      <c r="Z20" s="44"/>
      <c r="AA20" s="44"/>
      <c r="AB20" s="44">
        <f t="shared" si="22"/>
        <v>5.0333333333333323</v>
      </c>
      <c r="AC20" s="23"/>
      <c r="AD20" s="80"/>
      <c r="AE20" s="7">
        <f t="shared" si="1"/>
        <v>0</v>
      </c>
      <c r="AF20" s="80"/>
      <c r="AG20" s="7">
        <f t="shared" si="2"/>
        <v>0</v>
      </c>
      <c r="AH20" s="80"/>
      <c r="AI20" s="7">
        <f t="shared" si="3"/>
        <v>5.0333333333333323</v>
      </c>
      <c r="AJ20" s="80"/>
      <c r="AK20" s="7">
        <f t="shared" si="4"/>
        <v>0</v>
      </c>
      <c r="AL20" s="80"/>
      <c r="AM20" s="7">
        <f t="shared" si="5"/>
        <v>0</v>
      </c>
      <c r="AN20" s="80"/>
      <c r="AO20" s="7">
        <f t="shared" si="6"/>
        <v>0</v>
      </c>
      <c r="AP20" s="30">
        <f t="shared" si="23"/>
        <v>1</v>
      </c>
      <c r="AQ20" s="80"/>
      <c r="AR20" s="80"/>
      <c r="AS20" s="80"/>
      <c r="AT20" s="44">
        <f t="shared" si="24"/>
        <v>5.0333333333333323</v>
      </c>
      <c r="AU20" s="80"/>
      <c r="AV20" s="5"/>
      <c r="AW20" s="5"/>
      <c r="AX20" s="5"/>
      <c r="AY20" s="5"/>
      <c r="AZ20" s="24">
        <f>VLOOKUP(C20,Employees!D:H,5,FALSE)</f>
        <v>210183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5.5333333333333323</v>
      </c>
      <c r="CF20" s="5">
        <f t="shared" si="54"/>
        <v>0.5</v>
      </c>
      <c r="CG20" s="5">
        <f t="shared" si="55"/>
        <v>5.0333333333333323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1</v>
      </c>
    </row>
    <row r="21" spans="1:89" ht="38" customHeight="1">
      <c r="A21" s="75">
        <f t="shared" si="0"/>
        <v>210184</v>
      </c>
      <c r="B21" s="74" t="s">
        <v>50</v>
      </c>
      <c r="C21" s="58" t="s">
        <v>554</v>
      </c>
      <c r="D21" s="76">
        <v>0.58333333333333337</v>
      </c>
      <c r="E21" s="76">
        <v>0.88124999999999998</v>
      </c>
      <c r="F21" s="44">
        <f t="shared" ref="F21:F29" si="59">BA21-BB21</f>
        <v>6.6499999999999986</v>
      </c>
      <c r="G21" s="76"/>
      <c r="H21" s="76"/>
      <c r="I21" s="44">
        <f t="shared" ref="I21:I29" si="60">BF21-BG21</f>
        <v>0</v>
      </c>
      <c r="J21" s="78"/>
      <c r="K21" s="76"/>
      <c r="L21" s="44">
        <f t="shared" ref="L21:L29" si="61">BK21-BL21</f>
        <v>0</v>
      </c>
      <c r="M21" s="76"/>
      <c r="N21" s="76"/>
      <c r="O21" s="44">
        <f t="shared" ref="O21:O29" si="62">BP21-BQ21</f>
        <v>0</v>
      </c>
      <c r="P21" s="76">
        <v>0.625</v>
      </c>
      <c r="Q21" s="76">
        <v>0.89583333333333337</v>
      </c>
      <c r="R21" s="44">
        <f t="shared" ref="R21:R29" si="63">BU21-BV21</f>
        <v>6.0000000000000009</v>
      </c>
      <c r="S21" s="76"/>
      <c r="T21" s="76"/>
      <c r="U21" s="44">
        <f t="shared" ref="U21:U29" si="64">BZ21-CA21</f>
        <v>0</v>
      </c>
      <c r="V21" s="76"/>
      <c r="W21" s="76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12.649999999999999</v>
      </c>
      <c r="AC21" s="23"/>
      <c r="AD21" s="80"/>
      <c r="AE21" s="7">
        <f t="shared" ref="AE21:AE29" si="67">SUMIF($BC$1:$CI$1,AE$1,$BC21:$CI21)+AD21</f>
        <v>12.649999999999999</v>
      </c>
      <c r="AF21" s="80"/>
      <c r="AG21" s="7">
        <f t="shared" ref="AG21:AG29" si="68">SUMIF($BC$1:$CI$1,AG$1,$BC21:$CI21)+AF21</f>
        <v>0</v>
      </c>
      <c r="AH21" s="80"/>
      <c r="AI21" s="7">
        <f t="shared" ref="AI21:AI29" si="69">SUMIF($BC$1:$CI$1,AI$1,$BC21:$CI21)+AH21</f>
        <v>0</v>
      </c>
      <c r="AJ21" s="80"/>
      <c r="AK21" s="7">
        <f t="shared" ref="AK21:AK29" si="70">SUMIF($BC$1:$CI$1,AK$1,$BC21:$CI21)+AJ21</f>
        <v>0</v>
      </c>
      <c r="AL21" s="80"/>
      <c r="AM21" s="7">
        <f t="shared" ref="AM21:AM29" si="71">SUMIF($BC$1:$CI$1,AM$1,$BC21:$CI21)+AL21</f>
        <v>0</v>
      </c>
      <c r="AN21" s="80"/>
      <c r="AO21" s="7">
        <f t="shared" ref="AO21:AO29" si="72">SUMIF($BC$1:$CI$1,AO$1,$BC21:$CI21)+AN21</f>
        <v>0</v>
      </c>
      <c r="AP21" s="30">
        <f t="shared" ref="AP21:AP29" si="73">CK21</f>
        <v>2</v>
      </c>
      <c r="AQ21" s="80"/>
      <c r="AR21" s="80"/>
      <c r="AS21" s="80"/>
      <c r="AT21" s="44">
        <f t="shared" ref="AT21:AT29" si="74">AE21+AG21+AI21+AK21+AM21+AO21+SUM(AQ21:AS21)</f>
        <v>12.649999999999999</v>
      </c>
      <c r="AU21" s="80"/>
      <c r="AV21" s="5"/>
      <c r="AW21" s="5"/>
      <c r="AX21" s="5"/>
      <c r="AY21" s="5"/>
      <c r="AZ21" s="24">
        <f>VLOOKUP(C21,Employees!D:H,5,FALSE)</f>
        <v>210184</v>
      </c>
      <c r="BA21" s="5">
        <f t="shared" si="25"/>
        <v>7.1499999999999986</v>
      </c>
      <c r="BB21" s="5">
        <f t="shared" si="26"/>
        <v>0.5</v>
      </c>
      <c r="BC21" s="5">
        <f t="shared" si="27"/>
        <v>6.6499999999999986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6.5000000000000009</v>
      </c>
      <c r="BV21" s="5">
        <f t="shared" si="45"/>
        <v>0.5</v>
      </c>
      <c r="BW21" s="5">
        <f t="shared" si="46"/>
        <v>6.0000000000000009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2</v>
      </c>
    </row>
    <row r="22" spans="1:89" ht="38" customHeight="1">
      <c r="A22" s="75">
        <f t="shared" si="0"/>
        <v>210208</v>
      </c>
      <c r="B22" s="74" t="s">
        <v>50</v>
      </c>
      <c r="C22" s="58" t="s">
        <v>614</v>
      </c>
      <c r="D22" s="76"/>
      <c r="E22" s="76"/>
      <c r="F22" s="44">
        <f t="shared" si="59"/>
        <v>0</v>
      </c>
      <c r="G22" s="76"/>
      <c r="H22" s="76"/>
      <c r="I22" s="44">
        <f t="shared" si="60"/>
        <v>0</v>
      </c>
      <c r="J22" s="78"/>
      <c r="K22" s="76"/>
      <c r="L22" s="44">
        <f t="shared" si="61"/>
        <v>0</v>
      </c>
      <c r="M22" s="76"/>
      <c r="N22" s="76"/>
      <c r="O22" s="44">
        <f t="shared" si="62"/>
        <v>0</v>
      </c>
      <c r="P22" s="76"/>
      <c r="Q22" s="76"/>
      <c r="R22" s="44">
        <f t="shared" si="63"/>
        <v>0</v>
      </c>
      <c r="S22" s="76"/>
      <c r="T22" s="76"/>
      <c r="U22" s="44">
        <f t="shared" si="64"/>
        <v>0</v>
      </c>
      <c r="V22" s="76"/>
      <c r="W22" s="76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0"/>
      <c r="AE22" s="7">
        <f t="shared" si="67"/>
        <v>0</v>
      </c>
      <c r="AF22" s="80"/>
      <c r="AG22" s="7">
        <f t="shared" si="68"/>
        <v>0</v>
      </c>
      <c r="AH22" s="80"/>
      <c r="AI22" s="7">
        <f t="shared" si="69"/>
        <v>0</v>
      </c>
      <c r="AJ22" s="80"/>
      <c r="AK22" s="7">
        <f t="shared" si="70"/>
        <v>0</v>
      </c>
      <c r="AL22" s="80"/>
      <c r="AM22" s="7">
        <f t="shared" si="71"/>
        <v>0</v>
      </c>
      <c r="AN22" s="80"/>
      <c r="AO22" s="7">
        <f t="shared" si="72"/>
        <v>0</v>
      </c>
      <c r="AP22" s="30">
        <f t="shared" si="73"/>
        <v>0</v>
      </c>
      <c r="AQ22" s="80"/>
      <c r="AR22" s="80"/>
      <c r="AS22" s="80"/>
      <c r="AT22" s="44">
        <f t="shared" si="74"/>
        <v>0</v>
      </c>
      <c r="AU22" s="80"/>
      <c r="AV22" s="5"/>
      <c r="AW22" s="5"/>
      <c r="AX22" s="5"/>
      <c r="AY22" s="5"/>
      <c r="AZ22" s="24">
        <f>VLOOKUP(C22,Employees!D:H,5,FALSE)</f>
        <v>210208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5">
        <f t="shared" si="0"/>
        <v>10222</v>
      </c>
      <c r="B23" s="74" t="s">
        <v>50</v>
      </c>
      <c r="C23" s="58" t="s">
        <v>647</v>
      </c>
      <c r="D23" s="76"/>
      <c r="E23" s="76"/>
      <c r="F23" s="44">
        <f t="shared" si="59"/>
        <v>0</v>
      </c>
      <c r="G23" s="76"/>
      <c r="H23" s="76"/>
      <c r="I23" s="44">
        <f t="shared" si="60"/>
        <v>0</v>
      </c>
      <c r="J23" s="78"/>
      <c r="K23" s="76"/>
      <c r="L23" s="44">
        <f t="shared" si="61"/>
        <v>0</v>
      </c>
      <c r="M23" s="76"/>
      <c r="N23" s="76"/>
      <c r="O23" s="44">
        <f t="shared" si="62"/>
        <v>0</v>
      </c>
      <c r="P23" s="76"/>
      <c r="Q23" s="76"/>
      <c r="R23" s="44">
        <f t="shared" si="63"/>
        <v>0</v>
      </c>
      <c r="S23" s="76"/>
      <c r="T23" s="76"/>
      <c r="U23" s="44">
        <f t="shared" si="64"/>
        <v>0</v>
      </c>
      <c r="V23" s="76"/>
      <c r="W23" s="76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0"/>
      <c r="AE23" s="7">
        <f t="shared" si="67"/>
        <v>0</v>
      </c>
      <c r="AF23" s="80"/>
      <c r="AG23" s="7">
        <f t="shared" si="68"/>
        <v>0</v>
      </c>
      <c r="AH23" s="80"/>
      <c r="AI23" s="7">
        <f t="shared" si="69"/>
        <v>0</v>
      </c>
      <c r="AJ23" s="80"/>
      <c r="AK23" s="7">
        <f t="shared" si="70"/>
        <v>0</v>
      </c>
      <c r="AL23" s="80"/>
      <c r="AM23" s="7">
        <f t="shared" si="71"/>
        <v>0</v>
      </c>
      <c r="AN23" s="80"/>
      <c r="AO23" s="7">
        <f t="shared" si="72"/>
        <v>0</v>
      </c>
      <c r="AP23" s="30">
        <f t="shared" si="73"/>
        <v>0</v>
      </c>
      <c r="AQ23" s="80"/>
      <c r="AR23" s="80"/>
      <c r="AS23" s="80"/>
      <c r="AT23" s="44">
        <f t="shared" si="74"/>
        <v>0</v>
      </c>
      <c r="AU23" s="80"/>
      <c r="AV23" s="5"/>
      <c r="AW23" s="5"/>
      <c r="AX23" s="5"/>
      <c r="AY23" s="5"/>
      <c r="AZ23" s="24">
        <f>VLOOKUP(C23,Employees!D:H,5,FALSE)</f>
        <v>10222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5">
        <f t="shared" si="0"/>
        <v>10081</v>
      </c>
      <c r="B24" s="74" t="s">
        <v>50</v>
      </c>
      <c r="C24" s="58" t="s">
        <v>130</v>
      </c>
      <c r="D24" s="76"/>
      <c r="E24" s="76"/>
      <c r="F24" s="44">
        <f t="shared" si="59"/>
        <v>0</v>
      </c>
      <c r="G24" s="76"/>
      <c r="H24" s="76"/>
      <c r="I24" s="44">
        <f t="shared" si="60"/>
        <v>0</v>
      </c>
      <c r="J24" s="78"/>
      <c r="K24" s="76"/>
      <c r="L24" s="44">
        <f t="shared" si="61"/>
        <v>0</v>
      </c>
      <c r="M24" s="76"/>
      <c r="N24" s="76"/>
      <c r="O24" s="44">
        <f t="shared" si="62"/>
        <v>0</v>
      </c>
      <c r="P24" s="76">
        <v>0.375</v>
      </c>
      <c r="Q24" s="76">
        <v>0.75555555555555554</v>
      </c>
      <c r="R24" s="44">
        <f t="shared" si="63"/>
        <v>8.1333333333333329</v>
      </c>
      <c r="S24" s="76"/>
      <c r="T24" s="76"/>
      <c r="U24" s="44">
        <f t="shared" si="64"/>
        <v>0</v>
      </c>
      <c r="V24" s="76"/>
      <c r="W24" s="76"/>
      <c r="X24" s="44">
        <f t="shared" si="65"/>
        <v>0</v>
      </c>
      <c r="Y24" s="44"/>
      <c r="Z24" s="44"/>
      <c r="AA24" s="44"/>
      <c r="AB24" s="44">
        <f t="shared" si="66"/>
        <v>8.1333333333333329</v>
      </c>
      <c r="AC24" s="23"/>
      <c r="AD24" s="80"/>
      <c r="AE24" s="7">
        <f t="shared" si="67"/>
        <v>8.1333333333333329</v>
      </c>
      <c r="AF24" s="80"/>
      <c r="AG24" s="7">
        <f t="shared" si="68"/>
        <v>0</v>
      </c>
      <c r="AH24" s="80"/>
      <c r="AI24" s="7">
        <f t="shared" si="69"/>
        <v>0</v>
      </c>
      <c r="AJ24" s="80"/>
      <c r="AK24" s="7">
        <f t="shared" si="70"/>
        <v>0</v>
      </c>
      <c r="AL24" s="80"/>
      <c r="AM24" s="7">
        <f t="shared" si="71"/>
        <v>0</v>
      </c>
      <c r="AN24" s="80"/>
      <c r="AO24" s="7">
        <f t="shared" si="72"/>
        <v>0</v>
      </c>
      <c r="AP24" s="30">
        <f t="shared" si="73"/>
        <v>1</v>
      </c>
      <c r="AQ24" s="80"/>
      <c r="AR24" s="80"/>
      <c r="AS24" s="80"/>
      <c r="AT24" s="44">
        <f t="shared" si="74"/>
        <v>8.1333333333333329</v>
      </c>
      <c r="AU24" s="80"/>
      <c r="AV24" s="5"/>
      <c r="AW24" s="5"/>
      <c r="AX24" s="5"/>
      <c r="AY24" s="5"/>
      <c r="AZ24" s="24">
        <f>VLOOKUP(C24,Employees!D:H,5,FALSE)</f>
        <v>10081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9.1333333333333329</v>
      </c>
      <c r="BV24" s="5">
        <f t="shared" si="45"/>
        <v>1</v>
      </c>
      <c r="BW24" s="5">
        <f t="shared" si="46"/>
        <v>8.1333333333333329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1</v>
      </c>
    </row>
    <row r="25" spans="1:89" ht="38" customHeight="1">
      <c r="A25" s="75">
        <f t="shared" si="0"/>
        <v>210218</v>
      </c>
      <c r="B25" s="74" t="s">
        <v>50</v>
      </c>
      <c r="C25" s="58" t="s">
        <v>637</v>
      </c>
      <c r="D25" s="76"/>
      <c r="E25" s="76"/>
      <c r="F25" s="44">
        <f t="shared" si="59"/>
        <v>0</v>
      </c>
      <c r="G25" s="76"/>
      <c r="H25" s="76"/>
      <c r="I25" s="44">
        <f t="shared" si="60"/>
        <v>0</v>
      </c>
      <c r="J25" s="78"/>
      <c r="K25" s="76"/>
      <c r="L25" s="44">
        <f t="shared" si="61"/>
        <v>0</v>
      </c>
      <c r="M25" s="76"/>
      <c r="N25" s="76"/>
      <c r="O25" s="44">
        <f t="shared" si="62"/>
        <v>0</v>
      </c>
      <c r="P25" s="76"/>
      <c r="Q25" s="76"/>
      <c r="R25" s="44">
        <f t="shared" si="63"/>
        <v>0</v>
      </c>
      <c r="S25" s="76"/>
      <c r="T25" s="76"/>
      <c r="U25" s="44">
        <f t="shared" si="64"/>
        <v>0</v>
      </c>
      <c r="V25" s="76"/>
      <c r="W25" s="76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0"/>
      <c r="AE25" s="7">
        <f t="shared" si="67"/>
        <v>0</v>
      </c>
      <c r="AF25" s="80"/>
      <c r="AG25" s="7">
        <f t="shared" si="68"/>
        <v>0</v>
      </c>
      <c r="AH25" s="80"/>
      <c r="AI25" s="7">
        <f t="shared" si="69"/>
        <v>0</v>
      </c>
      <c r="AJ25" s="80"/>
      <c r="AK25" s="7">
        <f t="shared" si="70"/>
        <v>0</v>
      </c>
      <c r="AL25" s="80"/>
      <c r="AM25" s="7">
        <f t="shared" si="71"/>
        <v>0</v>
      </c>
      <c r="AN25" s="80"/>
      <c r="AO25" s="7">
        <f t="shared" si="72"/>
        <v>0</v>
      </c>
      <c r="AP25" s="30">
        <f t="shared" si="73"/>
        <v>0</v>
      </c>
      <c r="AQ25" s="80"/>
      <c r="AR25" s="80"/>
      <c r="AS25" s="80"/>
      <c r="AT25" s="44">
        <f t="shared" si="74"/>
        <v>0</v>
      </c>
      <c r="AU25" s="80"/>
      <c r="AV25" s="5"/>
      <c r="AW25" s="5"/>
      <c r="AX25" s="5"/>
      <c r="AY25" s="5"/>
      <c r="AZ25" s="24">
        <f>VLOOKUP(C25,Employees!D:H,5,FALSE)</f>
        <v>210218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>
        <f t="shared" si="0"/>
        <v>210212</v>
      </c>
      <c r="B26" s="74" t="s">
        <v>50</v>
      </c>
      <c r="C26" s="58" t="s">
        <v>622</v>
      </c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1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>
        <v>0.66666666666666663</v>
      </c>
      <c r="W26" s="54">
        <v>0.88541666666666663</v>
      </c>
      <c r="X26" s="44">
        <f t="shared" si="65"/>
        <v>5.25</v>
      </c>
      <c r="Y26" s="44"/>
      <c r="Z26" s="44"/>
      <c r="AA26" s="44"/>
      <c r="AB26" s="44">
        <f t="shared" si="66"/>
        <v>5.25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5.25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1</v>
      </c>
      <c r="AQ26" s="6"/>
      <c r="AR26" s="6"/>
      <c r="AS26" s="6"/>
      <c r="AT26" s="44">
        <f t="shared" si="74"/>
        <v>5.25</v>
      </c>
      <c r="AU26" s="60"/>
      <c r="AV26" s="5"/>
      <c r="AW26" s="5"/>
      <c r="AX26" s="5"/>
      <c r="AY26" s="5"/>
      <c r="AZ26" s="24">
        <f>VLOOKUP(C26,Employees!D:H,5,FALSE)</f>
        <v>210212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5.25</v>
      </c>
      <c r="CF26" s="5">
        <f t="shared" si="54"/>
        <v>0</v>
      </c>
      <c r="CG26" s="5">
        <f t="shared" si="55"/>
        <v>5.25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1</v>
      </c>
    </row>
    <row r="27" spans="1:89" ht="38" customHeight="1">
      <c r="A27" s="33">
        <f t="shared" si="0"/>
        <v>10097</v>
      </c>
      <c r="B27" s="74" t="s">
        <v>50</v>
      </c>
      <c r="C27" s="58" t="s">
        <v>172</v>
      </c>
      <c r="D27" s="51"/>
      <c r="E27" s="51"/>
      <c r="F27" s="44">
        <f t="shared" si="59"/>
        <v>0</v>
      </c>
      <c r="G27" s="51">
        <v>0.6875</v>
      </c>
      <c r="H27" s="51">
        <v>0.89583333333333337</v>
      </c>
      <c r="I27" s="44">
        <f t="shared" si="60"/>
        <v>5.0000000000000009</v>
      </c>
      <c r="J27" s="56"/>
      <c r="K27" s="51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5.0000000000000009</v>
      </c>
      <c r="AC27" s="23"/>
      <c r="AD27" s="6"/>
      <c r="AE27" s="7">
        <f t="shared" si="67"/>
        <v>5.0000000000000009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1</v>
      </c>
      <c r="AQ27" s="6"/>
      <c r="AR27" s="6"/>
      <c r="AS27" s="6"/>
      <c r="AT27" s="44">
        <f t="shared" si="74"/>
        <v>5.0000000000000009</v>
      </c>
      <c r="AU27" s="60"/>
      <c r="AV27" s="5"/>
      <c r="AW27" s="5"/>
      <c r="AX27" s="5"/>
      <c r="AY27" s="5"/>
      <c r="AZ27" s="24">
        <f>VLOOKUP(C27,Employees!D:H,5,FALSE)</f>
        <v>10097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5.0000000000000009</v>
      </c>
      <c r="BG27" s="5">
        <f t="shared" si="30"/>
        <v>0</v>
      </c>
      <c r="BH27" s="5">
        <f t="shared" si="31"/>
        <v>5.0000000000000009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1</v>
      </c>
    </row>
    <row r="28" spans="1:89" ht="38" customHeight="1">
      <c r="A28" s="33" t="str">
        <f t="shared" si="0"/>
        <v/>
      </c>
      <c r="B28" s="74"/>
      <c r="C28" s="83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1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1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1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1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>
        <f t="shared" si="0"/>
        <v>10139</v>
      </c>
      <c r="B32" s="10" t="s">
        <v>51</v>
      </c>
      <c r="C32" s="58" t="s">
        <v>285</v>
      </c>
      <c r="D32" s="51">
        <v>0.375</v>
      </c>
      <c r="E32" s="51">
        <v>0.75</v>
      </c>
      <c r="F32" s="44">
        <f t="shared" si="15"/>
        <v>8.5</v>
      </c>
      <c r="G32" s="51"/>
      <c r="H32" s="51"/>
      <c r="I32" s="44">
        <f t="shared" si="16"/>
        <v>0</v>
      </c>
      <c r="J32" s="56"/>
      <c r="K32" s="51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>
        <v>0.5</v>
      </c>
      <c r="T32" s="54">
        <v>0.79166666666666663</v>
      </c>
      <c r="U32" s="44">
        <f t="shared" si="20"/>
        <v>6.4999999999999991</v>
      </c>
      <c r="V32" s="54">
        <v>0.375</v>
      </c>
      <c r="W32" s="54">
        <v>0.625</v>
      </c>
      <c r="X32" s="44">
        <f t="shared" si="21"/>
        <v>5.5</v>
      </c>
      <c r="Y32" s="44"/>
      <c r="Z32" s="44"/>
      <c r="AA32" s="44"/>
      <c r="AB32" s="44">
        <f t="shared" si="22"/>
        <v>20.5</v>
      </c>
      <c r="AC32" s="23"/>
      <c r="AD32" s="6"/>
      <c r="AE32" s="7">
        <f t="shared" si="1"/>
        <v>8.5</v>
      </c>
      <c r="AF32" s="6"/>
      <c r="AG32" s="7">
        <f t="shared" si="2"/>
        <v>6.4999999999999991</v>
      </c>
      <c r="AH32" s="6"/>
      <c r="AI32" s="7">
        <f t="shared" si="3"/>
        <v>5.5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3</v>
      </c>
      <c r="AQ32" s="6"/>
      <c r="AR32" s="6">
        <v>10</v>
      </c>
      <c r="AS32" s="6"/>
      <c r="AT32" s="44">
        <f t="shared" si="24"/>
        <v>30.5</v>
      </c>
      <c r="AU32" s="60"/>
      <c r="AV32" s="5"/>
      <c r="AW32" s="5"/>
      <c r="AX32" s="5"/>
      <c r="AY32" s="5"/>
      <c r="AZ32" s="24">
        <f>VLOOKUP(C32,Employees!D:H,5,FALSE)</f>
        <v>10139</v>
      </c>
      <c r="BA32" s="5">
        <f t="shared" si="25"/>
        <v>9</v>
      </c>
      <c r="BB32" s="5">
        <f t="shared" si="26"/>
        <v>0.5</v>
      </c>
      <c r="BC32" s="5">
        <f t="shared" si="27"/>
        <v>8.5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6.9999999999999991</v>
      </c>
      <c r="CA32" s="5">
        <f t="shared" si="49"/>
        <v>0.5</v>
      </c>
      <c r="CB32" s="5">
        <f t="shared" si="50"/>
        <v>6.4999999999999991</v>
      </c>
      <c r="CC32" s="5">
        <f t="shared" si="51"/>
        <v>0</v>
      </c>
      <c r="CD32" s="5">
        <f t="shared" si="52"/>
        <v>0</v>
      </c>
      <c r="CE32" s="5">
        <f t="shared" si="53"/>
        <v>6</v>
      </c>
      <c r="CF32" s="5">
        <f t="shared" si="54"/>
        <v>0.5</v>
      </c>
      <c r="CG32" s="5">
        <f t="shared" si="55"/>
        <v>5.5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3</v>
      </c>
    </row>
    <row r="33" spans="1:89" ht="38" customHeight="1">
      <c r="A33" s="33">
        <f t="shared" si="0"/>
        <v>10185</v>
      </c>
      <c r="B33" s="10" t="s">
        <v>51</v>
      </c>
      <c r="C33" s="58" t="s">
        <v>555</v>
      </c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>
        <v>0.375</v>
      </c>
      <c r="K33" s="51">
        <v>0.75</v>
      </c>
      <c r="L33" s="44">
        <f t="shared" si="17"/>
        <v>8.5</v>
      </c>
      <c r="M33" s="54">
        <v>0.375</v>
      </c>
      <c r="N33" s="54">
        <v>0.70833333333333337</v>
      </c>
      <c r="O33" s="44">
        <f t="shared" si="18"/>
        <v>7.5</v>
      </c>
      <c r="P33" s="54">
        <v>0.375</v>
      </c>
      <c r="Q33" s="54">
        <v>0.75</v>
      </c>
      <c r="R33" s="44">
        <f t="shared" si="19"/>
        <v>8.5</v>
      </c>
      <c r="S33" s="54">
        <v>0.41666666666666669</v>
      </c>
      <c r="T33" s="54">
        <v>0.70833333333333337</v>
      </c>
      <c r="U33" s="44">
        <f t="shared" si="20"/>
        <v>6.5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31</v>
      </c>
      <c r="AC33" s="23"/>
      <c r="AD33" s="6"/>
      <c r="AE33" s="7">
        <f t="shared" si="1"/>
        <v>24.5</v>
      </c>
      <c r="AF33" s="6"/>
      <c r="AG33" s="7">
        <f t="shared" si="2"/>
        <v>6.5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4</v>
      </c>
      <c r="AQ33" s="6"/>
      <c r="AR33" s="6"/>
      <c r="AS33" s="6"/>
      <c r="AT33" s="44">
        <f t="shared" si="24"/>
        <v>31</v>
      </c>
      <c r="AU33" s="60"/>
      <c r="AV33" s="5"/>
      <c r="AW33" s="5"/>
      <c r="AX33" s="5"/>
      <c r="AY33" s="5"/>
      <c r="AZ33" s="24">
        <f>VLOOKUP(C33,Employees!D:H,5,FALSE)</f>
        <v>10185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9</v>
      </c>
      <c r="BL33" s="5">
        <f t="shared" si="35"/>
        <v>0.5</v>
      </c>
      <c r="BM33" s="5">
        <f t="shared" si="36"/>
        <v>8.5</v>
      </c>
      <c r="BN33" s="5">
        <f t="shared" si="37"/>
        <v>0</v>
      </c>
      <c r="BO33" s="5">
        <f t="shared" si="38"/>
        <v>0</v>
      </c>
      <c r="BP33" s="5">
        <f t="shared" si="39"/>
        <v>8</v>
      </c>
      <c r="BQ33" s="5">
        <f t="shared" si="40"/>
        <v>0.5</v>
      </c>
      <c r="BR33" s="5">
        <f t="shared" si="41"/>
        <v>7.5</v>
      </c>
      <c r="BS33" s="5">
        <f t="shared" si="42"/>
        <v>0</v>
      </c>
      <c r="BT33" s="5">
        <f t="shared" si="43"/>
        <v>0</v>
      </c>
      <c r="BU33" s="5">
        <f t="shared" si="44"/>
        <v>9</v>
      </c>
      <c r="BV33" s="5">
        <f t="shared" si="45"/>
        <v>0.5</v>
      </c>
      <c r="BW33" s="5">
        <f t="shared" si="46"/>
        <v>8.5</v>
      </c>
      <c r="BX33" s="5">
        <f t="shared" si="47"/>
        <v>0</v>
      </c>
      <c r="BY33" s="5">
        <f t="shared" si="11"/>
        <v>0</v>
      </c>
      <c r="BZ33" s="5">
        <f t="shared" si="48"/>
        <v>7</v>
      </c>
      <c r="CA33" s="5">
        <f t="shared" si="49"/>
        <v>0.5</v>
      </c>
      <c r="CB33" s="5">
        <f t="shared" si="50"/>
        <v>6.5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4</v>
      </c>
    </row>
    <row r="34" spans="1:89" ht="38" customHeight="1">
      <c r="A34" s="33">
        <f t="shared" ref="A34:A65" si="75">IF(ISNA(AZ34),"",AZ34)</f>
        <v>10138</v>
      </c>
      <c r="B34" s="10" t="s">
        <v>51</v>
      </c>
      <c r="C34" s="58" t="s">
        <v>282</v>
      </c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1"/>
      <c r="L34" s="44">
        <f t="shared" si="17"/>
        <v>0</v>
      </c>
      <c r="M34" s="54"/>
      <c r="N34" s="54"/>
      <c r="O34" s="44">
        <f t="shared" si="18"/>
        <v>0</v>
      </c>
      <c r="P34" s="54">
        <v>0.5</v>
      </c>
      <c r="Q34" s="54">
        <v>0.79513888888888884</v>
      </c>
      <c r="R34" s="44">
        <f t="shared" si="19"/>
        <v>6.5833333333333321</v>
      </c>
      <c r="S34" s="54">
        <v>0.5625</v>
      </c>
      <c r="T34" s="54">
        <v>0.8125</v>
      </c>
      <c r="U34" s="44">
        <f t="shared" si="20"/>
        <v>5.5</v>
      </c>
      <c r="V34" s="54">
        <v>0.41666666666666669</v>
      </c>
      <c r="W34" s="54">
        <v>0.70833333333333337</v>
      </c>
      <c r="X34" s="44">
        <f t="shared" si="21"/>
        <v>6.5</v>
      </c>
      <c r="Y34" s="44"/>
      <c r="Z34" s="44"/>
      <c r="AA34" s="44"/>
      <c r="AB34" s="44">
        <f t="shared" si="22"/>
        <v>18.583333333333332</v>
      </c>
      <c r="AC34" s="23"/>
      <c r="AD34" s="6"/>
      <c r="AE34" s="7">
        <f t="shared" si="1"/>
        <v>6.5833333333333321</v>
      </c>
      <c r="AF34" s="6"/>
      <c r="AG34" s="7">
        <f t="shared" si="2"/>
        <v>5.5</v>
      </c>
      <c r="AH34" s="6"/>
      <c r="AI34" s="7">
        <f t="shared" si="3"/>
        <v>6.5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3</v>
      </c>
      <c r="AQ34" s="6"/>
      <c r="AR34" s="6"/>
      <c r="AS34" s="6"/>
      <c r="AT34" s="44">
        <f t="shared" si="24"/>
        <v>18.583333333333332</v>
      </c>
      <c r="AU34" s="60"/>
      <c r="AV34" s="5"/>
      <c r="AW34" s="5"/>
      <c r="AX34" s="5"/>
      <c r="AY34" s="5"/>
      <c r="AZ34" s="24">
        <f>VLOOKUP(C34,Employees!D:H,5,FALSE)</f>
        <v>10138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7.0833333333333321</v>
      </c>
      <c r="BV34" s="5">
        <f t="shared" si="45"/>
        <v>0.5</v>
      </c>
      <c r="BW34" s="5">
        <f t="shared" si="46"/>
        <v>6.5833333333333321</v>
      </c>
      <c r="BX34" s="5">
        <f t="shared" si="47"/>
        <v>0</v>
      </c>
      <c r="BY34" s="5">
        <f t="shared" si="11"/>
        <v>0</v>
      </c>
      <c r="BZ34" s="5">
        <f t="shared" si="48"/>
        <v>6</v>
      </c>
      <c r="CA34" s="5">
        <f t="shared" si="49"/>
        <v>0.5</v>
      </c>
      <c r="CB34" s="5">
        <f t="shared" si="50"/>
        <v>5.5</v>
      </c>
      <c r="CC34" s="5">
        <f t="shared" si="51"/>
        <v>0</v>
      </c>
      <c r="CD34" s="5">
        <f t="shared" si="52"/>
        <v>0</v>
      </c>
      <c r="CE34" s="5">
        <f t="shared" si="53"/>
        <v>7</v>
      </c>
      <c r="CF34" s="5">
        <f t="shared" si="54"/>
        <v>0.5</v>
      </c>
      <c r="CG34" s="5">
        <f t="shared" si="55"/>
        <v>6.5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3</v>
      </c>
    </row>
    <row r="35" spans="1:89" ht="38" customHeight="1">
      <c r="A35" s="33">
        <f t="shared" si="75"/>
        <v>10300</v>
      </c>
      <c r="B35" s="10" t="s">
        <v>51</v>
      </c>
      <c r="C35" s="58" t="s">
        <v>843</v>
      </c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>
        <v>0.5</v>
      </c>
      <c r="K35" s="51">
        <v>0.79999999999999993</v>
      </c>
      <c r="L35" s="44">
        <f t="shared" si="17"/>
        <v>6.6999999999999984</v>
      </c>
      <c r="M35" s="54">
        <v>0.50972222222222219</v>
      </c>
      <c r="N35" s="54">
        <v>0.88194444444444453</v>
      </c>
      <c r="O35" s="44">
        <f t="shared" si="18"/>
        <v>8.4333333333333371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>
        <v>0.50972222222222219</v>
      </c>
      <c r="W35" s="54">
        <v>0.79999999999999993</v>
      </c>
      <c r="X35" s="44">
        <f t="shared" si="21"/>
        <v>6.4666666666666659</v>
      </c>
      <c r="Y35" s="44"/>
      <c r="Z35" s="44"/>
      <c r="AA35" s="44"/>
      <c r="AB35" s="44">
        <f t="shared" si="22"/>
        <v>21.6</v>
      </c>
      <c r="AC35" s="23"/>
      <c r="AD35" s="6">
        <v>3.23</v>
      </c>
      <c r="AE35" s="7">
        <f t="shared" si="1"/>
        <v>18.363333333333337</v>
      </c>
      <c r="AF35" s="6"/>
      <c r="AG35" s="7">
        <f t="shared" si="2"/>
        <v>0</v>
      </c>
      <c r="AH35" s="6"/>
      <c r="AI35" s="7">
        <f t="shared" si="3"/>
        <v>6.4666666666666659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3</v>
      </c>
      <c r="AQ35" s="6"/>
      <c r="AR35" s="6"/>
      <c r="AS35" s="6"/>
      <c r="AT35" s="44">
        <f t="shared" si="24"/>
        <v>24.830000000000002</v>
      </c>
      <c r="AU35" s="60"/>
      <c r="AV35" s="5"/>
      <c r="AW35" s="5"/>
      <c r="AX35" s="5"/>
      <c r="AY35" s="5"/>
      <c r="AZ35" s="24">
        <f>VLOOKUP(C35,Employees!D:H,5,FALSE)</f>
        <v>10300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7.1999999999999984</v>
      </c>
      <c r="BL35" s="5">
        <f t="shared" si="35"/>
        <v>0.5</v>
      </c>
      <c r="BM35" s="5">
        <f t="shared" si="36"/>
        <v>6.6999999999999984</v>
      </c>
      <c r="BN35" s="5">
        <f t="shared" si="37"/>
        <v>0</v>
      </c>
      <c r="BO35" s="5">
        <f t="shared" si="38"/>
        <v>0</v>
      </c>
      <c r="BP35" s="5">
        <f t="shared" si="39"/>
        <v>8.9333333333333371</v>
      </c>
      <c r="BQ35" s="5">
        <f t="shared" si="40"/>
        <v>0.5</v>
      </c>
      <c r="BR35" s="5">
        <f t="shared" si="41"/>
        <v>8.4333333333333371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6.9666666666666659</v>
      </c>
      <c r="CF35" s="5">
        <f t="shared" si="54"/>
        <v>0.5</v>
      </c>
      <c r="CG35" s="5">
        <f t="shared" si="55"/>
        <v>6.4666666666666659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3</v>
      </c>
    </row>
    <row r="36" spans="1:89" ht="38" customHeight="1">
      <c r="A36" s="33">
        <f t="shared" si="75"/>
        <v>10335</v>
      </c>
      <c r="B36" s="10" t="s">
        <v>51</v>
      </c>
      <c r="C36" s="58" t="s">
        <v>932</v>
      </c>
      <c r="D36" s="51"/>
      <c r="E36" s="51"/>
      <c r="F36" s="44">
        <f t="shared" si="15"/>
        <v>0</v>
      </c>
      <c r="G36" s="51">
        <v>0.375</v>
      </c>
      <c r="H36" s="51">
        <v>0.75208333333333333</v>
      </c>
      <c r="I36" s="44">
        <f t="shared" si="16"/>
        <v>8.0500000000000007</v>
      </c>
      <c r="J36" s="56"/>
      <c r="K36" s="51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>
        <v>0.5625</v>
      </c>
      <c r="W36" s="54">
        <v>0.79999999999999993</v>
      </c>
      <c r="X36" s="44">
        <f t="shared" si="21"/>
        <v>5.1999999999999984</v>
      </c>
      <c r="Y36" s="44"/>
      <c r="Z36" s="44"/>
      <c r="AA36" s="44"/>
      <c r="AB36" s="44">
        <f t="shared" si="22"/>
        <v>13.25</v>
      </c>
      <c r="AC36" s="23"/>
      <c r="AD36" s="6">
        <v>0.5</v>
      </c>
      <c r="AE36" s="7">
        <f t="shared" si="1"/>
        <v>8.5500000000000007</v>
      </c>
      <c r="AF36" s="6"/>
      <c r="AG36" s="7">
        <f t="shared" si="2"/>
        <v>0</v>
      </c>
      <c r="AH36" s="6"/>
      <c r="AI36" s="7">
        <f t="shared" si="3"/>
        <v>5.1999999999999984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2</v>
      </c>
      <c r="AQ36" s="6"/>
      <c r="AR36" s="6"/>
      <c r="AS36" s="6"/>
      <c r="AT36" s="44">
        <f t="shared" si="24"/>
        <v>13.75</v>
      </c>
      <c r="AU36" s="60" t="s">
        <v>1112</v>
      </c>
      <c r="AV36" s="5"/>
      <c r="AW36" s="5"/>
      <c r="AX36" s="5"/>
      <c r="AY36" s="5"/>
      <c r="AZ36" s="24">
        <f>VLOOKUP(C36,Employees!D:H,5,FALSE)</f>
        <v>10335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9.0500000000000007</v>
      </c>
      <c r="BG36" s="5">
        <f t="shared" si="30"/>
        <v>1</v>
      </c>
      <c r="BH36" s="5">
        <f t="shared" si="31"/>
        <v>8.0500000000000007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5.6999999999999984</v>
      </c>
      <c r="CF36" s="5">
        <f t="shared" si="54"/>
        <v>0.5</v>
      </c>
      <c r="CG36" s="5">
        <f t="shared" si="55"/>
        <v>5.1999999999999984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2</v>
      </c>
    </row>
    <row r="37" spans="1:89" ht="38" customHeight="1">
      <c r="A37" s="33">
        <f t="shared" si="75"/>
        <v>10074</v>
      </c>
      <c r="B37" s="10" t="s">
        <v>51</v>
      </c>
      <c r="C37" s="58" t="s">
        <v>112</v>
      </c>
      <c r="D37" s="51">
        <v>0.5</v>
      </c>
      <c r="E37" s="51">
        <v>0.8041666666666667</v>
      </c>
      <c r="F37" s="44">
        <f t="shared" si="15"/>
        <v>6.8000000000000007</v>
      </c>
      <c r="G37" s="51"/>
      <c r="H37" s="51"/>
      <c r="I37" s="44">
        <f t="shared" si="16"/>
        <v>0</v>
      </c>
      <c r="J37" s="56"/>
      <c r="K37" s="51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6.8000000000000007</v>
      </c>
      <c r="AC37" s="23"/>
      <c r="AD37" s="6"/>
      <c r="AE37" s="7">
        <f t="shared" si="1"/>
        <v>6.8000000000000007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1</v>
      </c>
      <c r="AQ37" s="6"/>
      <c r="AR37" s="6"/>
      <c r="AS37" s="6"/>
      <c r="AT37" s="44">
        <f t="shared" si="24"/>
        <v>6.8000000000000007</v>
      </c>
      <c r="AU37" s="60"/>
      <c r="AV37" s="5"/>
      <c r="AW37" s="5"/>
      <c r="AX37" s="5"/>
      <c r="AY37" s="5"/>
      <c r="AZ37" s="24">
        <f>VLOOKUP(C37,Employees!D:H,5,FALSE)</f>
        <v>10074</v>
      </c>
      <c r="BA37" s="5">
        <f t="shared" si="25"/>
        <v>7.3000000000000007</v>
      </c>
      <c r="BB37" s="5">
        <f t="shared" si="26"/>
        <v>0.5</v>
      </c>
      <c r="BC37" s="5">
        <f t="shared" si="27"/>
        <v>6.8000000000000007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1</v>
      </c>
    </row>
    <row r="38" spans="1:89" ht="38" customHeight="1">
      <c r="A38" s="33">
        <f t="shared" si="75"/>
        <v>10085</v>
      </c>
      <c r="B38" s="10" t="s">
        <v>51</v>
      </c>
      <c r="C38" s="58" t="s">
        <v>142</v>
      </c>
      <c r="D38" s="51"/>
      <c r="E38" s="51"/>
      <c r="F38" s="44">
        <f t="shared" si="15"/>
        <v>0</v>
      </c>
      <c r="G38" s="51">
        <v>0.5</v>
      </c>
      <c r="H38" s="51">
        <v>0.80347222222222225</v>
      </c>
      <c r="I38" s="44">
        <f t="shared" si="16"/>
        <v>6.7833333333333341</v>
      </c>
      <c r="J38" s="56"/>
      <c r="K38" s="51"/>
      <c r="L38" s="44">
        <f t="shared" si="17"/>
        <v>0</v>
      </c>
      <c r="M38" s="56">
        <v>0.66666666666666663</v>
      </c>
      <c r="N38" s="54">
        <v>0.88194444444444453</v>
      </c>
      <c r="O38" s="44">
        <f t="shared" si="18"/>
        <v>5.1666666666666696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11.950000000000003</v>
      </c>
      <c r="AC38" s="23"/>
      <c r="AD38" s="6"/>
      <c r="AE38" s="7">
        <f t="shared" si="1"/>
        <v>11.950000000000003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2</v>
      </c>
      <c r="AQ38" s="6"/>
      <c r="AR38" s="6"/>
      <c r="AS38" s="6"/>
      <c r="AT38" s="44">
        <f t="shared" si="24"/>
        <v>11.950000000000003</v>
      </c>
      <c r="AU38" s="60"/>
      <c r="AV38" s="5"/>
      <c r="AW38" s="5"/>
      <c r="AX38" s="5"/>
      <c r="AY38" s="5"/>
      <c r="AZ38" s="24">
        <f>VLOOKUP(C38,Employees!D:H,5,FALSE)</f>
        <v>10085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7.2833333333333341</v>
      </c>
      <c r="BG38" s="5">
        <f t="shared" si="30"/>
        <v>0.5</v>
      </c>
      <c r="BH38" s="5">
        <f t="shared" si="31"/>
        <v>6.7833333333333341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5.1666666666666696</v>
      </c>
      <c r="BQ38" s="5">
        <f t="shared" si="40"/>
        <v>0</v>
      </c>
      <c r="BR38" s="5">
        <f t="shared" si="41"/>
        <v>5.1666666666666696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2</v>
      </c>
    </row>
    <row r="39" spans="1:89" ht="38" customHeight="1">
      <c r="A39" s="33">
        <f t="shared" si="75"/>
        <v>10105</v>
      </c>
      <c r="B39" s="10" t="s">
        <v>51</v>
      </c>
      <c r="C39" s="58" t="s">
        <v>195</v>
      </c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1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>
        <v>0.375</v>
      </c>
      <c r="T39" s="54">
        <v>0.625</v>
      </c>
      <c r="U39" s="44">
        <f t="shared" si="20"/>
        <v>5.5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5.5</v>
      </c>
      <c r="AC39" s="23"/>
      <c r="AD39" s="6"/>
      <c r="AE39" s="7">
        <f t="shared" si="1"/>
        <v>0</v>
      </c>
      <c r="AF39" s="6"/>
      <c r="AG39" s="7">
        <f t="shared" si="2"/>
        <v>5.5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1</v>
      </c>
      <c r="AQ39" s="6"/>
      <c r="AR39" s="6"/>
      <c r="AS39" s="6"/>
      <c r="AT39" s="44">
        <f t="shared" si="24"/>
        <v>5.5</v>
      </c>
      <c r="AU39" s="60"/>
      <c r="AV39" s="5"/>
      <c r="AW39" s="5"/>
      <c r="AX39" s="5"/>
      <c r="AY39" s="5"/>
      <c r="AZ39" s="24">
        <f>VLOOKUP(C39,Employees!D:H,5,FALSE)</f>
        <v>10105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6</v>
      </c>
      <c r="CA39" s="5">
        <f t="shared" si="49"/>
        <v>0.5</v>
      </c>
      <c r="CB39" s="5">
        <f t="shared" si="50"/>
        <v>5.5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1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1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1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1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1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1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1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1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1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1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1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1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1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1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1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1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1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1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1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1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1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1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1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1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1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1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1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1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1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1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1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1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1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1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1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1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1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1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1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1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1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1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1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1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1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1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1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1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1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1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1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1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1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1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1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1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1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1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1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1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1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40" zoomScaleNormal="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37" sqref="H37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5">
        <f t="shared" ref="A2:A33" si="0">IF(ISNA(AZ2),"",AZ2)</f>
        <v>10125</v>
      </c>
      <c r="B2" s="74" t="s">
        <v>47</v>
      </c>
      <c r="C2" s="58" t="s">
        <v>247</v>
      </c>
      <c r="D2" s="76"/>
      <c r="E2" s="76"/>
      <c r="F2" s="44">
        <f>BA2-BB2</f>
        <v>0</v>
      </c>
      <c r="G2" s="76"/>
      <c r="H2" s="76"/>
      <c r="I2" s="44">
        <f>BF2-BG2</f>
        <v>0</v>
      </c>
      <c r="J2" s="76"/>
      <c r="K2" s="76"/>
      <c r="L2" s="44">
        <f>BK2-BL2</f>
        <v>0</v>
      </c>
      <c r="M2" s="76"/>
      <c r="N2" s="76"/>
      <c r="O2" s="44">
        <f>BP2-BQ2</f>
        <v>0</v>
      </c>
      <c r="P2" s="76"/>
      <c r="Q2" s="76"/>
      <c r="R2" s="44">
        <f>BU2-BV2</f>
        <v>0</v>
      </c>
      <c r="S2" s="76"/>
      <c r="T2" s="76"/>
      <c r="U2" s="44">
        <f>BZ2-CA2</f>
        <v>0</v>
      </c>
      <c r="V2" s="76">
        <v>0.41666666666666669</v>
      </c>
      <c r="W2" s="76">
        <v>0.625</v>
      </c>
      <c r="X2" s="44">
        <f>CE2-CF2</f>
        <v>5</v>
      </c>
      <c r="Y2" s="44"/>
      <c r="Z2" s="44"/>
      <c r="AA2" s="44"/>
      <c r="AB2" s="64">
        <f>SUM(F2,I2,L2,O2,R2,U2,X2)</f>
        <v>5</v>
      </c>
      <c r="AC2" s="23"/>
      <c r="AD2" s="80">
        <v>4</v>
      </c>
      <c r="AE2" s="7">
        <f>SUMIF($BC$1:$CI$1,AE$1,$BC2:$CI2)+AD2</f>
        <v>4</v>
      </c>
      <c r="AF2" s="80"/>
      <c r="AG2" s="7">
        <f>SUMIF($BC$1:$CI$1,AG$1,$BC2:$CI2)+AF2</f>
        <v>0</v>
      </c>
      <c r="AH2" s="80"/>
      <c r="AI2" s="7">
        <f>SUMIF($BC$1:$CI$1,AI$1,$BC2:$CI2)+AH2</f>
        <v>5</v>
      </c>
      <c r="AJ2" s="80"/>
      <c r="AK2" s="7">
        <f>SUMIF($BC$1:$CI$1,AK$1,$BC2:$CI2)+AJ2</f>
        <v>0</v>
      </c>
      <c r="AL2" s="82"/>
      <c r="AM2" s="7">
        <f>SUMIF($BC$1:$CI$1,AM$1,$BC2:$CI2)+AL2</f>
        <v>0</v>
      </c>
      <c r="AN2" s="80"/>
      <c r="AO2" s="7">
        <f>SUMIF($BC$1:$CI$1,AO$1,$BC2:$CI2)+AN2</f>
        <v>0</v>
      </c>
      <c r="AP2" s="30">
        <f>CK2</f>
        <v>1</v>
      </c>
      <c r="AQ2" s="80"/>
      <c r="AR2" s="80"/>
      <c r="AS2" s="80"/>
      <c r="AT2" s="64">
        <f>AE2+AG2+AI2+AK2+AM2+AO2+SUM(AQ2:AS2)</f>
        <v>9</v>
      </c>
      <c r="AU2" s="80"/>
      <c r="AV2" s="5"/>
      <c r="AW2" s="5"/>
      <c r="AX2" s="5"/>
      <c r="AY2" s="5"/>
      <c r="AZ2" s="24">
        <f>VLOOKUP(C2,Employees!D:H,5,FALSE)</f>
        <v>10125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5</v>
      </c>
      <c r="CF2" s="5">
        <f>IF(CE2&gt;$AY$1,1,IF(CE2&gt;=$AX$1,0.5,0))</f>
        <v>0</v>
      </c>
      <c r="CG2" s="5">
        <f>CE2-CF2-CH2-CI2</f>
        <v>5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1</v>
      </c>
    </row>
    <row r="3" spans="1:89" ht="47" customHeight="1">
      <c r="A3" s="75">
        <f t="shared" si="0"/>
        <v>10148</v>
      </c>
      <c r="B3" s="74" t="s">
        <v>47</v>
      </c>
      <c r="C3" s="58" t="s">
        <v>309</v>
      </c>
      <c r="D3" s="78">
        <v>0.41666666666666669</v>
      </c>
      <c r="E3" s="76">
        <v>0.70833333333333337</v>
      </c>
      <c r="F3" s="44">
        <f t="shared" ref="F3:F74" si="9">BA3-BB3</f>
        <v>6.5</v>
      </c>
      <c r="G3" s="76">
        <v>0.70833333333333337</v>
      </c>
      <c r="H3" s="76">
        <v>0.9375</v>
      </c>
      <c r="I3" s="44">
        <f t="shared" ref="I3:I74" si="10">BF3-BG3</f>
        <v>4.9999999999999991</v>
      </c>
      <c r="J3" s="78">
        <v>0.58333333333333337</v>
      </c>
      <c r="K3" s="76">
        <v>0.91666666666666663</v>
      </c>
      <c r="L3" s="44">
        <f t="shared" ref="L3:L74" si="11">BK3-BL3</f>
        <v>7.4999999999999982</v>
      </c>
      <c r="M3" s="78"/>
      <c r="N3" s="78"/>
      <c r="O3" s="44">
        <f t="shared" ref="O3:O74" si="12">BP3-BQ3</f>
        <v>0</v>
      </c>
      <c r="P3" s="78">
        <v>0.41666666666666669</v>
      </c>
      <c r="Q3" s="78">
        <v>0.70833333333333337</v>
      </c>
      <c r="R3" s="44">
        <f t="shared" ref="R3:R74" si="13">BU3-BV3</f>
        <v>6.5</v>
      </c>
      <c r="S3" s="78"/>
      <c r="T3" s="78"/>
      <c r="U3" s="44">
        <f t="shared" ref="U3:U74" si="14">BZ3-CA3</f>
        <v>0</v>
      </c>
      <c r="V3" s="76"/>
      <c r="W3" s="78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25.5</v>
      </c>
      <c r="AC3" s="23"/>
      <c r="AD3" s="80"/>
      <c r="AE3" s="7">
        <f t="shared" ref="AE3:AE74" si="17">SUMIF($BC$1:$CI$1,AE$1,$BC3:$CI3)+AD3</f>
        <v>24.999999999999996</v>
      </c>
      <c r="AF3" s="80"/>
      <c r="AG3" s="7">
        <f t="shared" ref="AG3:AG74" si="18">SUMIF($BC$1:$CI$1,AG$1,$BC3:$CI3)+AF3</f>
        <v>0</v>
      </c>
      <c r="AH3" s="80"/>
      <c r="AI3" s="7">
        <f t="shared" ref="AI3:AI74" si="19">SUMIF($BC$1:$CI$1,AI$1,$BC3:$CI3)+AH3</f>
        <v>0</v>
      </c>
      <c r="AJ3" s="80"/>
      <c r="AK3" s="7">
        <f t="shared" ref="AK3:AK74" si="20">SUMIF($BC$1:$CI$1,AK$1,$BC3:$CI3)+AJ3</f>
        <v>0</v>
      </c>
      <c r="AL3" s="82"/>
      <c r="AM3" s="7">
        <f t="shared" ref="AM3:AM74" si="21">SUMIF($BC$1:$CI$1,AM$1,$BC3:$CI3)+AL3</f>
        <v>0.50000000000000089</v>
      </c>
      <c r="AN3" s="80"/>
      <c r="AO3" s="7">
        <f t="shared" ref="AO3:AO74" si="22">SUMIF($BC$1:$CI$1,AO$1,$BC3:$CI3)+AN3</f>
        <v>0</v>
      </c>
      <c r="AP3" s="30">
        <f t="shared" ref="AP3:AP74" si="23">CK3</f>
        <v>4</v>
      </c>
      <c r="AQ3" s="80"/>
      <c r="AR3" s="80"/>
      <c r="AS3" s="80"/>
      <c r="AT3" s="64">
        <f t="shared" ref="AT3:AT74" si="24">AE3+AG3+AI3+AK3+AM3+AO3+SUM(AQ3:AS3)</f>
        <v>25.499999999999996</v>
      </c>
      <c r="AU3" s="80"/>
      <c r="AV3" s="5"/>
      <c r="AW3" s="5"/>
      <c r="AX3" s="5"/>
      <c r="AY3" s="5"/>
      <c r="AZ3" s="24">
        <f>VLOOKUP(C3,Employees!D:H,5,FALSE)</f>
        <v>10148</v>
      </c>
      <c r="BA3" s="5">
        <f t="shared" ref="BA3:BA66" si="25">IF(ISBLANK(D3),0,(E3-D3)*24)</f>
        <v>7</v>
      </c>
      <c r="BB3" s="5">
        <f t="shared" ref="BB3:BB66" si="26">IF(BA3&gt;$AY$1,1,IF(BA3&gt;=$AX$1,0.5,0))</f>
        <v>0.5</v>
      </c>
      <c r="BC3" s="5">
        <f t="shared" ref="BC3:BC66" si="27">BA3-BB3-BD3-BE3</f>
        <v>6.5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5.4999999999999991</v>
      </c>
      <c r="BG3" s="5">
        <f t="shared" ref="BG3:BG66" si="31">IF(BF3&gt;$AY$1,1,IF(BF3&gt;=$AX$1,0.5,0))</f>
        <v>0.5</v>
      </c>
      <c r="BH3" s="5">
        <f t="shared" ref="BH3:BH66" si="32">BF3-BG3-BI3-BJ3</f>
        <v>4.4999999999999982</v>
      </c>
      <c r="BI3" s="5">
        <f t="shared" ref="BI3:BI66" si="33">IF(AND(H3&gt;$AV$1,G3&lt;$AW$1),(MIN(H3,$AW$1)-MAX(G3,$AV$1))*24,0)</f>
        <v>0.50000000000000089</v>
      </c>
      <c r="BJ3" s="5">
        <f t="shared" ref="BJ3:BJ66" si="34">IF(H3&gt;$AW$1,(H3-MAX(G3,$AW$1))*24,0)</f>
        <v>0</v>
      </c>
      <c r="BK3" s="5">
        <f t="shared" ref="BK3:BK66" si="35">IF(ISBLANK(J3),0,(K3-J3)*24)</f>
        <v>7.9999999999999982</v>
      </c>
      <c r="BL3" s="5">
        <f t="shared" ref="BL3:BL66" si="36">IF(BK3&gt;$AY$1,1,IF(BK3&gt;=$AX$1,0.5,0))</f>
        <v>0.5</v>
      </c>
      <c r="BM3" s="5">
        <f t="shared" ref="BM3:BM66" si="37">BK3-BL3-BN3-BO3</f>
        <v>7.4999999999999982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7</v>
      </c>
      <c r="BV3" s="5">
        <f t="shared" ref="BV3:BV66" si="46">IF(BU3&gt;$AY$1,1,IF(BU3&gt;=$AX$1,0.5,0))</f>
        <v>0.5</v>
      </c>
      <c r="BW3" s="5">
        <f t="shared" ref="BW3:BW66" si="47">BU3-BV3-BX3-BY3</f>
        <v>6.5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4</v>
      </c>
    </row>
    <row r="4" spans="1:89" ht="47" customHeight="1">
      <c r="A4" s="75">
        <f t="shared" si="0"/>
        <v>10083</v>
      </c>
      <c r="B4" s="74" t="s">
        <v>47</v>
      </c>
      <c r="C4" s="58" t="s">
        <v>136</v>
      </c>
      <c r="D4" s="78"/>
      <c r="E4" s="76"/>
      <c r="F4" s="44">
        <f t="shared" si="9"/>
        <v>0</v>
      </c>
      <c r="G4" s="78"/>
      <c r="H4" s="76"/>
      <c r="I4" s="44">
        <f t="shared" si="10"/>
        <v>0</v>
      </c>
      <c r="J4" s="76"/>
      <c r="K4" s="76"/>
      <c r="L4" s="44">
        <f t="shared" si="11"/>
        <v>0</v>
      </c>
      <c r="M4" s="78">
        <v>0.58333333333333337</v>
      </c>
      <c r="N4" s="76">
        <v>0.9243055555555556</v>
      </c>
      <c r="O4" s="44">
        <f t="shared" si="12"/>
        <v>7.6833333333333336</v>
      </c>
      <c r="P4" s="78"/>
      <c r="Q4" s="76"/>
      <c r="R4" s="44">
        <f t="shared" si="13"/>
        <v>0</v>
      </c>
      <c r="S4" s="78"/>
      <c r="T4" s="76"/>
      <c r="U4" s="44">
        <f t="shared" si="14"/>
        <v>0</v>
      </c>
      <c r="V4" s="76"/>
      <c r="W4" s="78"/>
      <c r="X4" s="44">
        <f t="shared" si="15"/>
        <v>0</v>
      </c>
      <c r="Y4" s="44"/>
      <c r="Z4" s="44"/>
      <c r="AA4" s="44"/>
      <c r="AB4" s="64">
        <f t="shared" si="16"/>
        <v>7.6833333333333336</v>
      </c>
      <c r="AC4" s="23"/>
      <c r="AD4" s="80">
        <v>1</v>
      </c>
      <c r="AE4" s="7">
        <f t="shared" si="17"/>
        <v>8.4999999999999982</v>
      </c>
      <c r="AF4" s="80"/>
      <c r="AG4" s="7">
        <f t="shared" si="18"/>
        <v>0</v>
      </c>
      <c r="AH4" s="80"/>
      <c r="AI4" s="7">
        <f t="shared" si="19"/>
        <v>0</v>
      </c>
      <c r="AJ4" s="80"/>
      <c r="AK4" s="7">
        <f t="shared" si="20"/>
        <v>0</v>
      </c>
      <c r="AL4" s="82"/>
      <c r="AM4" s="7">
        <f t="shared" si="21"/>
        <v>0.18333333333333535</v>
      </c>
      <c r="AN4" s="80"/>
      <c r="AO4" s="7">
        <f t="shared" si="22"/>
        <v>0</v>
      </c>
      <c r="AP4" s="30">
        <f t="shared" si="23"/>
        <v>1</v>
      </c>
      <c r="AQ4" s="80"/>
      <c r="AR4" s="80"/>
      <c r="AS4" s="80"/>
      <c r="AT4" s="64">
        <f t="shared" si="24"/>
        <v>8.6833333333333336</v>
      </c>
      <c r="AU4" s="80"/>
      <c r="AV4" s="5"/>
      <c r="AW4" s="5"/>
      <c r="AX4" s="5"/>
      <c r="AY4" s="5"/>
      <c r="AZ4" s="24">
        <f>VLOOKUP(C4,Employees!D:H,5,FALSE)</f>
        <v>10083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8.1833333333333336</v>
      </c>
      <c r="BQ4" s="5">
        <f t="shared" si="41"/>
        <v>0.5</v>
      </c>
      <c r="BR4" s="5">
        <f t="shared" si="42"/>
        <v>7.4999999999999982</v>
      </c>
      <c r="BS4" s="5">
        <f t="shared" si="43"/>
        <v>0.18333333333333535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1</v>
      </c>
    </row>
    <row r="5" spans="1:89" ht="47" customHeight="1">
      <c r="A5" s="75">
        <f t="shared" si="0"/>
        <v>10065</v>
      </c>
      <c r="B5" s="74" t="s">
        <v>47</v>
      </c>
      <c r="C5" s="58" t="s">
        <v>85</v>
      </c>
      <c r="D5" s="78">
        <v>0.70833333333333337</v>
      </c>
      <c r="E5" s="76">
        <v>0.9375</v>
      </c>
      <c r="F5" s="44">
        <f t="shared" si="9"/>
        <v>4.9999999999999991</v>
      </c>
      <c r="G5" s="78">
        <v>0.58333333333333337</v>
      </c>
      <c r="H5" s="76">
        <v>0.93055555555555547</v>
      </c>
      <c r="I5" s="44">
        <f t="shared" si="10"/>
        <v>7.8333333333333304</v>
      </c>
      <c r="J5" s="78"/>
      <c r="K5" s="78"/>
      <c r="L5" s="44">
        <f t="shared" si="11"/>
        <v>0</v>
      </c>
      <c r="M5" s="76"/>
      <c r="N5" s="76"/>
      <c r="O5" s="44">
        <f t="shared" si="12"/>
        <v>0</v>
      </c>
      <c r="P5" s="78"/>
      <c r="Q5" s="76"/>
      <c r="R5" s="44">
        <f t="shared" si="13"/>
        <v>0</v>
      </c>
      <c r="S5" s="78"/>
      <c r="T5" s="76"/>
      <c r="U5" s="44">
        <f t="shared" si="14"/>
        <v>0</v>
      </c>
      <c r="V5" s="76">
        <v>0.63194444444444442</v>
      </c>
      <c r="W5" s="78">
        <v>0.94861111111111107</v>
      </c>
      <c r="X5" s="44">
        <f t="shared" si="15"/>
        <v>7.1</v>
      </c>
      <c r="Y5" s="44"/>
      <c r="Z5" s="44"/>
      <c r="AA5" s="44"/>
      <c r="AB5" s="64">
        <f t="shared" si="16"/>
        <v>19.93333333333333</v>
      </c>
      <c r="AC5" s="23"/>
      <c r="AD5" s="80"/>
      <c r="AE5" s="7">
        <f t="shared" si="17"/>
        <v>11.999999999999996</v>
      </c>
      <c r="AF5" s="80"/>
      <c r="AG5" s="7">
        <f t="shared" si="18"/>
        <v>0</v>
      </c>
      <c r="AH5" s="80"/>
      <c r="AI5" s="7">
        <f t="shared" si="19"/>
        <v>7.1</v>
      </c>
      <c r="AJ5" s="80"/>
      <c r="AK5" s="7">
        <f t="shared" si="20"/>
        <v>0</v>
      </c>
      <c r="AL5" s="82"/>
      <c r="AM5" s="7">
        <f t="shared" si="21"/>
        <v>0.83333333333333304</v>
      </c>
      <c r="AN5" s="80"/>
      <c r="AO5" s="7">
        <f t="shared" si="22"/>
        <v>0</v>
      </c>
      <c r="AP5" s="30">
        <f t="shared" si="23"/>
        <v>3</v>
      </c>
      <c r="AQ5" s="80"/>
      <c r="AR5" s="80"/>
      <c r="AS5" s="80"/>
      <c r="AT5" s="64">
        <f t="shared" si="24"/>
        <v>19.933333333333326</v>
      </c>
      <c r="AU5" s="80"/>
      <c r="AV5" s="5"/>
      <c r="AW5" s="5"/>
      <c r="AX5" s="5"/>
      <c r="AY5" s="5"/>
      <c r="AZ5" s="24">
        <f>VLOOKUP(C5,Employees!D:H,5,FALSE)</f>
        <v>10065</v>
      </c>
      <c r="BA5" s="5">
        <f t="shared" si="25"/>
        <v>5.4999999999999991</v>
      </c>
      <c r="BB5" s="5">
        <f t="shared" si="26"/>
        <v>0.5</v>
      </c>
      <c r="BC5" s="5">
        <f t="shared" si="27"/>
        <v>4.4999999999999982</v>
      </c>
      <c r="BD5" s="5">
        <f t="shared" si="28"/>
        <v>0.50000000000000089</v>
      </c>
      <c r="BE5" s="5">
        <f t="shared" si="29"/>
        <v>0</v>
      </c>
      <c r="BF5" s="5">
        <f t="shared" si="30"/>
        <v>8.3333333333333304</v>
      </c>
      <c r="BG5" s="5">
        <f t="shared" si="31"/>
        <v>0.5</v>
      </c>
      <c r="BH5" s="5">
        <f t="shared" si="32"/>
        <v>7.4999999999999982</v>
      </c>
      <c r="BI5" s="5">
        <f t="shared" si="33"/>
        <v>0.33333333333333215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7.6</v>
      </c>
      <c r="CF5" s="5">
        <f t="shared" si="56"/>
        <v>0.5</v>
      </c>
      <c r="CG5" s="5">
        <f t="shared" si="57"/>
        <v>6.333333333333333</v>
      </c>
      <c r="CH5" s="5">
        <f t="shared" si="58"/>
        <v>0.76666666666666661</v>
      </c>
      <c r="CI5" s="5">
        <f t="shared" si="59"/>
        <v>0</v>
      </c>
      <c r="CJ5" s="5"/>
      <c r="CK5" s="4">
        <f t="shared" si="8"/>
        <v>3</v>
      </c>
    </row>
    <row r="6" spans="1:89" ht="47" customHeight="1">
      <c r="A6" s="75">
        <f t="shared" si="0"/>
        <v>10224</v>
      </c>
      <c r="B6" s="74" t="s">
        <v>47</v>
      </c>
      <c r="C6" s="58" t="s">
        <v>653</v>
      </c>
      <c r="D6" s="78"/>
      <c r="E6" s="76"/>
      <c r="F6" s="44">
        <f t="shared" si="9"/>
        <v>0</v>
      </c>
      <c r="G6" s="76"/>
      <c r="H6" s="78"/>
      <c r="I6" s="44">
        <f t="shared" si="10"/>
        <v>0</v>
      </c>
      <c r="J6" s="78">
        <v>0.41666666666666669</v>
      </c>
      <c r="K6" s="78">
        <v>0.70833333333333337</v>
      </c>
      <c r="L6" s="44">
        <f t="shared" si="11"/>
        <v>6.5</v>
      </c>
      <c r="M6" s="76"/>
      <c r="N6" s="76"/>
      <c r="O6" s="44">
        <f t="shared" si="12"/>
        <v>0</v>
      </c>
      <c r="P6" s="76">
        <v>0.58333333333333337</v>
      </c>
      <c r="Q6" s="76">
        <v>0.92638888888888893</v>
      </c>
      <c r="R6" s="44">
        <f t="shared" si="13"/>
        <v>7.7333333333333343</v>
      </c>
      <c r="S6" s="78">
        <v>0.54166666666666663</v>
      </c>
      <c r="T6" s="78">
        <v>0.9375</v>
      </c>
      <c r="U6" s="44">
        <f t="shared" si="14"/>
        <v>8.5</v>
      </c>
      <c r="V6" s="76"/>
      <c r="W6" s="78"/>
      <c r="X6" s="44">
        <f t="shared" si="15"/>
        <v>0</v>
      </c>
      <c r="Y6" s="44"/>
      <c r="Z6" s="44"/>
      <c r="AA6" s="44"/>
      <c r="AB6" s="64">
        <f t="shared" si="16"/>
        <v>22.733333333333334</v>
      </c>
      <c r="AC6" s="23"/>
      <c r="AD6" s="80"/>
      <c r="AE6" s="7">
        <f t="shared" si="17"/>
        <v>14</v>
      </c>
      <c r="AF6" s="80"/>
      <c r="AG6" s="7">
        <f t="shared" si="18"/>
        <v>8.5</v>
      </c>
      <c r="AH6" s="80"/>
      <c r="AI6" s="7">
        <f t="shared" si="19"/>
        <v>0</v>
      </c>
      <c r="AJ6" s="80"/>
      <c r="AK6" s="7">
        <f t="shared" si="20"/>
        <v>0</v>
      </c>
      <c r="AL6" s="82"/>
      <c r="AM6" s="7">
        <f t="shared" si="21"/>
        <v>0.23333333333333517</v>
      </c>
      <c r="AN6" s="80"/>
      <c r="AO6" s="7">
        <f t="shared" si="22"/>
        <v>0</v>
      </c>
      <c r="AP6" s="30">
        <f t="shared" si="23"/>
        <v>3</v>
      </c>
      <c r="AQ6" s="80"/>
      <c r="AR6" s="80"/>
      <c r="AS6" s="80"/>
      <c r="AT6" s="64">
        <f t="shared" si="24"/>
        <v>22.733333333333334</v>
      </c>
      <c r="AU6" s="80"/>
      <c r="AV6" s="5"/>
      <c r="AW6" s="5"/>
      <c r="AX6" s="5"/>
      <c r="AY6" s="5"/>
      <c r="AZ6" s="24">
        <f>VLOOKUP(C6,Employees!D:H,5,FALSE)</f>
        <v>10224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7</v>
      </c>
      <c r="BL6" s="5">
        <f t="shared" si="36"/>
        <v>0.5</v>
      </c>
      <c r="BM6" s="5">
        <f t="shared" si="37"/>
        <v>6.5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8.2333333333333343</v>
      </c>
      <c r="BV6" s="5">
        <f t="shared" si="46"/>
        <v>0.5</v>
      </c>
      <c r="BW6" s="5">
        <f t="shared" si="47"/>
        <v>7.4999999999999991</v>
      </c>
      <c r="BX6" s="5">
        <f t="shared" si="48"/>
        <v>0.23333333333333517</v>
      </c>
      <c r="BY6" s="5">
        <f t="shared" si="49"/>
        <v>0</v>
      </c>
      <c r="BZ6" s="5">
        <f t="shared" si="50"/>
        <v>9.5</v>
      </c>
      <c r="CA6" s="5">
        <f t="shared" si="51"/>
        <v>1</v>
      </c>
      <c r="CB6" s="5">
        <f t="shared" si="52"/>
        <v>7.9999999999999991</v>
      </c>
      <c r="CC6" s="5">
        <f t="shared" si="53"/>
        <v>0.50000000000000089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3</v>
      </c>
    </row>
    <row r="7" spans="1:89" ht="47" customHeight="1">
      <c r="A7" s="75">
        <f t="shared" si="0"/>
        <v>10067</v>
      </c>
      <c r="B7" s="74" t="s">
        <v>47</v>
      </c>
      <c r="C7" s="58" t="s">
        <v>91</v>
      </c>
      <c r="D7" s="78"/>
      <c r="E7" s="76"/>
      <c r="F7" s="44">
        <f t="shared" si="9"/>
        <v>0</v>
      </c>
      <c r="G7" s="76"/>
      <c r="H7" s="78"/>
      <c r="I7" s="44">
        <f t="shared" si="10"/>
        <v>0</v>
      </c>
      <c r="J7" s="78"/>
      <c r="K7" s="78"/>
      <c r="L7" s="44">
        <f t="shared" si="11"/>
        <v>0</v>
      </c>
      <c r="M7" s="78"/>
      <c r="N7" s="78"/>
      <c r="O7" s="44">
        <f t="shared" si="12"/>
        <v>0</v>
      </c>
      <c r="P7" s="78"/>
      <c r="Q7" s="78"/>
      <c r="R7" s="44">
        <f t="shared" si="13"/>
        <v>0</v>
      </c>
      <c r="S7" s="76"/>
      <c r="T7" s="76"/>
      <c r="U7" s="44">
        <f t="shared" si="14"/>
        <v>0</v>
      </c>
      <c r="V7" s="76">
        <v>0.54166666666666663</v>
      </c>
      <c r="W7" s="78">
        <v>0.92013888888888884</v>
      </c>
      <c r="X7" s="44">
        <f t="shared" si="15"/>
        <v>8.0833333333333321</v>
      </c>
      <c r="Y7" s="44"/>
      <c r="Z7" s="44"/>
      <c r="AA7" s="44"/>
      <c r="AB7" s="64">
        <f t="shared" si="16"/>
        <v>8.0833333333333321</v>
      </c>
      <c r="AC7" s="23"/>
      <c r="AD7" s="80"/>
      <c r="AE7" s="7">
        <f t="shared" si="17"/>
        <v>0</v>
      </c>
      <c r="AF7" s="80"/>
      <c r="AG7" s="7">
        <f t="shared" si="18"/>
        <v>0</v>
      </c>
      <c r="AH7" s="80"/>
      <c r="AI7" s="7">
        <f t="shared" si="19"/>
        <v>8.0833333333333321</v>
      </c>
      <c r="AJ7" s="80"/>
      <c r="AK7" s="7">
        <f t="shared" si="20"/>
        <v>0</v>
      </c>
      <c r="AL7" s="82"/>
      <c r="AM7" s="7">
        <f t="shared" si="21"/>
        <v>0</v>
      </c>
      <c r="AN7" s="80"/>
      <c r="AO7" s="7">
        <f t="shared" si="22"/>
        <v>0</v>
      </c>
      <c r="AP7" s="30">
        <f t="shared" si="23"/>
        <v>1</v>
      </c>
      <c r="AQ7" s="80"/>
      <c r="AR7" s="80"/>
      <c r="AS7" s="80"/>
      <c r="AT7" s="64">
        <f t="shared" si="24"/>
        <v>8.0833333333333321</v>
      </c>
      <c r="AU7" s="80"/>
      <c r="AV7" s="5"/>
      <c r="AW7" s="5"/>
      <c r="AX7" s="5"/>
      <c r="AY7" s="5"/>
      <c r="AZ7" s="24">
        <f>VLOOKUP(C7,Employees!D:H,5,FALSE)</f>
        <v>10067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9.0833333333333321</v>
      </c>
      <c r="CF7" s="5">
        <f t="shared" si="56"/>
        <v>1</v>
      </c>
      <c r="CG7" s="5">
        <f t="shared" si="57"/>
        <v>7.9999999999999991</v>
      </c>
      <c r="CH7" s="5">
        <f t="shared" si="58"/>
        <v>8.3333333333333037E-2</v>
      </c>
      <c r="CI7" s="5">
        <f t="shared" si="59"/>
        <v>0</v>
      </c>
      <c r="CJ7" s="5"/>
      <c r="CK7" s="4">
        <f t="shared" si="8"/>
        <v>1</v>
      </c>
    </row>
    <row r="8" spans="1:89" ht="47" customHeight="1">
      <c r="A8" s="75">
        <f t="shared" si="0"/>
        <v>10131</v>
      </c>
      <c r="B8" s="74" t="s">
        <v>47</v>
      </c>
      <c r="C8" s="58" t="s">
        <v>263</v>
      </c>
      <c r="D8" s="78"/>
      <c r="E8" s="78"/>
      <c r="F8" s="44">
        <f t="shared" si="9"/>
        <v>0</v>
      </c>
      <c r="G8" s="78">
        <v>0.41666666666666669</v>
      </c>
      <c r="H8" s="78">
        <v>0.70833333333333337</v>
      </c>
      <c r="I8" s="44">
        <f t="shared" si="10"/>
        <v>6.5</v>
      </c>
      <c r="J8" s="78"/>
      <c r="K8" s="78"/>
      <c r="L8" s="44">
        <f t="shared" si="11"/>
        <v>0</v>
      </c>
      <c r="M8" s="78">
        <v>0.41666666666666669</v>
      </c>
      <c r="N8" s="78">
        <v>0.70833333333333337</v>
      </c>
      <c r="O8" s="44">
        <f t="shared" si="12"/>
        <v>6.5</v>
      </c>
      <c r="P8" s="78"/>
      <c r="Q8" s="78"/>
      <c r="R8" s="44">
        <f t="shared" si="13"/>
        <v>0</v>
      </c>
      <c r="S8" s="78">
        <v>0.625</v>
      </c>
      <c r="T8" s="78">
        <v>0.9194444444444444</v>
      </c>
      <c r="U8" s="44">
        <f t="shared" si="14"/>
        <v>6.5666666666666655</v>
      </c>
      <c r="V8" s="76">
        <v>0.64583333333333337</v>
      </c>
      <c r="W8" s="76">
        <v>0.79166666666666663</v>
      </c>
      <c r="X8" s="44">
        <f t="shared" si="15"/>
        <v>3.4999999999999982</v>
      </c>
      <c r="Y8" s="44"/>
      <c r="Z8" s="44"/>
      <c r="AA8" s="44"/>
      <c r="AB8" s="64">
        <f t="shared" si="16"/>
        <v>23.066666666666663</v>
      </c>
      <c r="AC8" s="23"/>
      <c r="AD8" s="80"/>
      <c r="AE8" s="7">
        <f t="shared" si="17"/>
        <v>13</v>
      </c>
      <c r="AF8" s="80"/>
      <c r="AG8" s="7">
        <f t="shared" si="18"/>
        <v>6.5666666666666655</v>
      </c>
      <c r="AH8" s="80"/>
      <c r="AI8" s="7">
        <f t="shared" si="19"/>
        <v>3.4999999999999982</v>
      </c>
      <c r="AJ8" s="80"/>
      <c r="AK8" s="7">
        <f t="shared" si="20"/>
        <v>0</v>
      </c>
      <c r="AL8" s="82"/>
      <c r="AM8" s="7">
        <f t="shared" si="21"/>
        <v>0</v>
      </c>
      <c r="AN8" s="80"/>
      <c r="AO8" s="7">
        <f t="shared" si="22"/>
        <v>0</v>
      </c>
      <c r="AP8" s="30">
        <f t="shared" si="23"/>
        <v>4</v>
      </c>
      <c r="AQ8" s="80"/>
      <c r="AR8" s="80"/>
      <c r="AS8" s="80"/>
      <c r="AT8" s="64">
        <f t="shared" si="24"/>
        <v>23.066666666666663</v>
      </c>
      <c r="AU8" s="80"/>
      <c r="AV8" s="5"/>
      <c r="AW8" s="5"/>
      <c r="AX8" s="5"/>
      <c r="AY8" s="5"/>
      <c r="AZ8" s="24">
        <f>VLOOKUP(C8,Employees!D:H,5,FALSE)</f>
        <v>10131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7</v>
      </c>
      <c r="BG8" s="5">
        <f t="shared" si="31"/>
        <v>0.5</v>
      </c>
      <c r="BH8" s="5">
        <f t="shared" si="32"/>
        <v>6.5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7</v>
      </c>
      <c r="BQ8" s="5">
        <f t="shared" si="41"/>
        <v>0.5</v>
      </c>
      <c r="BR8" s="5">
        <f t="shared" si="42"/>
        <v>6.5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7.0666666666666655</v>
      </c>
      <c r="CA8" s="5">
        <f t="shared" si="51"/>
        <v>0.5</v>
      </c>
      <c r="CB8" s="5">
        <f t="shared" si="52"/>
        <v>6.4999999999999991</v>
      </c>
      <c r="CC8" s="5">
        <f t="shared" si="53"/>
        <v>6.666666666666643E-2</v>
      </c>
      <c r="CD8" s="5">
        <f t="shared" si="54"/>
        <v>0</v>
      </c>
      <c r="CE8" s="5">
        <f t="shared" si="55"/>
        <v>3.4999999999999982</v>
      </c>
      <c r="CF8" s="5">
        <f t="shared" si="56"/>
        <v>0</v>
      </c>
      <c r="CG8" s="5">
        <f t="shared" si="57"/>
        <v>3.4999999999999982</v>
      </c>
      <c r="CH8" s="5">
        <f t="shared" si="58"/>
        <v>0</v>
      </c>
      <c r="CI8" s="5">
        <f t="shared" si="59"/>
        <v>0</v>
      </c>
      <c r="CJ8" s="5"/>
      <c r="CK8" s="4">
        <f t="shared" si="8"/>
        <v>4</v>
      </c>
    </row>
    <row r="9" spans="1:89" ht="47" customHeight="1">
      <c r="A9" s="75">
        <f t="shared" si="0"/>
        <v>210220</v>
      </c>
      <c r="B9" s="74" t="s">
        <v>47</v>
      </c>
      <c r="C9" s="58" t="s">
        <v>642</v>
      </c>
      <c r="D9" s="78">
        <v>0.58333333333333337</v>
      </c>
      <c r="E9" s="76">
        <v>0.92361111111111116</v>
      </c>
      <c r="F9" s="44">
        <f t="shared" si="9"/>
        <v>7.6666666666666679</v>
      </c>
      <c r="G9" s="78"/>
      <c r="H9" s="76"/>
      <c r="I9" s="44">
        <f t="shared" si="10"/>
        <v>0</v>
      </c>
      <c r="J9" s="78"/>
      <c r="K9" s="76"/>
      <c r="L9" s="44">
        <f t="shared" si="11"/>
        <v>0</v>
      </c>
      <c r="M9" s="78"/>
      <c r="N9" s="76"/>
      <c r="O9" s="44">
        <f t="shared" si="12"/>
        <v>0</v>
      </c>
      <c r="P9" s="78"/>
      <c r="Q9" s="76"/>
      <c r="R9" s="44">
        <f t="shared" si="13"/>
        <v>0</v>
      </c>
      <c r="S9" s="78">
        <v>0.41666666666666669</v>
      </c>
      <c r="T9" s="78">
        <v>0.79166666666666663</v>
      </c>
      <c r="U9" s="44">
        <f t="shared" si="14"/>
        <v>8.4999999999999982</v>
      </c>
      <c r="V9" s="76"/>
      <c r="W9" s="78"/>
      <c r="X9" s="44">
        <f t="shared" si="15"/>
        <v>0</v>
      </c>
      <c r="Y9" s="44"/>
      <c r="Z9" s="44"/>
      <c r="AA9" s="44"/>
      <c r="AB9" s="64">
        <f t="shared" si="16"/>
        <v>16.166666666666664</v>
      </c>
      <c r="AC9" s="23"/>
      <c r="AD9" s="80"/>
      <c r="AE9" s="7">
        <f t="shared" si="17"/>
        <v>7.4999999999999991</v>
      </c>
      <c r="AF9" s="80"/>
      <c r="AG9" s="7">
        <f t="shared" si="18"/>
        <v>8.4999999999999982</v>
      </c>
      <c r="AH9" s="80"/>
      <c r="AI9" s="7">
        <f t="shared" si="19"/>
        <v>0</v>
      </c>
      <c r="AJ9" s="80"/>
      <c r="AK9" s="7">
        <f t="shared" si="20"/>
        <v>0</v>
      </c>
      <c r="AL9" s="82"/>
      <c r="AM9" s="7">
        <f t="shared" si="21"/>
        <v>0.16666666666666874</v>
      </c>
      <c r="AN9" s="80"/>
      <c r="AO9" s="7">
        <f t="shared" si="22"/>
        <v>0</v>
      </c>
      <c r="AP9" s="30">
        <f t="shared" si="23"/>
        <v>2</v>
      </c>
      <c r="AQ9" s="80"/>
      <c r="AR9" s="80"/>
      <c r="AS9" s="80"/>
      <c r="AT9" s="64">
        <f t="shared" si="24"/>
        <v>16.166666666666664</v>
      </c>
      <c r="AU9" s="80"/>
      <c r="AV9" s="5"/>
      <c r="AW9" s="5"/>
      <c r="AX9" s="5"/>
      <c r="AY9" s="5"/>
      <c r="AZ9" s="24">
        <f>VLOOKUP(C9,Employees!D:H,5,FALSE)</f>
        <v>210220</v>
      </c>
      <c r="BA9" s="5">
        <f t="shared" si="25"/>
        <v>8.1666666666666679</v>
      </c>
      <c r="BB9" s="5">
        <f t="shared" si="26"/>
        <v>0.5</v>
      </c>
      <c r="BC9" s="5">
        <f t="shared" si="27"/>
        <v>7.4999999999999991</v>
      </c>
      <c r="BD9" s="5">
        <f t="shared" si="28"/>
        <v>0.16666666666666874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8.9999999999999982</v>
      </c>
      <c r="CA9" s="5">
        <f t="shared" si="51"/>
        <v>0.5</v>
      </c>
      <c r="CB9" s="5">
        <f t="shared" si="52"/>
        <v>8.4999999999999982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2</v>
      </c>
    </row>
    <row r="10" spans="1:89" ht="47" customHeight="1">
      <c r="A10" s="75">
        <f t="shared" si="0"/>
        <v>210177</v>
      </c>
      <c r="B10" s="74" t="s">
        <v>47</v>
      </c>
      <c r="C10" s="58" t="s">
        <v>533</v>
      </c>
      <c r="D10" s="78"/>
      <c r="E10" s="76"/>
      <c r="F10" s="44">
        <f t="shared" si="9"/>
        <v>0</v>
      </c>
      <c r="G10" s="76"/>
      <c r="H10" s="78"/>
      <c r="I10" s="44">
        <f t="shared" si="10"/>
        <v>0</v>
      </c>
      <c r="J10" s="78">
        <v>0.70833333333333337</v>
      </c>
      <c r="K10" s="78">
        <v>0.9375</v>
      </c>
      <c r="L10" s="44">
        <f t="shared" si="11"/>
        <v>4.9999999999999991</v>
      </c>
      <c r="M10" s="76">
        <v>0.70833333333333337</v>
      </c>
      <c r="N10" s="76">
        <v>0.9375</v>
      </c>
      <c r="O10" s="44">
        <f t="shared" si="12"/>
        <v>4.9999999999999991</v>
      </c>
      <c r="P10" s="78">
        <v>0.70833333333333337</v>
      </c>
      <c r="Q10" s="78">
        <v>0.9375</v>
      </c>
      <c r="R10" s="44">
        <f t="shared" si="13"/>
        <v>4.9999999999999991</v>
      </c>
      <c r="S10" s="78"/>
      <c r="T10" s="81"/>
      <c r="U10" s="44">
        <f t="shared" si="14"/>
        <v>0</v>
      </c>
      <c r="V10" s="76"/>
      <c r="W10" s="78"/>
      <c r="X10" s="44">
        <f t="shared" si="15"/>
        <v>0</v>
      </c>
      <c r="Y10" s="44"/>
      <c r="Z10" s="44"/>
      <c r="AA10" s="44"/>
      <c r="AB10" s="64">
        <f t="shared" si="16"/>
        <v>14.999999999999996</v>
      </c>
      <c r="AC10" s="23"/>
      <c r="AD10" s="80"/>
      <c r="AE10" s="7">
        <f t="shared" si="17"/>
        <v>13.499999999999995</v>
      </c>
      <c r="AF10" s="80"/>
      <c r="AG10" s="7">
        <f t="shared" si="18"/>
        <v>0</v>
      </c>
      <c r="AH10" s="80"/>
      <c r="AI10" s="7">
        <f t="shared" si="19"/>
        <v>0</v>
      </c>
      <c r="AJ10" s="80"/>
      <c r="AK10" s="7">
        <f t="shared" si="20"/>
        <v>0</v>
      </c>
      <c r="AL10" s="82"/>
      <c r="AM10" s="7">
        <f t="shared" si="21"/>
        <v>1.5000000000000027</v>
      </c>
      <c r="AN10" s="80"/>
      <c r="AO10" s="7">
        <f t="shared" si="22"/>
        <v>0</v>
      </c>
      <c r="AP10" s="30">
        <f t="shared" si="23"/>
        <v>3</v>
      </c>
      <c r="AQ10" s="80"/>
      <c r="AR10" s="80"/>
      <c r="AS10" s="80"/>
      <c r="AT10" s="64">
        <f t="shared" si="24"/>
        <v>14.999999999999996</v>
      </c>
      <c r="AU10" s="80"/>
      <c r="AV10" s="5"/>
      <c r="AW10" s="5"/>
      <c r="AX10" s="5"/>
      <c r="AY10" s="5"/>
      <c r="AZ10" s="24">
        <f>VLOOKUP(C10,Employees!D:H,5,FALSE)</f>
        <v>210177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5.4999999999999991</v>
      </c>
      <c r="BL10" s="5">
        <f t="shared" si="36"/>
        <v>0.5</v>
      </c>
      <c r="BM10" s="5">
        <f t="shared" si="37"/>
        <v>4.4999999999999982</v>
      </c>
      <c r="BN10" s="5">
        <f t="shared" si="38"/>
        <v>0.50000000000000089</v>
      </c>
      <c r="BO10" s="5">
        <f t="shared" si="39"/>
        <v>0</v>
      </c>
      <c r="BP10" s="5">
        <f t="shared" si="40"/>
        <v>5.4999999999999991</v>
      </c>
      <c r="BQ10" s="5">
        <f t="shared" si="41"/>
        <v>0.5</v>
      </c>
      <c r="BR10" s="5">
        <f t="shared" si="42"/>
        <v>4.4999999999999982</v>
      </c>
      <c r="BS10" s="5">
        <f t="shared" si="43"/>
        <v>0.50000000000000089</v>
      </c>
      <c r="BT10" s="5">
        <f t="shared" si="44"/>
        <v>0</v>
      </c>
      <c r="BU10" s="5">
        <f t="shared" si="45"/>
        <v>5.4999999999999991</v>
      </c>
      <c r="BV10" s="5">
        <f t="shared" si="46"/>
        <v>0.5</v>
      </c>
      <c r="BW10" s="5">
        <f t="shared" si="47"/>
        <v>4.4999999999999982</v>
      </c>
      <c r="BX10" s="5">
        <f t="shared" si="48"/>
        <v>0.50000000000000089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3</v>
      </c>
    </row>
    <row r="11" spans="1:89" ht="47" customHeight="1">
      <c r="A11" s="75" t="str">
        <f t="shared" si="0"/>
        <v/>
      </c>
      <c r="B11" s="74"/>
      <c r="C11" s="58"/>
      <c r="D11" s="78"/>
      <c r="E11" s="76"/>
      <c r="F11" s="44">
        <f t="shared" si="9"/>
        <v>0</v>
      </c>
      <c r="G11" s="76"/>
      <c r="H11" s="78"/>
      <c r="I11" s="44">
        <f t="shared" si="10"/>
        <v>0</v>
      </c>
      <c r="J11" s="78"/>
      <c r="K11" s="78"/>
      <c r="L11" s="44">
        <f t="shared" si="11"/>
        <v>0</v>
      </c>
      <c r="M11" s="76"/>
      <c r="N11" s="76"/>
      <c r="O11" s="44">
        <f t="shared" si="12"/>
        <v>0</v>
      </c>
      <c r="P11" s="78"/>
      <c r="Q11" s="78"/>
      <c r="R11" s="44">
        <f t="shared" si="13"/>
        <v>0</v>
      </c>
      <c r="S11" s="78"/>
      <c r="T11" s="78"/>
      <c r="U11" s="44">
        <f t="shared" si="14"/>
        <v>0</v>
      </c>
      <c r="V11" s="76"/>
      <c r="W11" s="78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0"/>
      <c r="AE11" s="7">
        <f t="shared" si="17"/>
        <v>0</v>
      </c>
      <c r="AF11" s="80"/>
      <c r="AG11" s="7">
        <f t="shared" si="18"/>
        <v>0</v>
      </c>
      <c r="AH11" s="80"/>
      <c r="AI11" s="7">
        <f t="shared" si="19"/>
        <v>0</v>
      </c>
      <c r="AJ11" s="80"/>
      <c r="AK11" s="7">
        <f t="shared" si="20"/>
        <v>0</v>
      </c>
      <c r="AL11" s="82"/>
      <c r="AM11" s="7">
        <f t="shared" si="21"/>
        <v>0</v>
      </c>
      <c r="AN11" s="80"/>
      <c r="AO11" s="7">
        <f t="shared" si="22"/>
        <v>0</v>
      </c>
      <c r="AP11" s="30">
        <f t="shared" si="23"/>
        <v>0</v>
      </c>
      <c r="AQ11" s="80"/>
      <c r="AR11" s="80"/>
      <c r="AS11" s="80"/>
      <c r="AT11" s="64">
        <f t="shared" si="24"/>
        <v>0</v>
      </c>
      <c r="AU11" s="80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5" t="str">
        <f t="shared" si="0"/>
        <v/>
      </c>
      <c r="B12" s="74"/>
      <c r="C12" s="73"/>
      <c r="D12" s="78"/>
      <c r="E12" s="76"/>
      <c r="F12" s="44">
        <f t="shared" si="9"/>
        <v>0</v>
      </c>
      <c r="G12" s="76"/>
      <c r="H12" s="78"/>
      <c r="I12" s="44">
        <f t="shared" si="10"/>
        <v>0</v>
      </c>
      <c r="J12" s="78"/>
      <c r="K12" s="78"/>
      <c r="L12" s="44">
        <f t="shared" si="11"/>
        <v>0</v>
      </c>
      <c r="M12" s="76"/>
      <c r="N12" s="76"/>
      <c r="O12" s="44">
        <f t="shared" si="12"/>
        <v>0</v>
      </c>
      <c r="P12" s="78"/>
      <c r="Q12" s="78"/>
      <c r="R12" s="44">
        <f t="shared" si="13"/>
        <v>0</v>
      </c>
      <c r="S12" s="78"/>
      <c r="T12" s="78"/>
      <c r="U12" s="44">
        <f t="shared" si="14"/>
        <v>0</v>
      </c>
      <c r="V12" s="76"/>
      <c r="W12" s="78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0"/>
      <c r="AE12" s="7">
        <f t="shared" si="17"/>
        <v>0</v>
      </c>
      <c r="AF12" s="80"/>
      <c r="AG12" s="7">
        <f t="shared" si="18"/>
        <v>0</v>
      </c>
      <c r="AH12" s="80"/>
      <c r="AI12" s="7">
        <f t="shared" si="19"/>
        <v>0</v>
      </c>
      <c r="AJ12" s="80"/>
      <c r="AK12" s="7">
        <f t="shared" si="20"/>
        <v>0</v>
      </c>
      <c r="AL12" s="82"/>
      <c r="AM12" s="7">
        <f t="shared" si="21"/>
        <v>0</v>
      </c>
      <c r="AN12" s="80"/>
      <c r="AO12" s="7">
        <f t="shared" si="22"/>
        <v>0</v>
      </c>
      <c r="AP12" s="30">
        <f t="shared" si="23"/>
        <v>0</v>
      </c>
      <c r="AQ12" s="80"/>
      <c r="AR12" s="80"/>
      <c r="AS12" s="80"/>
      <c r="AT12" s="64">
        <f t="shared" si="24"/>
        <v>0</v>
      </c>
      <c r="AU12" s="80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5" t="str">
        <f t="shared" si="0"/>
        <v/>
      </c>
      <c r="B13" s="74"/>
      <c r="C13" s="73"/>
      <c r="D13" s="78"/>
      <c r="E13" s="76"/>
      <c r="F13" s="44">
        <f t="shared" si="9"/>
        <v>0</v>
      </c>
      <c r="G13" s="76"/>
      <c r="H13" s="78"/>
      <c r="I13" s="44">
        <f t="shared" si="10"/>
        <v>0</v>
      </c>
      <c r="J13" s="78"/>
      <c r="K13" s="78"/>
      <c r="L13" s="44">
        <f t="shared" si="11"/>
        <v>0</v>
      </c>
      <c r="M13" s="76"/>
      <c r="N13" s="76"/>
      <c r="O13" s="44">
        <f t="shared" si="12"/>
        <v>0</v>
      </c>
      <c r="P13" s="78"/>
      <c r="Q13" s="78"/>
      <c r="R13" s="44">
        <f t="shared" si="13"/>
        <v>0</v>
      </c>
      <c r="S13" s="78"/>
      <c r="T13" s="78"/>
      <c r="U13" s="44">
        <f t="shared" si="14"/>
        <v>0</v>
      </c>
      <c r="V13" s="76"/>
      <c r="W13" s="78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0"/>
      <c r="AE13" s="7">
        <f t="shared" si="17"/>
        <v>0</v>
      </c>
      <c r="AF13" s="80"/>
      <c r="AG13" s="7">
        <f t="shared" si="18"/>
        <v>0</v>
      </c>
      <c r="AH13" s="80"/>
      <c r="AI13" s="7">
        <f t="shared" si="19"/>
        <v>0</v>
      </c>
      <c r="AJ13" s="80"/>
      <c r="AK13" s="7">
        <f t="shared" si="20"/>
        <v>0</v>
      </c>
      <c r="AL13" s="82"/>
      <c r="AM13" s="7">
        <f t="shared" si="21"/>
        <v>0</v>
      </c>
      <c r="AN13" s="80"/>
      <c r="AO13" s="7">
        <f t="shared" si="22"/>
        <v>0</v>
      </c>
      <c r="AP13" s="30">
        <f t="shared" si="23"/>
        <v>0</v>
      </c>
      <c r="AQ13" s="80"/>
      <c r="AR13" s="80"/>
      <c r="AS13" s="80"/>
      <c r="AT13" s="64">
        <f t="shared" si="24"/>
        <v>0</v>
      </c>
      <c r="AU13" s="80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5">
        <f t="shared" si="0"/>
        <v>10061</v>
      </c>
      <c r="B14" s="74" t="s">
        <v>50</v>
      </c>
      <c r="C14" s="58" t="s">
        <v>73</v>
      </c>
      <c r="D14" s="78">
        <v>0.375</v>
      </c>
      <c r="E14" s="76">
        <v>0.75</v>
      </c>
      <c r="F14" s="44">
        <f t="shared" si="9"/>
        <v>8.5</v>
      </c>
      <c r="G14" s="76">
        <v>0.375</v>
      </c>
      <c r="H14" s="78">
        <v>0.64583333333333337</v>
      </c>
      <c r="I14" s="44">
        <f t="shared" si="10"/>
        <v>6.0000000000000009</v>
      </c>
      <c r="J14" s="78"/>
      <c r="K14" s="78"/>
      <c r="L14" s="44">
        <f t="shared" si="11"/>
        <v>0</v>
      </c>
      <c r="M14" s="76"/>
      <c r="N14" s="76"/>
      <c r="O14" s="44">
        <f t="shared" si="12"/>
        <v>0</v>
      </c>
      <c r="P14" s="78"/>
      <c r="Q14" s="78"/>
      <c r="R14" s="44">
        <f t="shared" si="13"/>
        <v>0</v>
      </c>
      <c r="S14" s="78"/>
      <c r="T14" s="78"/>
      <c r="U14" s="44">
        <f t="shared" si="14"/>
        <v>0</v>
      </c>
      <c r="V14" s="76"/>
      <c r="W14" s="78"/>
      <c r="X14" s="44">
        <f t="shared" si="15"/>
        <v>0</v>
      </c>
      <c r="Y14" s="44"/>
      <c r="Z14" s="44"/>
      <c r="AA14" s="44"/>
      <c r="AB14" s="64">
        <f t="shared" si="16"/>
        <v>14.5</v>
      </c>
      <c r="AC14" s="23"/>
      <c r="AD14" s="80">
        <v>3.5</v>
      </c>
      <c r="AE14" s="7">
        <f t="shared" si="17"/>
        <v>18</v>
      </c>
      <c r="AF14" s="80"/>
      <c r="AG14" s="7">
        <f t="shared" si="18"/>
        <v>0</v>
      </c>
      <c r="AH14" s="80"/>
      <c r="AI14" s="7">
        <f t="shared" si="19"/>
        <v>0</v>
      </c>
      <c r="AJ14" s="80"/>
      <c r="AK14" s="7">
        <f t="shared" si="20"/>
        <v>0</v>
      </c>
      <c r="AL14" s="82"/>
      <c r="AM14" s="7">
        <f t="shared" si="21"/>
        <v>0</v>
      </c>
      <c r="AN14" s="80"/>
      <c r="AO14" s="7">
        <f t="shared" si="22"/>
        <v>0</v>
      </c>
      <c r="AP14" s="30">
        <f t="shared" si="23"/>
        <v>2</v>
      </c>
      <c r="AQ14" s="80"/>
      <c r="AR14" s="80"/>
      <c r="AS14" s="80"/>
      <c r="AT14" s="64">
        <f t="shared" si="24"/>
        <v>18</v>
      </c>
      <c r="AU14" s="80" t="s">
        <v>1113</v>
      </c>
      <c r="AV14" s="5"/>
      <c r="AW14" s="5"/>
      <c r="AX14" s="5"/>
      <c r="AY14" s="5"/>
      <c r="AZ14" s="24">
        <f>VLOOKUP(C14,Employees!D:H,5,FALSE)</f>
        <v>10061</v>
      </c>
      <c r="BA14" s="5">
        <f t="shared" si="25"/>
        <v>9</v>
      </c>
      <c r="BB14" s="5">
        <f t="shared" si="26"/>
        <v>0.5</v>
      </c>
      <c r="BC14" s="5">
        <f t="shared" si="27"/>
        <v>8.5</v>
      </c>
      <c r="BD14" s="5">
        <f t="shared" si="28"/>
        <v>0</v>
      </c>
      <c r="BE14" s="5">
        <f t="shared" si="29"/>
        <v>0</v>
      </c>
      <c r="BF14" s="5">
        <f t="shared" si="30"/>
        <v>6.5000000000000009</v>
      </c>
      <c r="BG14" s="5">
        <f t="shared" si="31"/>
        <v>0.5</v>
      </c>
      <c r="BH14" s="5">
        <f t="shared" si="32"/>
        <v>6.0000000000000009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2</v>
      </c>
    </row>
    <row r="15" spans="1:89" ht="47" customHeight="1">
      <c r="A15" s="75">
        <f t="shared" si="0"/>
        <v>10114</v>
      </c>
      <c r="B15" s="74" t="s">
        <v>50</v>
      </c>
      <c r="C15" s="58" t="s">
        <v>219</v>
      </c>
      <c r="D15" s="78"/>
      <c r="E15" s="76"/>
      <c r="F15" s="44">
        <f t="shared" si="9"/>
        <v>0</v>
      </c>
      <c r="G15" s="76"/>
      <c r="H15" s="78"/>
      <c r="I15" s="44">
        <f t="shared" si="10"/>
        <v>0</v>
      </c>
      <c r="J15" s="78">
        <v>0.375</v>
      </c>
      <c r="K15" s="78">
        <v>0.89583333333333337</v>
      </c>
      <c r="L15" s="44">
        <f t="shared" si="11"/>
        <v>11.5</v>
      </c>
      <c r="M15" s="76"/>
      <c r="N15" s="76"/>
      <c r="O15" s="44">
        <f t="shared" si="12"/>
        <v>0</v>
      </c>
      <c r="P15" s="78"/>
      <c r="Q15" s="78"/>
      <c r="R15" s="44">
        <f t="shared" si="13"/>
        <v>0</v>
      </c>
      <c r="S15" s="78"/>
      <c r="T15" s="78"/>
      <c r="U15" s="44">
        <f t="shared" si="14"/>
        <v>0</v>
      </c>
      <c r="V15" s="76"/>
      <c r="W15" s="78"/>
      <c r="X15" s="44">
        <f t="shared" si="15"/>
        <v>0</v>
      </c>
      <c r="Y15" s="44"/>
      <c r="Z15" s="44"/>
      <c r="AA15" s="44"/>
      <c r="AB15" s="64">
        <f t="shared" si="16"/>
        <v>11.5</v>
      </c>
      <c r="AC15" s="23"/>
      <c r="AD15" s="80">
        <v>1</v>
      </c>
      <c r="AE15" s="7">
        <f t="shared" si="17"/>
        <v>12.5</v>
      </c>
      <c r="AF15" s="80"/>
      <c r="AG15" s="7">
        <f t="shared" si="18"/>
        <v>0</v>
      </c>
      <c r="AH15" s="80"/>
      <c r="AI15" s="7">
        <f t="shared" si="19"/>
        <v>0</v>
      </c>
      <c r="AJ15" s="80"/>
      <c r="AK15" s="7">
        <f t="shared" si="20"/>
        <v>0</v>
      </c>
      <c r="AL15" s="82"/>
      <c r="AM15" s="7">
        <f t="shared" si="21"/>
        <v>0</v>
      </c>
      <c r="AN15" s="80"/>
      <c r="AO15" s="7">
        <f t="shared" si="22"/>
        <v>0</v>
      </c>
      <c r="AP15" s="30">
        <f t="shared" si="23"/>
        <v>1</v>
      </c>
      <c r="AQ15" s="80"/>
      <c r="AR15" s="80"/>
      <c r="AS15" s="80"/>
      <c r="AT15" s="64">
        <f t="shared" si="24"/>
        <v>12.5</v>
      </c>
      <c r="AU15" s="80"/>
      <c r="AV15" s="5"/>
      <c r="AW15" s="5"/>
      <c r="AX15" s="5"/>
      <c r="AY15" s="5"/>
      <c r="AZ15" s="24">
        <f>VLOOKUP(C15,Employees!D:H,5,FALSE)</f>
        <v>10114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12.5</v>
      </c>
      <c r="BL15" s="5">
        <f t="shared" si="36"/>
        <v>1</v>
      </c>
      <c r="BM15" s="5">
        <f t="shared" si="37"/>
        <v>11.5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1</v>
      </c>
    </row>
    <row r="16" spans="1:89" ht="47" customHeight="1">
      <c r="A16" s="75">
        <f t="shared" si="0"/>
        <v>10093</v>
      </c>
      <c r="B16" s="74" t="s">
        <v>50</v>
      </c>
      <c r="C16" s="58" t="s">
        <v>160</v>
      </c>
      <c r="D16" s="78"/>
      <c r="E16" s="76"/>
      <c r="F16" s="44">
        <f t="shared" si="9"/>
        <v>0</v>
      </c>
      <c r="G16" s="76"/>
      <c r="H16" s="78"/>
      <c r="I16" s="44">
        <f>BF16-BG16</f>
        <v>0</v>
      </c>
      <c r="J16" s="78"/>
      <c r="K16" s="78"/>
      <c r="L16" s="44">
        <f t="shared" si="11"/>
        <v>0</v>
      </c>
      <c r="M16" s="76">
        <v>0.58333333333333337</v>
      </c>
      <c r="N16" s="76">
        <v>0.79166666666666663</v>
      </c>
      <c r="O16" s="44">
        <f t="shared" si="12"/>
        <v>4.9999999999999982</v>
      </c>
      <c r="P16" s="78"/>
      <c r="Q16" s="78"/>
      <c r="R16" s="44">
        <f t="shared" si="13"/>
        <v>0</v>
      </c>
      <c r="S16" s="78">
        <v>0.375</v>
      </c>
      <c r="T16" s="78">
        <v>0.58333333333333337</v>
      </c>
      <c r="U16" s="44">
        <f t="shared" si="14"/>
        <v>5.0000000000000009</v>
      </c>
      <c r="V16" s="76"/>
      <c r="W16" s="78"/>
      <c r="X16" s="44">
        <f t="shared" si="15"/>
        <v>0</v>
      </c>
      <c r="Y16" s="44"/>
      <c r="Z16" s="44"/>
      <c r="AA16" s="44"/>
      <c r="AB16" s="64">
        <f t="shared" si="16"/>
        <v>10</v>
      </c>
      <c r="AC16" s="23"/>
      <c r="AD16" s="80"/>
      <c r="AE16" s="7">
        <f t="shared" si="17"/>
        <v>4.9999999999999982</v>
      </c>
      <c r="AF16" s="80"/>
      <c r="AG16" s="7">
        <f t="shared" si="18"/>
        <v>5.0000000000000009</v>
      </c>
      <c r="AH16" s="80"/>
      <c r="AI16" s="7">
        <f t="shared" si="19"/>
        <v>0</v>
      </c>
      <c r="AJ16" s="80"/>
      <c r="AK16" s="7">
        <f t="shared" si="20"/>
        <v>0</v>
      </c>
      <c r="AL16" s="82"/>
      <c r="AM16" s="7">
        <f t="shared" si="21"/>
        <v>0</v>
      </c>
      <c r="AN16" s="80"/>
      <c r="AO16" s="7">
        <f t="shared" si="22"/>
        <v>0</v>
      </c>
      <c r="AP16" s="30">
        <f t="shared" si="23"/>
        <v>2</v>
      </c>
      <c r="AQ16" s="80"/>
      <c r="AR16" s="80"/>
      <c r="AS16" s="80"/>
      <c r="AT16" s="64">
        <f t="shared" si="24"/>
        <v>10</v>
      </c>
      <c r="AU16" s="80"/>
      <c r="AV16" s="5"/>
      <c r="AW16" s="5"/>
      <c r="AX16" s="5"/>
      <c r="AY16" s="5"/>
      <c r="AZ16" s="24">
        <f>VLOOKUP(C16,Employees!D:H,5,FALSE)</f>
        <v>10093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4.9999999999999982</v>
      </c>
      <c r="BQ16" s="5">
        <f t="shared" si="41"/>
        <v>0</v>
      </c>
      <c r="BR16" s="5">
        <f t="shared" si="42"/>
        <v>4.9999999999999982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5.0000000000000009</v>
      </c>
      <c r="CA16" s="5">
        <f t="shared" si="51"/>
        <v>0</v>
      </c>
      <c r="CB16" s="5">
        <f t="shared" si="52"/>
        <v>5.0000000000000009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2</v>
      </c>
    </row>
    <row r="17" spans="1:89" ht="47" customHeight="1">
      <c r="A17" s="75">
        <f t="shared" si="0"/>
        <v>10108</v>
      </c>
      <c r="B17" s="74" t="s">
        <v>50</v>
      </c>
      <c r="C17" s="58" t="s">
        <v>203</v>
      </c>
      <c r="D17" s="78"/>
      <c r="E17" s="76"/>
      <c r="F17" s="44">
        <f t="shared" si="9"/>
        <v>0</v>
      </c>
      <c r="G17" s="76"/>
      <c r="H17" s="78"/>
      <c r="I17" s="44">
        <f t="shared" si="10"/>
        <v>0</v>
      </c>
      <c r="J17" s="78">
        <v>0.54166666666666663</v>
      </c>
      <c r="K17" s="78">
        <v>0.75</v>
      </c>
      <c r="L17" s="44">
        <f t="shared" si="11"/>
        <v>5.0000000000000009</v>
      </c>
      <c r="M17" s="76">
        <v>0.45833333333333331</v>
      </c>
      <c r="N17" s="76">
        <v>0.66666666666666663</v>
      </c>
      <c r="O17" s="44">
        <f t="shared" si="12"/>
        <v>5</v>
      </c>
      <c r="P17" s="78">
        <v>0.375</v>
      </c>
      <c r="Q17" s="78">
        <v>0.66666666666666663</v>
      </c>
      <c r="R17" s="44">
        <f t="shared" si="13"/>
        <v>6.4999999999999991</v>
      </c>
      <c r="S17" s="78"/>
      <c r="T17" s="78"/>
      <c r="U17" s="44">
        <f t="shared" si="14"/>
        <v>0</v>
      </c>
      <c r="V17" s="76"/>
      <c r="W17" s="78"/>
      <c r="X17" s="44">
        <f t="shared" si="15"/>
        <v>0</v>
      </c>
      <c r="Y17" s="44"/>
      <c r="Z17" s="44"/>
      <c r="AA17" s="44"/>
      <c r="AB17" s="64">
        <f t="shared" si="16"/>
        <v>16.5</v>
      </c>
      <c r="AC17" s="23"/>
      <c r="AD17" s="80"/>
      <c r="AE17" s="7">
        <f t="shared" si="17"/>
        <v>16.5</v>
      </c>
      <c r="AF17" s="80"/>
      <c r="AG17" s="7">
        <f t="shared" si="18"/>
        <v>0</v>
      </c>
      <c r="AH17" s="80"/>
      <c r="AI17" s="7">
        <f t="shared" si="19"/>
        <v>0</v>
      </c>
      <c r="AJ17" s="80"/>
      <c r="AK17" s="7">
        <f t="shared" si="20"/>
        <v>0</v>
      </c>
      <c r="AL17" s="82"/>
      <c r="AM17" s="7">
        <f t="shared" si="21"/>
        <v>0</v>
      </c>
      <c r="AN17" s="80"/>
      <c r="AO17" s="7">
        <f t="shared" si="22"/>
        <v>0</v>
      </c>
      <c r="AP17" s="30">
        <f t="shared" si="23"/>
        <v>3</v>
      </c>
      <c r="AQ17" s="80"/>
      <c r="AR17" s="80"/>
      <c r="AS17" s="80"/>
      <c r="AT17" s="64">
        <f t="shared" si="24"/>
        <v>16.5</v>
      </c>
      <c r="AU17" s="80"/>
      <c r="AV17" s="5"/>
      <c r="AW17" s="5"/>
      <c r="AX17" s="5"/>
      <c r="AY17" s="5"/>
      <c r="AZ17" s="24">
        <f>VLOOKUP(C17,Employees!D:H,5,FALSE)</f>
        <v>10108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5.0000000000000009</v>
      </c>
      <c r="BL17" s="5">
        <f t="shared" si="36"/>
        <v>0</v>
      </c>
      <c r="BM17" s="5">
        <f t="shared" si="37"/>
        <v>5.0000000000000009</v>
      </c>
      <c r="BN17" s="5">
        <f t="shared" si="38"/>
        <v>0</v>
      </c>
      <c r="BO17" s="5">
        <f t="shared" si="39"/>
        <v>0</v>
      </c>
      <c r="BP17" s="5">
        <f t="shared" si="40"/>
        <v>5</v>
      </c>
      <c r="BQ17" s="5">
        <f t="shared" si="41"/>
        <v>0</v>
      </c>
      <c r="BR17" s="5">
        <f t="shared" si="42"/>
        <v>5</v>
      </c>
      <c r="BS17" s="5">
        <f t="shared" si="43"/>
        <v>0</v>
      </c>
      <c r="BT17" s="5">
        <f t="shared" si="44"/>
        <v>0</v>
      </c>
      <c r="BU17" s="5">
        <f t="shared" si="45"/>
        <v>6.9999999999999991</v>
      </c>
      <c r="BV17" s="5">
        <f t="shared" si="46"/>
        <v>0.5</v>
      </c>
      <c r="BW17" s="5">
        <f t="shared" si="47"/>
        <v>6.4999999999999991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3</v>
      </c>
    </row>
    <row r="18" spans="1:89" ht="47" customHeight="1">
      <c r="A18" s="75">
        <f t="shared" si="0"/>
        <v>10084</v>
      </c>
      <c r="B18" s="74" t="s">
        <v>50</v>
      </c>
      <c r="C18" s="58" t="s">
        <v>139</v>
      </c>
      <c r="D18" s="78"/>
      <c r="E18" s="76"/>
      <c r="F18" s="44">
        <f t="shared" si="9"/>
        <v>0</v>
      </c>
      <c r="G18" s="76"/>
      <c r="H18" s="78"/>
      <c r="I18" s="44">
        <f t="shared" si="10"/>
        <v>0</v>
      </c>
      <c r="J18" s="78"/>
      <c r="K18" s="78"/>
      <c r="L18" s="44">
        <f t="shared" si="11"/>
        <v>0</v>
      </c>
      <c r="M18" s="76"/>
      <c r="N18" s="76"/>
      <c r="O18" s="44">
        <f t="shared" si="12"/>
        <v>0</v>
      </c>
      <c r="P18" s="78"/>
      <c r="Q18" s="78"/>
      <c r="R18" s="44">
        <f t="shared" si="13"/>
        <v>0</v>
      </c>
      <c r="S18" s="78">
        <v>0.66666666666666663</v>
      </c>
      <c r="T18" s="78">
        <v>0.89583333333333337</v>
      </c>
      <c r="U18" s="44">
        <f t="shared" si="14"/>
        <v>5.0000000000000018</v>
      </c>
      <c r="V18" s="76"/>
      <c r="W18" s="78"/>
      <c r="X18" s="44">
        <f t="shared" si="15"/>
        <v>0</v>
      </c>
      <c r="Y18" s="44"/>
      <c r="Z18" s="44"/>
      <c r="AA18" s="44"/>
      <c r="AB18" s="64">
        <f t="shared" si="16"/>
        <v>5.0000000000000018</v>
      </c>
      <c r="AC18" s="23"/>
      <c r="AD18" s="80"/>
      <c r="AE18" s="7">
        <f t="shared" si="17"/>
        <v>0</v>
      </c>
      <c r="AF18" s="80"/>
      <c r="AG18" s="7">
        <f t="shared" si="18"/>
        <v>5.0000000000000018</v>
      </c>
      <c r="AH18" s="80"/>
      <c r="AI18" s="7">
        <f t="shared" si="19"/>
        <v>0</v>
      </c>
      <c r="AJ18" s="80"/>
      <c r="AK18" s="7">
        <f t="shared" si="20"/>
        <v>0</v>
      </c>
      <c r="AL18" s="82"/>
      <c r="AM18" s="7">
        <f t="shared" si="21"/>
        <v>0</v>
      </c>
      <c r="AN18" s="80"/>
      <c r="AO18" s="7">
        <f t="shared" si="22"/>
        <v>0</v>
      </c>
      <c r="AP18" s="30">
        <f t="shared" si="23"/>
        <v>1</v>
      </c>
      <c r="AQ18" s="80"/>
      <c r="AR18" s="80"/>
      <c r="AS18" s="80"/>
      <c r="AT18" s="64">
        <f t="shared" si="24"/>
        <v>5.0000000000000018</v>
      </c>
      <c r="AU18" s="80"/>
      <c r="AV18" s="5"/>
      <c r="AW18" s="5"/>
      <c r="AX18" s="5"/>
      <c r="AY18" s="5"/>
      <c r="AZ18" s="24">
        <f>VLOOKUP(C18,Employees!D:H,5,FALSE)</f>
        <v>10084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5.5000000000000018</v>
      </c>
      <c r="CA18" s="5">
        <f t="shared" si="51"/>
        <v>0.5</v>
      </c>
      <c r="CB18" s="5">
        <f t="shared" si="52"/>
        <v>5.0000000000000018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1</v>
      </c>
    </row>
    <row r="19" spans="1:89" ht="47" customHeight="1">
      <c r="A19" s="75">
        <f t="shared" si="0"/>
        <v>210183</v>
      </c>
      <c r="B19" s="74" t="s">
        <v>50</v>
      </c>
      <c r="C19" s="58" t="s">
        <v>551</v>
      </c>
      <c r="D19" s="78"/>
      <c r="E19" s="76"/>
      <c r="F19" s="44">
        <f t="shared" si="9"/>
        <v>0</v>
      </c>
      <c r="G19" s="76"/>
      <c r="H19" s="78"/>
      <c r="I19" s="44">
        <f t="shared" si="10"/>
        <v>0</v>
      </c>
      <c r="J19" s="78"/>
      <c r="K19" s="78"/>
      <c r="L19" s="44">
        <f t="shared" si="11"/>
        <v>0</v>
      </c>
      <c r="M19" s="76"/>
      <c r="N19" s="76"/>
      <c r="O19" s="44">
        <f t="shared" si="12"/>
        <v>0</v>
      </c>
      <c r="P19" s="78"/>
      <c r="Q19" s="78"/>
      <c r="R19" s="44">
        <f t="shared" si="13"/>
        <v>0</v>
      </c>
      <c r="S19" s="78"/>
      <c r="T19" s="78"/>
      <c r="U19" s="44">
        <f t="shared" si="14"/>
        <v>0</v>
      </c>
      <c r="V19" s="76">
        <v>0.54166666666666663</v>
      </c>
      <c r="W19" s="78">
        <v>0.83333333333333337</v>
      </c>
      <c r="X19" s="44">
        <f t="shared" si="15"/>
        <v>6.5000000000000018</v>
      </c>
      <c r="Y19" s="44"/>
      <c r="Z19" s="44"/>
      <c r="AA19" s="44"/>
      <c r="AB19" s="64">
        <f t="shared" si="16"/>
        <v>6.5000000000000018</v>
      </c>
      <c r="AC19" s="23"/>
      <c r="AD19" s="80"/>
      <c r="AE19" s="7">
        <f t="shared" si="17"/>
        <v>0</v>
      </c>
      <c r="AF19" s="80"/>
      <c r="AG19" s="7">
        <f t="shared" si="18"/>
        <v>0</v>
      </c>
      <c r="AH19" s="80"/>
      <c r="AI19" s="7">
        <f t="shared" si="19"/>
        <v>6.5000000000000018</v>
      </c>
      <c r="AJ19" s="80"/>
      <c r="AK19" s="7">
        <f t="shared" si="20"/>
        <v>0</v>
      </c>
      <c r="AL19" s="82"/>
      <c r="AM19" s="7">
        <f t="shared" si="21"/>
        <v>0</v>
      </c>
      <c r="AN19" s="80"/>
      <c r="AO19" s="7">
        <f t="shared" si="22"/>
        <v>0</v>
      </c>
      <c r="AP19" s="30">
        <f t="shared" si="23"/>
        <v>1</v>
      </c>
      <c r="AQ19" s="80"/>
      <c r="AR19" s="80"/>
      <c r="AS19" s="80"/>
      <c r="AT19" s="64">
        <f t="shared" si="24"/>
        <v>6.5000000000000018</v>
      </c>
      <c r="AU19" s="80"/>
      <c r="AV19" s="5"/>
      <c r="AW19" s="5"/>
      <c r="AX19" s="5"/>
      <c r="AY19" s="5"/>
      <c r="AZ19" s="24">
        <f>VLOOKUP(C19,Employees!D:H,5,FALSE)</f>
        <v>210183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7.0000000000000018</v>
      </c>
      <c r="CF19" s="5">
        <f t="shared" si="56"/>
        <v>0.5</v>
      </c>
      <c r="CG19" s="5">
        <f t="shared" si="57"/>
        <v>6.5000000000000018</v>
      </c>
      <c r="CH19" s="5">
        <f t="shared" si="58"/>
        <v>0</v>
      </c>
      <c r="CI19" s="5">
        <f t="shared" si="59"/>
        <v>0</v>
      </c>
      <c r="CJ19" s="5"/>
      <c r="CK19" s="4">
        <f t="shared" si="8"/>
        <v>1</v>
      </c>
    </row>
    <row r="20" spans="1:89" ht="47" customHeight="1">
      <c r="A20" s="75">
        <f t="shared" si="0"/>
        <v>210184</v>
      </c>
      <c r="B20" s="74" t="s">
        <v>50</v>
      </c>
      <c r="C20" s="58" t="s">
        <v>554</v>
      </c>
      <c r="D20" s="78"/>
      <c r="E20" s="76"/>
      <c r="F20" s="44">
        <f t="shared" si="9"/>
        <v>0</v>
      </c>
      <c r="G20" s="76"/>
      <c r="H20" s="78"/>
      <c r="I20" s="44">
        <f t="shared" si="10"/>
        <v>0</v>
      </c>
      <c r="J20" s="78"/>
      <c r="K20" s="78"/>
      <c r="L20" s="44">
        <f t="shared" si="11"/>
        <v>0</v>
      </c>
      <c r="M20" s="76"/>
      <c r="N20" s="76"/>
      <c r="O20" s="44">
        <f t="shared" si="12"/>
        <v>0</v>
      </c>
      <c r="P20" s="78">
        <v>0.625</v>
      </c>
      <c r="Q20" s="78">
        <v>0.83333333333333337</v>
      </c>
      <c r="R20" s="44">
        <f t="shared" si="13"/>
        <v>5.0000000000000009</v>
      </c>
      <c r="S20" s="78"/>
      <c r="T20" s="78"/>
      <c r="U20" s="44">
        <f t="shared" si="14"/>
        <v>0</v>
      </c>
      <c r="V20" s="76"/>
      <c r="W20" s="78"/>
      <c r="X20" s="44">
        <f t="shared" si="15"/>
        <v>0</v>
      </c>
      <c r="Y20" s="44"/>
      <c r="Z20" s="44"/>
      <c r="AA20" s="44"/>
      <c r="AB20" s="64">
        <f t="shared" si="16"/>
        <v>5.0000000000000009</v>
      </c>
      <c r="AC20" s="23"/>
      <c r="AD20" s="80"/>
      <c r="AE20" s="7">
        <f t="shared" si="17"/>
        <v>5.0000000000000009</v>
      </c>
      <c r="AF20" s="80"/>
      <c r="AG20" s="7">
        <f t="shared" si="18"/>
        <v>0</v>
      </c>
      <c r="AH20" s="80"/>
      <c r="AI20" s="7">
        <f t="shared" si="19"/>
        <v>0</v>
      </c>
      <c r="AJ20" s="80"/>
      <c r="AK20" s="7">
        <f t="shared" si="20"/>
        <v>0</v>
      </c>
      <c r="AL20" s="82"/>
      <c r="AM20" s="7">
        <f t="shared" si="21"/>
        <v>0</v>
      </c>
      <c r="AN20" s="80"/>
      <c r="AO20" s="7">
        <f t="shared" si="22"/>
        <v>0</v>
      </c>
      <c r="AP20" s="30">
        <f t="shared" si="23"/>
        <v>1</v>
      </c>
      <c r="AQ20" s="80"/>
      <c r="AR20" s="80"/>
      <c r="AS20" s="80"/>
      <c r="AT20" s="64">
        <f t="shared" si="24"/>
        <v>5.0000000000000009</v>
      </c>
      <c r="AU20" s="80"/>
      <c r="AV20" s="5"/>
      <c r="AW20" s="5"/>
      <c r="AX20" s="5"/>
      <c r="AY20" s="5"/>
      <c r="AZ20" s="24">
        <f>VLOOKUP(C20,Employees!D:H,5,FALSE)</f>
        <v>210184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5.0000000000000009</v>
      </c>
      <c r="BV20" s="5">
        <f t="shared" si="46"/>
        <v>0</v>
      </c>
      <c r="BW20" s="5">
        <f t="shared" si="47"/>
        <v>5.0000000000000009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1</v>
      </c>
    </row>
    <row r="21" spans="1:89" ht="47" customHeight="1">
      <c r="A21" s="75">
        <f t="shared" si="0"/>
        <v>210208</v>
      </c>
      <c r="B21" s="74" t="s">
        <v>50</v>
      </c>
      <c r="C21" s="58" t="s">
        <v>614</v>
      </c>
      <c r="D21" s="78">
        <v>0.75</v>
      </c>
      <c r="E21" s="76">
        <v>0.89583333333333337</v>
      </c>
      <c r="F21" s="44">
        <f t="shared" ref="F21:F29" si="60">BA21-BB21</f>
        <v>3.5000000000000009</v>
      </c>
      <c r="G21" s="76"/>
      <c r="H21" s="78"/>
      <c r="I21" s="44">
        <f t="shared" ref="I21:I29" si="61">BF21-BG21</f>
        <v>0</v>
      </c>
      <c r="J21" s="78"/>
      <c r="K21" s="78"/>
      <c r="L21" s="44">
        <f t="shared" ref="L21:L29" si="62">BK21-BL21</f>
        <v>0</v>
      </c>
      <c r="M21" s="76">
        <v>0.75</v>
      </c>
      <c r="N21" s="76">
        <v>0.89583333333333337</v>
      </c>
      <c r="O21" s="44">
        <f t="shared" ref="O21:O29" si="63">BP21-BQ21</f>
        <v>3.5000000000000009</v>
      </c>
      <c r="P21" s="78"/>
      <c r="Q21" s="78"/>
      <c r="R21" s="44">
        <f t="shared" ref="R21:R29" si="64">BU21-BV21</f>
        <v>0</v>
      </c>
      <c r="S21" s="78"/>
      <c r="T21" s="78"/>
      <c r="U21" s="44">
        <f t="shared" ref="U21:U29" si="65">BZ21-CA21</f>
        <v>0</v>
      </c>
      <c r="V21" s="76"/>
      <c r="W21" s="78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7.0000000000000018</v>
      </c>
      <c r="AC21" s="23"/>
      <c r="AD21" s="80"/>
      <c r="AE21" s="7">
        <f t="shared" ref="AE21:AE29" si="68">SUMIF($BC$1:$CI$1,AE$1,$BC21:$CI21)+AD21</f>
        <v>7.0000000000000018</v>
      </c>
      <c r="AF21" s="80"/>
      <c r="AG21" s="7">
        <f t="shared" ref="AG21:AG29" si="69">SUMIF($BC$1:$CI$1,AG$1,$BC21:$CI21)+AF21</f>
        <v>0</v>
      </c>
      <c r="AH21" s="80"/>
      <c r="AI21" s="7">
        <f t="shared" ref="AI21:AI29" si="70">SUMIF($BC$1:$CI$1,AI$1,$BC21:$CI21)+AH21</f>
        <v>0</v>
      </c>
      <c r="AJ21" s="80"/>
      <c r="AK21" s="7">
        <f t="shared" ref="AK21:AK29" si="71">SUMIF($BC$1:$CI$1,AK$1,$BC21:$CI21)+AJ21</f>
        <v>0</v>
      </c>
      <c r="AL21" s="82"/>
      <c r="AM21" s="7">
        <f t="shared" ref="AM21:AM29" si="72">SUMIF($BC$1:$CI$1,AM$1,$BC21:$CI21)+AL21</f>
        <v>0</v>
      </c>
      <c r="AN21" s="80"/>
      <c r="AO21" s="7">
        <f t="shared" ref="AO21:AO29" si="73">SUMIF($BC$1:$CI$1,AO$1,$BC21:$CI21)+AN21</f>
        <v>0</v>
      </c>
      <c r="AP21" s="30">
        <f t="shared" ref="AP21:AP29" si="74">CK21</f>
        <v>2</v>
      </c>
      <c r="AQ21" s="80"/>
      <c r="AR21" s="80"/>
      <c r="AS21" s="80"/>
      <c r="AT21" s="64">
        <f t="shared" ref="AT21:AT29" si="75">AE21+AG21+AI21+AK21+AM21+AO21+SUM(AQ21:AS21)</f>
        <v>7.0000000000000018</v>
      </c>
      <c r="AU21" s="80"/>
      <c r="AV21" s="5"/>
      <c r="AW21" s="5"/>
      <c r="AX21" s="5"/>
      <c r="AY21" s="5"/>
      <c r="AZ21" s="24">
        <f>VLOOKUP(C21,Employees!D:H,5,FALSE)</f>
        <v>210208</v>
      </c>
      <c r="BA21" s="5">
        <f t="shared" si="25"/>
        <v>3.5000000000000009</v>
      </c>
      <c r="BB21" s="5">
        <f t="shared" si="26"/>
        <v>0</v>
      </c>
      <c r="BC21" s="5">
        <f t="shared" si="27"/>
        <v>3.5000000000000009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3.5000000000000009</v>
      </c>
      <c r="BQ21" s="5">
        <f t="shared" si="41"/>
        <v>0</v>
      </c>
      <c r="BR21" s="5">
        <f t="shared" si="42"/>
        <v>3.5000000000000009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2</v>
      </c>
    </row>
    <row r="22" spans="1:89" ht="47" customHeight="1">
      <c r="A22" s="75">
        <f t="shared" si="0"/>
        <v>10222</v>
      </c>
      <c r="B22" s="74" t="s">
        <v>50</v>
      </c>
      <c r="C22" s="58" t="s">
        <v>647</v>
      </c>
      <c r="D22" s="78"/>
      <c r="E22" s="76"/>
      <c r="F22" s="44">
        <f t="shared" si="60"/>
        <v>0</v>
      </c>
      <c r="G22" s="76">
        <v>0.625</v>
      </c>
      <c r="H22" s="78">
        <v>0.83333333333333337</v>
      </c>
      <c r="I22" s="44">
        <f t="shared" si="61"/>
        <v>5.0000000000000009</v>
      </c>
      <c r="J22" s="78"/>
      <c r="K22" s="78"/>
      <c r="L22" s="44">
        <f t="shared" si="62"/>
        <v>0</v>
      </c>
      <c r="M22" s="76"/>
      <c r="N22" s="76"/>
      <c r="O22" s="44">
        <f t="shared" si="63"/>
        <v>0</v>
      </c>
      <c r="P22" s="78"/>
      <c r="Q22" s="78"/>
      <c r="R22" s="44">
        <f t="shared" si="64"/>
        <v>0</v>
      </c>
      <c r="S22" s="78"/>
      <c r="T22" s="78"/>
      <c r="U22" s="44">
        <f t="shared" si="65"/>
        <v>0</v>
      </c>
      <c r="V22" s="76"/>
      <c r="W22" s="78"/>
      <c r="X22" s="44">
        <f t="shared" si="66"/>
        <v>0</v>
      </c>
      <c r="Y22" s="44"/>
      <c r="Z22" s="44"/>
      <c r="AA22" s="44"/>
      <c r="AB22" s="64">
        <f t="shared" si="67"/>
        <v>5.0000000000000009</v>
      </c>
      <c r="AC22" s="23"/>
      <c r="AD22" s="80"/>
      <c r="AE22" s="7">
        <f t="shared" si="68"/>
        <v>5.0000000000000009</v>
      </c>
      <c r="AF22" s="80"/>
      <c r="AG22" s="7">
        <f t="shared" si="69"/>
        <v>0</v>
      </c>
      <c r="AH22" s="80"/>
      <c r="AI22" s="7">
        <f t="shared" si="70"/>
        <v>0</v>
      </c>
      <c r="AJ22" s="80"/>
      <c r="AK22" s="7">
        <f t="shared" si="71"/>
        <v>0</v>
      </c>
      <c r="AL22" s="82"/>
      <c r="AM22" s="7">
        <f t="shared" si="72"/>
        <v>0</v>
      </c>
      <c r="AN22" s="80"/>
      <c r="AO22" s="7">
        <f t="shared" si="73"/>
        <v>0</v>
      </c>
      <c r="AP22" s="30">
        <f t="shared" si="74"/>
        <v>1</v>
      </c>
      <c r="AQ22" s="80"/>
      <c r="AR22" s="80"/>
      <c r="AS22" s="80"/>
      <c r="AT22" s="64">
        <f t="shared" si="75"/>
        <v>5.0000000000000009</v>
      </c>
      <c r="AU22" s="80"/>
      <c r="AV22" s="5"/>
      <c r="AW22" s="5"/>
      <c r="AX22" s="5"/>
      <c r="AY22" s="5"/>
      <c r="AZ22" s="24">
        <f>VLOOKUP(C22,Employees!D:H,5,FALSE)</f>
        <v>10222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5.0000000000000009</v>
      </c>
      <c r="BG22" s="5">
        <f t="shared" si="31"/>
        <v>0</v>
      </c>
      <c r="BH22" s="5">
        <f t="shared" si="32"/>
        <v>5.0000000000000009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1</v>
      </c>
    </row>
    <row r="23" spans="1:89" ht="47" customHeight="1">
      <c r="A23" s="75">
        <f t="shared" si="0"/>
        <v>10081</v>
      </c>
      <c r="B23" s="74" t="s">
        <v>50</v>
      </c>
      <c r="C23" s="58" t="s">
        <v>130</v>
      </c>
      <c r="D23" s="78"/>
      <c r="E23" s="76"/>
      <c r="F23" s="44">
        <f t="shared" si="60"/>
        <v>0</v>
      </c>
      <c r="G23" s="76"/>
      <c r="H23" s="78"/>
      <c r="I23" s="44">
        <f t="shared" si="61"/>
        <v>0</v>
      </c>
      <c r="J23" s="78"/>
      <c r="K23" s="78"/>
      <c r="L23" s="44">
        <f t="shared" si="62"/>
        <v>0</v>
      </c>
      <c r="M23" s="76"/>
      <c r="N23" s="76"/>
      <c r="O23" s="44">
        <f t="shared" si="63"/>
        <v>0</v>
      </c>
      <c r="P23" s="78"/>
      <c r="Q23" s="78"/>
      <c r="R23" s="44">
        <f t="shared" si="64"/>
        <v>0</v>
      </c>
      <c r="S23" s="78">
        <v>0.54166666666666663</v>
      </c>
      <c r="T23" s="78">
        <v>0.83333333333333337</v>
      </c>
      <c r="U23" s="44">
        <f t="shared" si="65"/>
        <v>6.5000000000000018</v>
      </c>
      <c r="V23" s="76">
        <v>0.6875</v>
      </c>
      <c r="W23" s="78">
        <v>0.89583333333333337</v>
      </c>
      <c r="X23" s="44">
        <f t="shared" si="66"/>
        <v>5.0000000000000009</v>
      </c>
      <c r="Y23" s="44"/>
      <c r="Z23" s="44"/>
      <c r="AA23" s="44"/>
      <c r="AB23" s="64">
        <f t="shared" si="67"/>
        <v>11.500000000000004</v>
      </c>
      <c r="AC23" s="23"/>
      <c r="AD23" s="80"/>
      <c r="AE23" s="7">
        <f t="shared" si="68"/>
        <v>0</v>
      </c>
      <c r="AF23" s="80"/>
      <c r="AG23" s="7">
        <f t="shared" si="69"/>
        <v>6.5000000000000018</v>
      </c>
      <c r="AH23" s="80"/>
      <c r="AI23" s="7">
        <f t="shared" si="70"/>
        <v>5.0000000000000009</v>
      </c>
      <c r="AJ23" s="80"/>
      <c r="AK23" s="7">
        <f t="shared" si="71"/>
        <v>0</v>
      </c>
      <c r="AL23" s="82"/>
      <c r="AM23" s="7">
        <f t="shared" si="72"/>
        <v>0</v>
      </c>
      <c r="AN23" s="80"/>
      <c r="AO23" s="7">
        <f t="shared" si="73"/>
        <v>0</v>
      </c>
      <c r="AP23" s="30">
        <f t="shared" si="74"/>
        <v>2</v>
      </c>
      <c r="AQ23" s="80"/>
      <c r="AR23" s="80"/>
      <c r="AS23" s="80"/>
      <c r="AT23" s="64">
        <f t="shared" si="75"/>
        <v>11.500000000000004</v>
      </c>
      <c r="AU23" s="80"/>
      <c r="AV23" s="5"/>
      <c r="AW23" s="5"/>
      <c r="AX23" s="5"/>
      <c r="AY23" s="5"/>
      <c r="AZ23" s="24">
        <f>VLOOKUP(C23,Employees!D:H,5,FALSE)</f>
        <v>10081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7.0000000000000018</v>
      </c>
      <c r="CA23" s="5">
        <f t="shared" si="51"/>
        <v>0.5</v>
      </c>
      <c r="CB23" s="5">
        <f t="shared" si="52"/>
        <v>6.5000000000000018</v>
      </c>
      <c r="CC23" s="5">
        <f t="shared" si="53"/>
        <v>0</v>
      </c>
      <c r="CD23" s="5">
        <f t="shared" si="54"/>
        <v>0</v>
      </c>
      <c r="CE23" s="5">
        <f t="shared" si="55"/>
        <v>5.0000000000000009</v>
      </c>
      <c r="CF23" s="5">
        <f t="shared" si="56"/>
        <v>0</v>
      </c>
      <c r="CG23" s="5">
        <f t="shared" si="57"/>
        <v>5.0000000000000009</v>
      </c>
      <c r="CH23" s="5">
        <f t="shared" si="58"/>
        <v>0</v>
      </c>
      <c r="CI23" s="5">
        <f t="shared" si="59"/>
        <v>0</v>
      </c>
      <c r="CJ23" s="5"/>
      <c r="CK23" s="4">
        <f t="shared" si="8"/>
        <v>2</v>
      </c>
    </row>
    <row r="24" spans="1:89" ht="47" customHeight="1">
      <c r="A24" s="75">
        <f t="shared" si="0"/>
        <v>210218</v>
      </c>
      <c r="B24" s="74" t="s">
        <v>50</v>
      </c>
      <c r="C24" s="58" t="s">
        <v>637</v>
      </c>
      <c r="D24" s="78">
        <v>0.64583333333333337</v>
      </c>
      <c r="E24" s="76">
        <v>0.83333333333333337</v>
      </c>
      <c r="F24" s="44">
        <f t="shared" si="60"/>
        <v>4.5</v>
      </c>
      <c r="G24" s="76"/>
      <c r="H24" s="78"/>
      <c r="I24" s="44">
        <f t="shared" si="61"/>
        <v>0</v>
      </c>
      <c r="J24" s="78"/>
      <c r="K24" s="78"/>
      <c r="L24" s="44">
        <f t="shared" si="62"/>
        <v>0</v>
      </c>
      <c r="M24" s="76"/>
      <c r="N24" s="76"/>
      <c r="O24" s="44">
        <f t="shared" si="63"/>
        <v>0</v>
      </c>
      <c r="P24" s="78">
        <v>0.75</v>
      </c>
      <c r="Q24" s="78">
        <v>0.89583333333333337</v>
      </c>
      <c r="R24" s="44">
        <f t="shared" si="64"/>
        <v>3.5000000000000009</v>
      </c>
      <c r="S24" s="78"/>
      <c r="T24" s="78"/>
      <c r="U24" s="44">
        <f t="shared" si="65"/>
        <v>0</v>
      </c>
      <c r="V24" s="76"/>
      <c r="W24" s="78"/>
      <c r="X24" s="44">
        <f t="shared" si="66"/>
        <v>0</v>
      </c>
      <c r="Y24" s="44"/>
      <c r="Z24" s="44"/>
      <c r="AA24" s="44"/>
      <c r="AB24" s="64">
        <f t="shared" si="67"/>
        <v>8</v>
      </c>
      <c r="AC24" s="23"/>
      <c r="AD24" s="80"/>
      <c r="AE24" s="7">
        <f t="shared" si="68"/>
        <v>8</v>
      </c>
      <c r="AF24" s="80"/>
      <c r="AG24" s="7">
        <f t="shared" si="69"/>
        <v>0</v>
      </c>
      <c r="AH24" s="80"/>
      <c r="AI24" s="7">
        <f t="shared" si="70"/>
        <v>0</v>
      </c>
      <c r="AJ24" s="80"/>
      <c r="AK24" s="7">
        <f t="shared" si="71"/>
        <v>0</v>
      </c>
      <c r="AL24" s="82"/>
      <c r="AM24" s="7">
        <f t="shared" si="72"/>
        <v>0</v>
      </c>
      <c r="AN24" s="80"/>
      <c r="AO24" s="7">
        <f t="shared" si="73"/>
        <v>0</v>
      </c>
      <c r="AP24" s="30">
        <f t="shared" si="74"/>
        <v>2</v>
      </c>
      <c r="AQ24" s="80"/>
      <c r="AR24" s="80"/>
      <c r="AS24" s="80"/>
      <c r="AT24" s="64">
        <f t="shared" si="75"/>
        <v>8</v>
      </c>
      <c r="AU24" s="80"/>
      <c r="AV24" s="5"/>
      <c r="AW24" s="5"/>
      <c r="AX24" s="5"/>
      <c r="AY24" s="5"/>
      <c r="AZ24" s="24">
        <f>VLOOKUP(C24,Employees!D:H,5,FALSE)</f>
        <v>210218</v>
      </c>
      <c r="BA24" s="5">
        <f t="shared" si="25"/>
        <v>4.5</v>
      </c>
      <c r="BB24" s="5">
        <f t="shared" si="26"/>
        <v>0</v>
      </c>
      <c r="BC24" s="5">
        <f t="shared" si="27"/>
        <v>4.5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3.5000000000000009</v>
      </c>
      <c r="BV24" s="5">
        <f t="shared" si="46"/>
        <v>0</v>
      </c>
      <c r="BW24" s="5">
        <f t="shared" si="47"/>
        <v>3.5000000000000009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2</v>
      </c>
    </row>
    <row r="25" spans="1:89" ht="47" customHeight="1">
      <c r="A25" s="75">
        <f t="shared" si="0"/>
        <v>210212</v>
      </c>
      <c r="B25" s="74" t="s">
        <v>50</v>
      </c>
      <c r="C25" s="58" t="s">
        <v>622</v>
      </c>
      <c r="D25" s="78"/>
      <c r="E25" s="76"/>
      <c r="F25" s="44">
        <f t="shared" si="60"/>
        <v>0</v>
      </c>
      <c r="G25" s="76"/>
      <c r="H25" s="78"/>
      <c r="I25" s="44">
        <f t="shared" si="61"/>
        <v>0</v>
      </c>
      <c r="J25" s="78"/>
      <c r="K25" s="78"/>
      <c r="L25" s="44">
        <f t="shared" si="62"/>
        <v>0</v>
      </c>
      <c r="M25" s="76"/>
      <c r="N25" s="76"/>
      <c r="O25" s="44">
        <f t="shared" si="63"/>
        <v>0</v>
      </c>
      <c r="P25" s="78"/>
      <c r="Q25" s="78"/>
      <c r="R25" s="44">
        <f t="shared" si="64"/>
        <v>0</v>
      </c>
      <c r="S25" s="78"/>
      <c r="T25" s="78"/>
      <c r="U25" s="44">
        <f t="shared" si="65"/>
        <v>0</v>
      </c>
      <c r="V25" s="76">
        <v>0.375</v>
      </c>
      <c r="W25" s="78">
        <v>0.58333333333333337</v>
      </c>
      <c r="X25" s="44">
        <f t="shared" si="66"/>
        <v>5.0000000000000009</v>
      </c>
      <c r="Y25" s="44"/>
      <c r="Z25" s="44"/>
      <c r="AA25" s="44"/>
      <c r="AB25" s="64">
        <f t="shared" si="67"/>
        <v>5.0000000000000009</v>
      </c>
      <c r="AC25" s="23"/>
      <c r="AD25" s="80"/>
      <c r="AE25" s="7">
        <f t="shared" si="68"/>
        <v>0</v>
      </c>
      <c r="AF25" s="80"/>
      <c r="AG25" s="7">
        <f t="shared" si="69"/>
        <v>0</v>
      </c>
      <c r="AH25" s="80"/>
      <c r="AI25" s="7">
        <f t="shared" si="70"/>
        <v>5.0000000000000009</v>
      </c>
      <c r="AJ25" s="80"/>
      <c r="AK25" s="7">
        <f t="shared" si="71"/>
        <v>0</v>
      </c>
      <c r="AL25" s="82"/>
      <c r="AM25" s="7">
        <f t="shared" si="72"/>
        <v>0</v>
      </c>
      <c r="AN25" s="80"/>
      <c r="AO25" s="7">
        <f t="shared" si="73"/>
        <v>0</v>
      </c>
      <c r="AP25" s="30">
        <f t="shared" si="74"/>
        <v>1</v>
      </c>
      <c r="AQ25" s="80"/>
      <c r="AR25" s="80"/>
      <c r="AS25" s="80"/>
      <c r="AT25" s="64">
        <f t="shared" si="75"/>
        <v>5.0000000000000009</v>
      </c>
      <c r="AU25" s="80"/>
      <c r="AV25" s="5"/>
      <c r="AW25" s="5"/>
      <c r="AX25" s="5"/>
      <c r="AY25" s="5"/>
      <c r="AZ25" s="24">
        <f>VLOOKUP(C25,Employees!D:H,5,FALSE)</f>
        <v>210212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5.0000000000000009</v>
      </c>
      <c r="CF25" s="5">
        <f t="shared" si="56"/>
        <v>0</v>
      </c>
      <c r="CG25" s="5">
        <f t="shared" si="57"/>
        <v>5.0000000000000009</v>
      </c>
      <c r="CH25" s="5">
        <f t="shared" si="58"/>
        <v>0</v>
      </c>
      <c r="CI25" s="5">
        <f t="shared" si="59"/>
        <v>0</v>
      </c>
      <c r="CJ25" s="5"/>
      <c r="CK25" s="4">
        <f t="shared" si="8"/>
        <v>1</v>
      </c>
    </row>
    <row r="26" spans="1:89" ht="47" customHeight="1">
      <c r="A26" s="33">
        <f t="shared" si="0"/>
        <v>10097</v>
      </c>
      <c r="B26" s="74" t="s">
        <v>50</v>
      </c>
      <c r="C26" s="58" t="s">
        <v>172</v>
      </c>
      <c r="D26" s="56"/>
      <c r="E26" s="54"/>
      <c r="F26" s="44">
        <f t="shared" si="60"/>
        <v>0</v>
      </c>
      <c r="G26" s="54">
        <v>0.6875</v>
      </c>
      <c r="H26" s="56">
        <v>0.89583333333333337</v>
      </c>
      <c r="I26" s="44">
        <f t="shared" si="61"/>
        <v>5.0000000000000009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5.0000000000000009</v>
      </c>
      <c r="AC26" s="23"/>
      <c r="AD26" s="6"/>
      <c r="AE26" s="7">
        <f t="shared" si="68"/>
        <v>5.0000000000000009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1</v>
      </c>
      <c r="AQ26" s="6"/>
      <c r="AR26" s="6"/>
      <c r="AS26" s="6"/>
      <c r="AT26" s="64">
        <f t="shared" si="75"/>
        <v>5.0000000000000009</v>
      </c>
      <c r="AU26" s="60"/>
      <c r="AV26" s="5"/>
      <c r="AW26" s="5"/>
      <c r="AX26" s="5"/>
      <c r="AY26" s="5"/>
      <c r="AZ26" s="24">
        <f>VLOOKUP(C26,Employees!D:H,5,FALSE)</f>
        <v>10097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5.0000000000000009</v>
      </c>
      <c r="BG26" s="5">
        <f t="shared" si="31"/>
        <v>0</v>
      </c>
      <c r="BH26" s="5">
        <f t="shared" si="32"/>
        <v>5.0000000000000009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1</v>
      </c>
    </row>
    <row r="27" spans="1:89" ht="47" customHeight="1">
      <c r="A27" s="33" t="str">
        <f t="shared" si="0"/>
        <v/>
      </c>
      <c r="B27" s="10"/>
      <c r="C27" s="83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>
        <f t="shared" si="0"/>
        <v>10139</v>
      </c>
      <c r="B29" s="10" t="s">
        <v>51</v>
      </c>
      <c r="C29" s="58" t="s">
        <v>285</v>
      </c>
      <c r="D29" s="56">
        <v>0.375</v>
      </c>
      <c r="E29" s="54">
        <v>0.75</v>
      </c>
      <c r="F29" s="44">
        <f t="shared" si="60"/>
        <v>8.5</v>
      </c>
      <c r="G29" s="54">
        <v>0.38125000000000003</v>
      </c>
      <c r="H29" s="56">
        <v>0.75</v>
      </c>
      <c r="I29" s="44">
        <f t="shared" si="61"/>
        <v>8.35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>
        <v>0.375</v>
      </c>
      <c r="T29" s="56">
        <v>0.625</v>
      </c>
      <c r="U29" s="44">
        <f t="shared" si="65"/>
        <v>5.5</v>
      </c>
      <c r="V29" s="54">
        <v>0.38611111111111113</v>
      </c>
      <c r="W29" s="56">
        <v>0.625</v>
      </c>
      <c r="X29" s="44">
        <f t="shared" si="66"/>
        <v>5.2333333333333325</v>
      </c>
      <c r="Y29" s="44"/>
      <c r="Z29" s="44"/>
      <c r="AA29" s="44"/>
      <c r="AB29" s="64">
        <f t="shared" si="67"/>
        <v>27.583333333333336</v>
      </c>
      <c r="AC29" s="23"/>
      <c r="AD29" s="6"/>
      <c r="AE29" s="7">
        <f t="shared" si="68"/>
        <v>16.850000000000001</v>
      </c>
      <c r="AF29" s="6"/>
      <c r="AG29" s="7">
        <f t="shared" si="69"/>
        <v>5.5</v>
      </c>
      <c r="AH29" s="6"/>
      <c r="AI29" s="7">
        <f t="shared" si="70"/>
        <v>5.2333333333333325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4</v>
      </c>
      <c r="AQ29" s="6"/>
      <c r="AR29" s="6"/>
      <c r="AS29" s="6"/>
      <c r="AT29" s="64">
        <f t="shared" si="75"/>
        <v>27.583333333333336</v>
      </c>
      <c r="AU29" s="60"/>
      <c r="AV29" s="5"/>
      <c r="AW29" s="5"/>
      <c r="AX29" s="5"/>
      <c r="AY29" s="5"/>
      <c r="AZ29" s="24">
        <f>VLOOKUP(C29,Employees!D:H,5,FALSE)</f>
        <v>10139</v>
      </c>
      <c r="BA29" s="5">
        <f t="shared" si="25"/>
        <v>9</v>
      </c>
      <c r="BB29" s="5">
        <f t="shared" si="26"/>
        <v>0.5</v>
      </c>
      <c r="BC29" s="5">
        <f t="shared" si="27"/>
        <v>8.5</v>
      </c>
      <c r="BD29" s="5">
        <f t="shared" si="28"/>
        <v>0</v>
      </c>
      <c r="BE29" s="5">
        <f t="shared" si="29"/>
        <v>0</v>
      </c>
      <c r="BF29" s="5">
        <f t="shared" si="30"/>
        <v>8.85</v>
      </c>
      <c r="BG29" s="5">
        <f t="shared" si="31"/>
        <v>0.5</v>
      </c>
      <c r="BH29" s="5">
        <f t="shared" si="32"/>
        <v>8.35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6</v>
      </c>
      <c r="CA29" s="5">
        <f t="shared" si="51"/>
        <v>0.5</v>
      </c>
      <c r="CB29" s="5">
        <f t="shared" si="52"/>
        <v>5.5</v>
      </c>
      <c r="CC29" s="5">
        <f t="shared" si="53"/>
        <v>0</v>
      </c>
      <c r="CD29" s="5">
        <f t="shared" si="54"/>
        <v>0</v>
      </c>
      <c r="CE29" s="5">
        <f t="shared" si="55"/>
        <v>5.7333333333333325</v>
      </c>
      <c r="CF29" s="5">
        <f t="shared" si="56"/>
        <v>0.5</v>
      </c>
      <c r="CG29" s="5">
        <f t="shared" si="57"/>
        <v>5.2333333333333325</v>
      </c>
      <c r="CH29" s="5">
        <f t="shared" si="58"/>
        <v>0</v>
      </c>
      <c r="CI29" s="5">
        <f t="shared" si="59"/>
        <v>0</v>
      </c>
      <c r="CJ29" s="5"/>
      <c r="CK29" s="4">
        <f t="shared" si="8"/>
        <v>4</v>
      </c>
    </row>
    <row r="30" spans="1:89" ht="47" customHeight="1">
      <c r="A30" s="33">
        <f t="shared" si="0"/>
        <v>10185</v>
      </c>
      <c r="B30" s="10" t="s">
        <v>51</v>
      </c>
      <c r="C30" s="58" t="s">
        <v>555</v>
      </c>
      <c r="D30" s="56">
        <v>0.51041666666666663</v>
      </c>
      <c r="E30" s="54">
        <v>0.8125</v>
      </c>
      <c r="F30" s="44">
        <f t="shared" si="9"/>
        <v>6.7500000000000009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>
        <v>0.375</v>
      </c>
      <c r="N30" s="54">
        <v>0.70833333333333337</v>
      </c>
      <c r="O30" s="44">
        <f t="shared" si="12"/>
        <v>7.5</v>
      </c>
      <c r="P30" s="56">
        <v>0.375</v>
      </c>
      <c r="Q30" s="56">
        <v>0.79375000000000007</v>
      </c>
      <c r="R30" s="44">
        <f t="shared" si="13"/>
        <v>9.0500000000000007</v>
      </c>
      <c r="S30" s="56">
        <v>0.4291666666666667</v>
      </c>
      <c r="T30" s="56">
        <v>0.70833333333333337</v>
      </c>
      <c r="U30" s="44">
        <f t="shared" si="14"/>
        <v>6.2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29.5</v>
      </c>
      <c r="AC30" s="23"/>
      <c r="AD30" s="6"/>
      <c r="AE30" s="7">
        <f t="shared" si="17"/>
        <v>23.3</v>
      </c>
      <c r="AF30" s="6"/>
      <c r="AG30" s="7">
        <f t="shared" si="18"/>
        <v>6.2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4</v>
      </c>
      <c r="AQ30" s="6"/>
      <c r="AR30" s="6"/>
      <c r="AS30" s="6"/>
      <c r="AT30" s="64">
        <f t="shared" si="24"/>
        <v>29.5</v>
      </c>
      <c r="AU30" s="60"/>
      <c r="AV30" s="5"/>
      <c r="AW30" s="5"/>
      <c r="AX30" s="5"/>
      <c r="AY30" s="5"/>
      <c r="AZ30" s="24">
        <f>VLOOKUP(C30,Employees!D:H,5,FALSE)</f>
        <v>10185</v>
      </c>
      <c r="BA30" s="5">
        <f t="shared" si="25"/>
        <v>7.2500000000000009</v>
      </c>
      <c r="BB30" s="5">
        <f t="shared" si="26"/>
        <v>0.5</v>
      </c>
      <c r="BC30" s="5">
        <f t="shared" si="27"/>
        <v>6.7500000000000009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8</v>
      </c>
      <c r="BQ30" s="5">
        <f t="shared" si="41"/>
        <v>0.5</v>
      </c>
      <c r="BR30" s="5">
        <f t="shared" si="42"/>
        <v>7.5</v>
      </c>
      <c r="BS30" s="5">
        <f t="shared" si="43"/>
        <v>0</v>
      </c>
      <c r="BT30" s="5">
        <f t="shared" si="44"/>
        <v>0</v>
      </c>
      <c r="BU30" s="5">
        <f t="shared" si="45"/>
        <v>10.050000000000001</v>
      </c>
      <c r="BV30" s="5">
        <f t="shared" si="46"/>
        <v>1</v>
      </c>
      <c r="BW30" s="5">
        <f t="shared" si="47"/>
        <v>9.0500000000000007</v>
      </c>
      <c r="BX30" s="5">
        <f t="shared" si="48"/>
        <v>0</v>
      </c>
      <c r="BY30" s="5">
        <f t="shared" si="49"/>
        <v>0</v>
      </c>
      <c r="BZ30" s="5">
        <f t="shared" si="50"/>
        <v>6.7</v>
      </c>
      <c r="CA30" s="5">
        <f t="shared" si="51"/>
        <v>0.5</v>
      </c>
      <c r="CB30" s="5">
        <f t="shared" si="52"/>
        <v>6.2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4</v>
      </c>
    </row>
    <row r="31" spans="1:89" ht="47" customHeight="1">
      <c r="A31" s="33">
        <f t="shared" si="0"/>
        <v>10138</v>
      </c>
      <c r="B31" s="10" t="s">
        <v>51</v>
      </c>
      <c r="C31" s="58" t="s">
        <v>282</v>
      </c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>
        <v>0.5</v>
      </c>
      <c r="Q31" s="56">
        <v>0.79375000000000007</v>
      </c>
      <c r="R31" s="44">
        <f t="shared" si="13"/>
        <v>6.5500000000000016</v>
      </c>
      <c r="S31" s="56">
        <v>0.5625</v>
      </c>
      <c r="T31" s="56">
        <v>0.8125</v>
      </c>
      <c r="U31" s="44">
        <f t="shared" si="14"/>
        <v>5.5</v>
      </c>
      <c r="V31" s="54">
        <v>0.5625</v>
      </c>
      <c r="W31" s="56">
        <v>0.8125</v>
      </c>
      <c r="X31" s="44">
        <f t="shared" si="15"/>
        <v>5.5</v>
      </c>
      <c r="Y31" s="44"/>
      <c r="Z31" s="44"/>
      <c r="AA31" s="44"/>
      <c r="AB31" s="64">
        <f t="shared" si="16"/>
        <v>17.55</v>
      </c>
      <c r="AC31" s="23"/>
      <c r="AD31" s="6"/>
      <c r="AE31" s="7">
        <f t="shared" si="17"/>
        <v>6.5500000000000016</v>
      </c>
      <c r="AF31" s="6">
        <v>0.5</v>
      </c>
      <c r="AG31" s="7">
        <f t="shared" si="18"/>
        <v>6</v>
      </c>
      <c r="AH31" s="6">
        <v>0.5</v>
      </c>
      <c r="AI31" s="7">
        <f t="shared" si="19"/>
        <v>6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3</v>
      </c>
      <c r="AQ31" s="6"/>
      <c r="AR31" s="6"/>
      <c r="AS31" s="6"/>
      <c r="AT31" s="64">
        <f t="shared" si="24"/>
        <v>18.55</v>
      </c>
      <c r="AU31" s="60" t="s">
        <v>1115</v>
      </c>
      <c r="AV31" s="5"/>
      <c r="AW31" s="5"/>
      <c r="AX31" s="5"/>
      <c r="AY31" s="5"/>
      <c r="AZ31" s="24">
        <f>VLOOKUP(C31,Employees!D:H,5,FALSE)</f>
        <v>10138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7.0500000000000016</v>
      </c>
      <c r="BV31" s="5">
        <f t="shared" si="46"/>
        <v>0.5</v>
      </c>
      <c r="BW31" s="5">
        <f t="shared" si="47"/>
        <v>6.5500000000000016</v>
      </c>
      <c r="BX31" s="5">
        <f t="shared" si="48"/>
        <v>0</v>
      </c>
      <c r="BY31" s="5">
        <f t="shared" si="49"/>
        <v>0</v>
      </c>
      <c r="BZ31" s="5">
        <f t="shared" si="50"/>
        <v>6</v>
      </c>
      <c r="CA31" s="5">
        <f t="shared" si="51"/>
        <v>0.5</v>
      </c>
      <c r="CB31" s="5">
        <f t="shared" si="52"/>
        <v>5.5</v>
      </c>
      <c r="CC31" s="5">
        <f t="shared" si="53"/>
        <v>0</v>
      </c>
      <c r="CD31" s="5">
        <f t="shared" si="54"/>
        <v>0</v>
      </c>
      <c r="CE31" s="5">
        <f t="shared" si="55"/>
        <v>6</v>
      </c>
      <c r="CF31" s="5">
        <f t="shared" si="56"/>
        <v>0.5</v>
      </c>
      <c r="CG31" s="5">
        <f t="shared" si="57"/>
        <v>5.5</v>
      </c>
      <c r="CH31" s="5">
        <f t="shared" si="58"/>
        <v>0</v>
      </c>
      <c r="CI31" s="5">
        <f t="shared" si="59"/>
        <v>0</v>
      </c>
      <c r="CJ31" s="5"/>
      <c r="CK31" s="4">
        <f t="shared" si="8"/>
        <v>3</v>
      </c>
    </row>
    <row r="32" spans="1:89" ht="47" customHeight="1">
      <c r="A32" s="33">
        <f t="shared" si="0"/>
        <v>10300</v>
      </c>
      <c r="B32" s="10" t="s">
        <v>51</v>
      </c>
      <c r="C32" s="58" t="s">
        <v>843</v>
      </c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>
        <v>0.50972222222222219</v>
      </c>
      <c r="K32" s="56">
        <v>0.8125</v>
      </c>
      <c r="L32" s="44">
        <f t="shared" ref="L32" si="78">BK32-BL32</f>
        <v>6.7666666666666675</v>
      </c>
      <c r="M32" s="54">
        <v>0.5</v>
      </c>
      <c r="N32" s="54">
        <v>0.875</v>
      </c>
      <c r="O32" s="44">
        <f t="shared" ref="O32" si="79">BP32-BQ32</f>
        <v>8.5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>
        <v>0.51180555555555551</v>
      </c>
      <c r="W32" s="56">
        <v>0.79166666666666663</v>
      </c>
      <c r="X32" s="44">
        <f t="shared" ref="X32" si="82">CE32-CF32</f>
        <v>6.2166666666666668</v>
      </c>
      <c r="Y32" s="44"/>
      <c r="Z32" s="44"/>
      <c r="AA32" s="44"/>
      <c r="AB32" s="64">
        <f t="shared" ref="AB32" si="83">SUM(F32,I32,L32,O32,R32,U32,X32)</f>
        <v>21.483333333333334</v>
      </c>
      <c r="AC32" s="23"/>
      <c r="AD32" s="6"/>
      <c r="AE32" s="7">
        <f t="shared" ref="AE32" si="84">SUMIF($BC$1:$CI$1,AE$1,$BC32:$CI32)+AD32</f>
        <v>15.266666666666667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6.2166666666666668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3</v>
      </c>
      <c r="AQ32" s="6"/>
      <c r="AR32" s="6"/>
      <c r="AS32" s="6"/>
      <c r="AT32" s="64">
        <f t="shared" ref="AT32" si="91">AE32+AG32+AI32+AK32+AM32+AO32+SUM(AQ32:AS32)</f>
        <v>21.483333333333334</v>
      </c>
      <c r="AU32" s="60" t="s">
        <v>1114</v>
      </c>
      <c r="AV32" s="5"/>
      <c r="AW32" s="5"/>
      <c r="AX32" s="5"/>
      <c r="AY32" s="5"/>
      <c r="AZ32" s="24">
        <f>VLOOKUP(C32,Employees!D:H,5,FALSE)</f>
        <v>10300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7.2666666666666675</v>
      </c>
      <c r="BL32" s="5">
        <f t="shared" si="36"/>
        <v>0.5</v>
      </c>
      <c r="BM32" s="5">
        <f t="shared" si="37"/>
        <v>6.7666666666666675</v>
      </c>
      <c r="BN32" s="5">
        <f t="shared" si="38"/>
        <v>0</v>
      </c>
      <c r="BO32" s="5">
        <f t="shared" si="39"/>
        <v>0</v>
      </c>
      <c r="BP32" s="5">
        <f t="shared" si="40"/>
        <v>9</v>
      </c>
      <c r="BQ32" s="5">
        <f t="shared" si="41"/>
        <v>0.5</v>
      </c>
      <c r="BR32" s="5">
        <f t="shared" si="42"/>
        <v>8.5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6.7166666666666668</v>
      </c>
      <c r="CF32" s="5">
        <f t="shared" si="56"/>
        <v>0.5</v>
      </c>
      <c r="CG32" s="5">
        <f t="shared" si="57"/>
        <v>6.2166666666666668</v>
      </c>
      <c r="CH32" s="5">
        <f t="shared" si="58"/>
        <v>0</v>
      </c>
      <c r="CI32" s="5">
        <f t="shared" si="59"/>
        <v>0</v>
      </c>
      <c r="CJ32" s="5"/>
      <c r="CK32" s="4">
        <f t="shared" si="8"/>
        <v>3</v>
      </c>
    </row>
    <row r="33" spans="1:89" ht="47" customHeight="1">
      <c r="A33" s="33">
        <f t="shared" si="0"/>
        <v>10335</v>
      </c>
      <c r="B33" s="10" t="s">
        <v>51</v>
      </c>
      <c r="C33" s="58" t="s">
        <v>932</v>
      </c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>
        <v>0.38819444444444445</v>
      </c>
      <c r="K33" s="54">
        <v>0.7583333333333333</v>
      </c>
      <c r="L33" s="44">
        <f t="shared" si="11"/>
        <v>8.3833333333333329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>
        <v>0.41666666666666669</v>
      </c>
      <c r="W33" s="56">
        <v>0.70833333333333337</v>
      </c>
      <c r="X33" s="44">
        <f t="shared" si="15"/>
        <v>6.5</v>
      </c>
      <c r="Y33" s="44"/>
      <c r="Z33" s="44"/>
      <c r="AA33" s="44"/>
      <c r="AB33" s="64">
        <f t="shared" si="16"/>
        <v>14.883333333333333</v>
      </c>
      <c r="AC33" s="23"/>
      <c r="AD33" s="6">
        <v>0.67</v>
      </c>
      <c r="AE33" s="7">
        <f t="shared" si="17"/>
        <v>9.0533333333333328</v>
      </c>
      <c r="AF33" s="6"/>
      <c r="AG33" s="7">
        <f t="shared" si="18"/>
        <v>0</v>
      </c>
      <c r="AH33" s="6"/>
      <c r="AI33" s="7">
        <f t="shared" si="19"/>
        <v>6.5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2</v>
      </c>
      <c r="AQ33" s="6"/>
      <c r="AR33" s="6"/>
      <c r="AS33" s="6"/>
      <c r="AT33" s="64">
        <f t="shared" si="24"/>
        <v>15.553333333333333</v>
      </c>
      <c r="AU33" s="60"/>
      <c r="AV33" s="5"/>
      <c r="AW33" s="5"/>
      <c r="AX33" s="5"/>
      <c r="AY33" s="5"/>
      <c r="AZ33" s="24">
        <f>VLOOKUP(C33,Employees!D:H,5,FALSE)</f>
        <v>10335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8.8833333333333329</v>
      </c>
      <c r="BL33" s="5">
        <f t="shared" si="36"/>
        <v>0.5</v>
      </c>
      <c r="BM33" s="5">
        <f t="shared" si="37"/>
        <v>8.3833333333333329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7</v>
      </c>
      <c r="CF33" s="5">
        <f t="shared" si="56"/>
        <v>0.5</v>
      </c>
      <c r="CG33" s="5">
        <f t="shared" si="57"/>
        <v>6.5</v>
      </c>
      <c r="CH33" s="5">
        <f t="shared" si="58"/>
        <v>0</v>
      </c>
      <c r="CI33" s="5">
        <f t="shared" si="59"/>
        <v>0</v>
      </c>
      <c r="CJ33" s="5"/>
      <c r="CK33" s="4">
        <f t="shared" si="8"/>
        <v>2</v>
      </c>
    </row>
    <row r="34" spans="1:89" ht="47" customHeight="1">
      <c r="A34" s="33">
        <f t="shared" ref="A34:A65" si="92">IF(ISNA(AZ34),"",AZ34)</f>
        <v>10074</v>
      </c>
      <c r="B34" s="10" t="s">
        <v>51</v>
      </c>
      <c r="C34" s="58" t="s">
        <v>112</v>
      </c>
      <c r="D34" s="56"/>
      <c r="E34" s="54"/>
      <c r="F34" s="44">
        <f t="shared" si="9"/>
        <v>0</v>
      </c>
      <c r="G34" s="54">
        <v>0.5</v>
      </c>
      <c r="H34" s="56">
        <v>0.80694444444444446</v>
      </c>
      <c r="I34" s="44">
        <f t="shared" si="10"/>
        <v>6.8666666666666671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6.8666666666666671</v>
      </c>
      <c r="AC34" s="23"/>
      <c r="AD34" s="6"/>
      <c r="AE34" s="7">
        <f t="shared" si="17"/>
        <v>6.8666666666666671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1</v>
      </c>
      <c r="AQ34" s="6"/>
      <c r="AR34" s="6"/>
      <c r="AS34" s="6"/>
      <c r="AT34" s="64">
        <f t="shared" si="24"/>
        <v>6.8666666666666671</v>
      </c>
      <c r="AU34" s="60"/>
      <c r="AV34" s="5"/>
      <c r="AW34" s="5"/>
      <c r="AX34" s="5"/>
      <c r="AY34" s="5"/>
      <c r="AZ34" s="24">
        <f>VLOOKUP(C34,Employees!D:H,5,FALSE)</f>
        <v>10074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7.3666666666666671</v>
      </c>
      <c r="BG34" s="5">
        <f t="shared" si="31"/>
        <v>0.5</v>
      </c>
      <c r="BH34" s="5">
        <f t="shared" si="32"/>
        <v>6.8666666666666671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1</v>
      </c>
    </row>
    <row r="35" spans="1:89" ht="47" customHeight="1">
      <c r="A35" s="33">
        <f t="shared" si="92"/>
        <v>10085</v>
      </c>
      <c r="B35" s="10" t="s">
        <v>51</v>
      </c>
      <c r="C35" s="58" t="s">
        <v>142</v>
      </c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>
        <v>0.67708333333333337</v>
      </c>
      <c r="N35" s="54">
        <v>0.87847222222222221</v>
      </c>
      <c r="O35" s="44">
        <f t="shared" si="12"/>
        <v>4.8333333333333321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4.8333333333333321</v>
      </c>
      <c r="AC35" s="23"/>
      <c r="AD35" s="6"/>
      <c r="AE35" s="7">
        <f t="shared" si="17"/>
        <v>4.8333333333333321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1</v>
      </c>
      <c r="AQ35" s="6"/>
      <c r="AR35" s="6"/>
      <c r="AS35" s="6"/>
      <c r="AT35" s="64">
        <f t="shared" si="24"/>
        <v>4.8333333333333321</v>
      </c>
      <c r="AU35" s="60"/>
      <c r="AV35" s="5"/>
      <c r="AW35" s="5"/>
      <c r="AX35" s="5"/>
      <c r="AY35" s="5"/>
      <c r="AZ35" s="24">
        <f>VLOOKUP(C35,Employees!D:H,5,FALSE)</f>
        <v>10085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4.8333333333333321</v>
      </c>
      <c r="BQ35" s="5">
        <f t="shared" si="41"/>
        <v>0</v>
      </c>
      <c r="BR35" s="5">
        <f t="shared" si="42"/>
        <v>4.8333333333333321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1</v>
      </c>
    </row>
    <row r="36" spans="1:89" ht="47" customHeight="1">
      <c r="A36" s="33">
        <f t="shared" si="92"/>
        <v>10105</v>
      </c>
      <c r="B36" s="10" t="s">
        <v>51</v>
      </c>
      <c r="C36" s="58" t="s">
        <v>195</v>
      </c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>
        <v>0.5</v>
      </c>
      <c r="T36" s="56">
        <v>0.79166666666666663</v>
      </c>
      <c r="U36" s="44">
        <f t="shared" si="14"/>
        <v>6.4999999999999991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6.4999999999999991</v>
      </c>
      <c r="AC36" s="23"/>
      <c r="AD36" s="6"/>
      <c r="AE36" s="7">
        <f t="shared" si="17"/>
        <v>0</v>
      </c>
      <c r="AF36" s="6"/>
      <c r="AG36" s="7">
        <f t="shared" si="18"/>
        <v>6.4999999999999991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1</v>
      </c>
      <c r="AQ36" s="6"/>
      <c r="AR36" s="6"/>
      <c r="AS36" s="6"/>
      <c r="AT36" s="64">
        <f t="shared" si="24"/>
        <v>6.4999999999999991</v>
      </c>
      <c r="AU36" s="60"/>
      <c r="AV36" s="5"/>
      <c r="AW36" s="5"/>
      <c r="AX36" s="5"/>
      <c r="AY36" s="5"/>
      <c r="AZ36" s="24">
        <f>VLOOKUP(C36,Employees!D:H,5,FALSE)</f>
        <v>10105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6.9999999999999991</v>
      </c>
      <c r="CA36" s="5">
        <f t="shared" si="51"/>
        <v>0.5</v>
      </c>
      <c r="CB36" s="5">
        <f t="shared" si="52"/>
        <v>6.4999999999999991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1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B1" zoomScaleNormal="100" workbookViewId="0">
      <selection activeCell="U27" sqref="U27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10125</v>
      </c>
      <c r="B2" s="28">
        <f ca="1">IF(A2=0,"",_xlfn.NUMBERVALUE(A2))</f>
        <v>10125</v>
      </c>
      <c r="C2" s="28" t="str">
        <f ca="1">IF($A2=0,"",VLOOKUP($B2,Employees!$A:$G,2,FALSE))</f>
        <v>Ouksa</v>
      </c>
      <c r="D2" s="28" t="str">
        <f ca="1">IF($A2=0,"",VLOOKUP($B2,Employees!$A:$G,3,FALSE))</f>
        <v>Sim</v>
      </c>
      <c r="E2" s="26">
        <f ca="1">IF($A2=0,"",VLOOKUP($B2,Employees!$A:$G,5,FALSE))</f>
        <v>35184</v>
      </c>
      <c r="F2" s="13">
        <f ca="1">IF($E2="","",ROUNDDOWN(YEARFRAC($E2, 'Week 1 Roster'!$D$1-1, 1), 0))</f>
        <v>28</v>
      </c>
      <c r="G2" s="13">
        <f ca="1">IF($E2="","",ROUNDDOWN(YEARFRAC($E2, 'Week 1 Roster'!$D$1+14, 1), 0))</f>
        <v>28</v>
      </c>
      <c r="H2" s="13" t="b">
        <f ca="1">IF($E2="","",IF(AND(F2&lt;21,F2&lt;&gt;G2),TRUE,FALSE))</f>
        <v>0</v>
      </c>
      <c r="I2" s="13">
        <f ca="1">IF($A2=0,"",VLOOKUP($B2,Employees!$A:$G,6,FALSE))</f>
        <v>80</v>
      </c>
      <c r="J2" s="13" t="str">
        <f ca="1">IF($A2=0,"",VLOOKUP($B2,Employees!$A:$G,7,FALSE))</f>
        <v>HL</v>
      </c>
      <c r="K2" s="14">
        <f t="shared" ref="K2" ca="1" si="0">W2+AI2</f>
        <v>26.37</v>
      </c>
      <c r="L2" s="14">
        <f t="shared" ref="L2" ca="1" si="1">X2+AJ2</f>
        <v>0</v>
      </c>
      <c r="M2" s="14">
        <f t="shared" ref="M2" ca="1" si="2">Y2+AK2</f>
        <v>13.499999999999998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2</v>
      </c>
      <c r="R2" s="14">
        <f t="shared" ref="R2" ca="1" si="6">AD2+AP2</f>
        <v>22.5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62.37</v>
      </c>
      <c r="W2" s="17">
        <f ca="1">IF($A2=0,0,SUMIF('Week 1 Roster'!$AZ:$AZ,$B2,'Week 1 Roster'!$AE:$AE))</f>
        <v>22.37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8.4999999999999982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1</v>
      </c>
      <c r="AD2" s="17">
        <f ca="1">IF($A2=0,0,SUMIF('Week 1 Roster'!$AZ:$AZ,$B2,'Week 1 Roster'!$AQ:$AQ))</f>
        <v>22.5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53.37</v>
      </c>
      <c r="AI2" s="17">
        <f ca="1">IF($A2=0,0,SUMIF('Week 2 Roster'!$AZ:$AZ,$B2,'Week 2 Roster'!$AE:$AE))</f>
        <v>4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5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1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9</v>
      </c>
      <c r="AT2" s="17"/>
      <c r="AU2" s="25">
        <f>'Week 1 Roster'!A2</f>
        <v>10125</v>
      </c>
      <c r="AV2" s="25">
        <f>'Week 2 Roster'!A2</f>
        <v>10125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10148</v>
      </c>
      <c r="B3" s="28">
        <f t="shared" ref="B3:B66" ca="1" si="9">IF(A3=0,"",_xlfn.NUMBERVALUE(A3))</f>
        <v>10148</v>
      </c>
      <c r="C3" s="28" t="str">
        <f ca="1">IF($A3=0,"",VLOOKUP($B3,Employees!$A:$G,2,FALSE))</f>
        <v>Yeng Ting</v>
      </c>
      <c r="D3" s="28" t="str">
        <f ca="1">IF($A3=0,"",VLOOKUP($B3,Employees!$A:$G,3,FALSE))</f>
        <v>Luo</v>
      </c>
      <c r="E3" s="26">
        <f ca="1">IF($A3=0,"",VLOOKUP($B3,Employees!$A:$G,5,FALSE))</f>
        <v>36453</v>
      </c>
      <c r="F3" s="13">
        <f ca="1">IF($E3="","",ROUNDDOWN(YEARFRAC($E3, 'Week 1 Roster'!$D$1-1, 1), 0))</f>
        <v>24</v>
      </c>
      <c r="G3" s="13">
        <f ca="1">IF($E3="","",ROUNDDOWN(YEARFRAC($E3, 'Week 1 Roster'!$D$1+14, 1), 0))</f>
        <v>24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HL</v>
      </c>
      <c r="K3" s="14">
        <f t="shared" ref="K3:K66" ca="1" si="11">W3+AI3</f>
        <v>45.5</v>
      </c>
      <c r="L3" s="14">
        <f t="shared" ref="L3:L66" ca="1" si="12">X3+AJ3</f>
        <v>7</v>
      </c>
      <c r="M3" s="14">
        <f t="shared" ref="M3:M66" ca="1" si="13">Y3+AK3</f>
        <v>7</v>
      </c>
      <c r="N3" s="14">
        <f t="shared" ref="N3:N66" ca="1" si="14">Z3+AL3</f>
        <v>0</v>
      </c>
      <c r="O3" s="14">
        <f t="shared" ref="O3:O66" ca="1" si="15">AA3+AM3</f>
        <v>0.50000000000000089</v>
      </c>
      <c r="P3" s="14">
        <f t="shared" ref="P3:P66" ca="1" si="16">AB3+AN3</f>
        <v>0</v>
      </c>
      <c r="Q3" s="28">
        <f t="shared" ref="Q3:Q66" ca="1" si="17">AC3+AO3</f>
        <v>9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60</v>
      </c>
      <c r="W3" s="17">
        <f ca="1">IF($A3=0,0,SUMIF('Week 1 Roster'!$AZ:$AZ,$B3,'Week 1 Roster'!$AE:$AE))</f>
        <v>20.5</v>
      </c>
      <c r="X3" s="17">
        <f ca="1">IF($A3=0,0,SUMIF('Week 1 Roster'!$AZ:$AZ,$B3,'Week 1 Roster'!$AG:$AG))</f>
        <v>7</v>
      </c>
      <c r="Y3" s="17">
        <f ca="1">IF($A3=0,0,SUMIF('Week 1 Roster'!$AZ:$AZ,$B3,'Week 1 Roster'!$AI:$AI))</f>
        <v>7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5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34.5</v>
      </c>
      <c r="AI3" s="17">
        <f ca="1">IF($A3=0,0,SUMIF('Week 2 Roster'!$AZ:$AZ,$B3,'Week 2 Roster'!$AE:$AE))</f>
        <v>24.999999999999996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0.50000000000000089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4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25.499999999999996</v>
      </c>
      <c r="AT3" s="17"/>
      <c r="AU3" s="25">
        <f>'Week 1 Roster'!A3</f>
        <v>10148</v>
      </c>
      <c r="AV3" s="25">
        <f>'Week 2 Roster'!A3</f>
        <v>10148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10083</v>
      </c>
      <c r="B4" s="28">
        <f t="shared" ca="1" si="9"/>
        <v>10083</v>
      </c>
      <c r="C4" s="28" t="str">
        <f ca="1">IF($A4=0,"",VLOOKUP($B4,Employees!$A:$G,2,FALSE))</f>
        <v>Georgiana</v>
      </c>
      <c r="D4" s="28" t="str">
        <f ca="1">IF($A4=0,"",VLOOKUP($B4,Employees!$A:$G,3,FALSE))</f>
        <v>Nhan</v>
      </c>
      <c r="E4" s="26">
        <f ca="1">IF($A4=0,"",VLOOKUP($B4,Employees!$A:$G,5,FALSE))</f>
        <v>37674</v>
      </c>
      <c r="F4" s="13">
        <f ca="1">IF($E4="","",ROUNDDOWN(YEARFRAC($E4, 'Week 1 Roster'!$D$1-1, 1), 0))</f>
        <v>21</v>
      </c>
      <c r="G4" s="13">
        <f ca="1">IF($E4="","",ROUNDDOWN(YEARFRAC($E4, 'Week 1 Roster'!$D$1+14, 1), 0))</f>
        <v>21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HL</v>
      </c>
      <c r="K4" s="14">
        <f t="shared" ca="1" si="11"/>
        <v>17</v>
      </c>
      <c r="L4" s="14">
        <f t="shared" ca="1" si="12"/>
        <v>8.4999999999999982</v>
      </c>
      <c r="M4" s="14">
        <f t="shared" ca="1" si="13"/>
        <v>0</v>
      </c>
      <c r="N4" s="14">
        <f t="shared" ca="1" si="14"/>
        <v>0</v>
      </c>
      <c r="O4" s="14">
        <f t="shared" ca="1" si="15"/>
        <v>0.18333333333333535</v>
      </c>
      <c r="P4" s="14">
        <f t="shared" ca="1" si="16"/>
        <v>0</v>
      </c>
      <c r="Q4" s="28">
        <f t="shared" ca="1" si="17"/>
        <v>3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25.683333333333337</v>
      </c>
      <c r="W4" s="17">
        <f ca="1">IF($A4=0,0,SUMIF('Week 1 Roster'!$AZ:$AZ,$B4,'Week 1 Roster'!$AE:$AE))</f>
        <v>8.5</v>
      </c>
      <c r="X4" s="17">
        <f ca="1">IF($A4=0,0,SUMIF('Week 1 Roster'!$AZ:$AZ,$B4,'Week 1 Roster'!$AG:$AG))</f>
        <v>8.4999999999999982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2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17</v>
      </c>
      <c r="AI4" s="17">
        <f ca="1">IF($A4=0,0,SUMIF('Week 2 Roster'!$AZ:$AZ,$B4,'Week 2 Roster'!$AE:$AE))</f>
        <v>8.4999999999999982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0.18333333333333535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1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8.6833333333333336</v>
      </c>
      <c r="AT4" s="17"/>
      <c r="AU4" s="25">
        <f>'Week 1 Roster'!A4</f>
        <v>10083</v>
      </c>
      <c r="AV4" s="25">
        <f>'Week 2 Roster'!A4</f>
        <v>10083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10065</v>
      </c>
      <c r="B5" s="28">
        <f t="shared" ca="1" si="9"/>
        <v>10065</v>
      </c>
      <c r="C5" s="28" t="str">
        <f ca="1">IF($A5=0,"",VLOOKUP($B5,Employees!$A:$G,2,FALSE))</f>
        <v>Alma</v>
      </c>
      <c r="D5" s="28" t="str">
        <f ca="1">IF($A5=0,"",VLOOKUP($B5,Employees!$A:$G,3,FALSE))</f>
        <v>Espinoza</v>
      </c>
      <c r="E5" s="26">
        <f ca="1">IF($A5=0,"",VLOOKUP($B5,Employees!$A:$G,5,FALSE))</f>
        <v>36354</v>
      </c>
      <c r="F5" s="13">
        <f ca="1">IF($E5="","",ROUNDDOWN(YEARFRAC($E5, 'Week 1 Roster'!$D$1-1, 1), 0))</f>
        <v>25</v>
      </c>
      <c r="G5" s="13">
        <f ca="1">IF($E5="","",ROUNDDOWN(YEARFRAC($E5, 'Week 1 Roster'!$D$1+14, 1), 0))</f>
        <v>25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HL</v>
      </c>
      <c r="K5" s="14">
        <f t="shared" ca="1" si="11"/>
        <v>23.999999999999993</v>
      </c>
      <c r="L5" s="14">
        <f t="shared" ca="1" si="12"/>
        <v>8.1166666666666689</v>
      </c>
      <c r="M5" s="14">
        <f t="shared" ca="1" si="13"/>
        <v>7.1</v>
      </c>
      <c r="N5" s="14">
        <f t="shared" ca="1" si="14"/>
        <v>0</v>
      </c>
      <c r="O5" s="14">
        <f t="shared" ca="1" si="15"/>
        <v>1.3333333333333339</v>
      </c>
      <c r="P5" s="14">
        <f t="shared" ca="1" si="16"/>
        <v>0</v>
      </c>
      <c r="Q5" s="28">
        <f t="shared" ca="1" si="17"/>
        <v>6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40.549999999999997</v>
      </c>
      <c r="W5" s="17">
        <f ca="1">IF($A5=0,0,SUMIF('Week 1 Roster'!$AZ:$AZ,$B5,'Week 1 Roster'!$AE:$AE))</f>
        <v>11.999999999999996</v>
      </c>
      <c r="X5" s="17">
        <f ca="1">IF($A5=0,0,SUMIF('Week 1 Roster'!$AZ:$AZ,$B5,'Week 1 Roster'!$AG:$AG))</f>
        <v>8.1166666666666689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0.50000000000000089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3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20.616666666666667</v>
      </c>
      <c r="AI5" s="17">
        <f ca="1">IF($A5=0,0,SUMIF('Week 2 Roster'!$AZ:$AZ,$B5,'Week 2 Roster'!$AE:$AE))</f>
        <v>11.999999999999996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7.1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0.83333333333333304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3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19.933333333333326</v>
      </c>
      <c r="AT5" s="17"/>
      <c r="AU5" s="25">
        <f>'Week 1 Roster'!A5</f>
        <v>10065</v>
      </c>
      <c r="AV5" s="25">
        <f>'Week 2 Roster'!A5</f>
        <v>10065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10224</v>
      </c>
      <c r="B6" s="28">
        <f t="shared" ca="1" si="9"/>
        <v>10224</v>
      </c>
      <c r="C6" s="28" t="str">
        <f ca="1">IF($A6=0,"",VLOOKUP($B6,Employees!$A:$G,2,FALSE))</f>
        <v>Krizzie</v>
      </c>
      <c r="D6" s="28" t="str">
        <f ca="1">IF($A6=0,"",VLOOKUP($B6,Employees!$A:$G,3,FALSE))</f>
        <v>Santos</v>
      </c>
      <c r="E6" s="26">
        <f ca="1">IF($A6=0,"",VLOOKUP($B6,Employees!$A:$G,5,FALSE))</f>
        <v>38536</v>
      </c>
      <c r="F6" s="13">
        <f ca="1">IF($E6="","",ROUNDDOWN(YEARFRAC($E6, 'Week 1 Roster'!$D$1-1, 1), 0))</f>
        <v>19</v>
      </c>
      <c r="G6" s="13">
        <f ca="1">IF($E6="","",ROUNDDOWN(YEARFRAC($E6, 'Week 1 Roster'!$D$1+14, 1), 0))</f>
        <v>19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HL</v>
      </c>
      <c r="K6" s="14">
        <f t="shared" ca="1" si="11"/>
        <v>30.499999999999993</v>
      </c>
      <c r="L6" s="14">
        <f t="shared" ca="1" si="12"/>
        <v>8.5</v>
      </c>
      <c r="M6" s="14">
        <f t="shared" ca="1" si="13"/>
        <v>0</v>
      </c>
      <c r="N6" s="14">
        <f t="shared" ca="1" si="14"/>
        <v>0</v>
      </c>
      <c r="O6" s="14">
        <f t="shared" ca="1" si="15"/>
        <v>1.3500000000000059</v>
      </c>
      <c r="P6" s="14">
        <f t="shared" ca="1" si="16"/>
        <v>0</v>
      </c>
      <c r="Q6" s="28">
        <f t="shared" ca="1" si="17"/>
        <v>6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40.35</v>
      </c>
      <c r="W6" s="17">
        <f ca="1">IF($A6=0,0,SUMIF('Week 1 Roster'!$AZ:$AZ,$B6,'Week 1 Roster'!$AE:$AE))</f>
        <v>16.499999999999993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1.1166666666666707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3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17.616666666666664</v>
      </c>
      <c r="AI6" s="17">
        <f ca="1">IF($A6=0,0,SUMIF('Week 2 Roster'!$AZ:$AZ,$B6,'Week 2 Roster'!$AE:$AE))</f>
        <v>14</v>
      </c>
      <c r="AJ6" s="17">
        <f ca="1">IF($A6=0,0,SUMIF('Week 2 Roster'!$AZ:$AZ,$B6,'Week 2 Roster'!$AG:$AG))</f>
        <v>8.5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0.23333333333333517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3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22.733333333333334</v>
      </c>
      <c r="AT6" s="17"/>
      <c r="AU6" s="25">
        <f>'Week 1 Roster'!A6</f>
        <v>10224</v>
      </c>
      <c r="AV6" s="25">
        <f>'Week 2 Roster'!A6</f>
        <v>10224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10067</v>
      </c>
      <c r="B7" s="28">
        <f t="shared" ca="1" si="9"/>
        <v>10067</v>
      </c>
      <c r="C7" s="28" t="str">
        <f ca="1">IF($A7=0,"",VLOOKUP($B7,Employees!$A:$G,2,FALSE))</f>
        <v>Bhavya</v>
      </c>
      <c r="D7" s="28" t="str">
        <f ca="1">IF($A7=0,"",VLOOKUP($B7,Employees!$A:$G,3,FALSE))</f>
        <v>Sharma</v>
      </c>
      <c r="E7" s="26">
        <f ca="1">IF($A7=0,"",VLOOKUP($B7,Employees!$A:$G,5,FALSE))</f>
        <v>34508</v>
      </c>
      <c r="F7" s="13">
        <f ca="1">IF($E7="","",ROUNDDOWN(YEARFRAC($E7, 'Week 1 Roster'!$D$1-1, 1), 0))</f>
        <v>30</v>
      </c>
      <c r="G7" s="13">
        <f ca="1">IF($E7="","",ROUNDDOWN(YEARFRAC($E7, 'Week 1 Roster'!$D$1+14, 1), 0))</f>
        <v>30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HL</v>
      </c>
      <c r="K7" s="14">
        <f t="shared" ca="1" si="11"/>
        <v>0</v>
      </c>
      <c r="L7" s="14">
        <f t="shared" ca="1" si="12"/>
        <v>0</v>
      </c>
      <c r="M7" s="14">
        <f t="shared" ca="1" si="13"/>
        <v>16.583333333333332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2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16.583333333333332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8.5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1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8.5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8.0833333333333321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1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8.0833333333333321</v>
      </c>
      <c r="AT7" s="17"/>
      <c r="AU7" s="25">
        <f>'Week 1 Roster'!A7</f>
        <v>10067</v>
      </c>
      <c r="AV7" s="25">
        <f>'Week 2 Roster'!A7</f>
        <v>10067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10131</v>
      </c>
      <c r="B8" s="28">
        <f t="shared" ca="1" si="9"/>
        <v>10131</v>
      </c>
      <c r="C8" s="28" t="str">
        <f ca="1">IF($A8=0,"",VLOOKUP($B8,Employees!$A:$G,2,FALSE))</f>
        <v>Santosh</v>
      </c>
      <c r="D8" s="28" t="str">
        <f ca="1">IF($A8=0,"",VLOOKUP($B8,Employees!$A:$G,3,FALSE))</f>
        <v>Gurung</v>
      </c>
      <c r="E8" s="26">
        <f ca="1">IF($A8=0,"",VLOOKUP($B8,Employees!$A:$G,5,FALSE))</f>
        <v>36569</v>
      </c>
      <c r="F8" s="13">
        <f ca="1">IF($E8="","",ROUNDDOWN(YEARFRAC($E8, 'Week 1 Roster'!$D$1-1, 1), 0))</f>
        <v>24</v>
      </c>
      <c r="G8" s="13">
        <f ca="1">IF($E8="","",ROUNDDOWN(YEARFRAC($E8, 'Week 1 Roster'!$D$1+14, 1), 0))</f>
        <v>24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HL</v>
      </c>
      <c r="K8" s="14">
        <f t="shared" ca="1" si="11"/>
        <v>27</v>
      </c>
      <c r="L8" s="14">
        <f t="shared" ca="1" si="12"/>
        <v>6.5666666666666655</v>
      </c>
      <c r="M8" s="14">
        <f t="shared" ca="1" si="13"/>
        <v>3.4999999999999982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6</v>
      </c>
      <c r="R8" s="14">
        <f t="shared" ca="1" si="18"/>
        <v>9</v>
      </c>
      <c r="S8" s="14">
        <f t="shared" ca="1" si="19"/>
        <v>0</v>
      </c>
      <c r="T8" s="14">
        <f t="shared" ca="1" si="20"/>
        <v>0</v>
      </c>
      <c r="U8" s="14">
        <f t="shared" ca="1" si="21"/>
        <v>46.066666666666663</v>
      </c>
      <c r="W8" s="17">
        <f ca="1">IF($A8=0,0,SUMIF('Week 1 Roster'!$AZ:$AZ,$B8,'Week 1 Roster'!$AE:$AE))</f>
        <v>13.999999999999998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2</v>
      </c>
      <c r="AD8" s="17">
        <f ca="1">IF($A8=0,0,SUMIF('Week 1 Roster'!$AZ:$AZ,$B8,'Week 1 Roster'!$AQ:$AQ))</f>
        <v>9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23</v>
      </c>
      <c r="AI8" s="17">
        <f ca="1">IF($A8=0,0,SUMIF('Week 2 Roster'!$AZ:$AZ,$B8,'Week 2 Roster'!$AE:$AE))</f>
        <v>13</v>
      </c>
      <c r="AJ8" s="17">
        <f ca="1">IF($A8=0,0,SUMIF('Week 2 Roster'!$AZ:$AZ,$B8,'Week 2 Roster'!$AG:$AG))</f>
        <v>6.5666666666666655</v>
      </c>
      <c r="AK8" s="17">
        <f ca="1">IF($A8=0,0,SUMIF('Week 2 Roster'!$AZ:$AZ,$B8,'Week 2 Roster'!$AI:$AI))</f>
        <v>3.4999999999999982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4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23.066666666666663</v>
      </c>
      <c r="AT8" s="17"/>
      <c r="AU8" s="25">
        <f>'Week 1 Roster'!A8</f>
        <v>10131</v>
      </c>
      <c r="AV8" s="25">
        <f>'Week 2 Roster'!A8</f>
        <v>10131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210220</v>
      </c>
      <c r="B9" s="28">
        <f t="shared" ca="1" si="9"/>
        <v>210220</v>
      </c>
      <c r="C9" s="28" t="str">
        <f ca="1">IF($A9=0,"",VLOOKUP($B9,Employees!$A:$G,2,FALSE))</f>
        <v>Heleana</v>
      </c>
      <c r="D9" s="28" t="str">
        <f ca="1">IF($A9=0,"",VLOOKUP($B9,Employees!$A:$G,3,FALSE))</f>
        <v>Soriano</v>
      </c>
      <c r="E9" s="26">
        <f ca="1">IF($A9=0,"",VLOOKUP($B9,Employees!$A:$G,5,FALSE))</f>
        <v>38861</v>
      </c>
      <c r="F9" s="13">
        <f ca="1">IF($E9="","",ROUNDDOWN(YEARFRAC($E9, 'Week 1 Roster'!$D$1-1, 1), 0))</f>
        <v>18</v>
      </c>
      <c r="G9" s="13">
        <f ca="1">IF($E9="","",ROUNDDOWN(YEARFRAC($E9, 'Week 1 Roster'!$D$1+14, 1), 0))</f>
        <v>18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HL</v>
      </c>
      <c r="K9" s="14">
        <f t="shared" ca="1" si="11"/>
        <v>18.499999999999996</v>
      </c>
      <c r="L9" s="14">
        <f t="shared" ca="1" si="12"/>
        <v>8.4999999999999982</v>
      </c>
      <c r="M9" s="14">
        <f t="shared" ca="1" si="13"/>
        <v>0</v>
      </c>
      <c r="N9" s="14">
        <f t="shared" ca="1" si="14"/>
        <v>0</v>
      </c>
      <c r="O9" s="14">
        <f t="shared" ca="1" si="15"/>
        <v>0.66666666666666963</v>
      </c>
      <c r="P9" s="14">
        <f t="shared" ca="1" si="16"/>
        <v>0</v>
      </c>
      <c r="Q9" s="28">
        <f t="shared" ca="1" si="17"/>
        <v>4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27.666666666666664</v>
      </c>
      <c r="W9" s="17">
        <f ca="1">IF($A9=0,0,SUMIF('Week 1 Roster'!$AZ:$AZ,$B9,'Week 1 Roster'!$AE:$AE))</f>
        <v>10.999999999999998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0.50000000000000089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2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11.5</v>
      </c>
      <c r="AI9" s="17">
        <f ca="1">IF($A9=0,0,SUMIF('Week 2 Roster'!$AZ:$AZ,$B9,'Week 2 Roster'!$AE:$AE))</f>
        <v>7.4999999999999991</v>
      </c>
      <c r="AJ9" s="17">
        <f ca="1">IF($A9=0,0,SUMIF('Week 2 Roster'!$AZ:$AZ,$B9,'Week 2 Roster'!$AG:$AG))</f>
        <v>8.4999999999999982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0.16666666666666874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2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16.166666666666664</v>
      </c>
      <c r="AT9" s="17"/>
      <c r="AU9" s="25">
        <f>'Week 1 Roster'!A9</f>
        <v>210220</v>
      </c>
      <c r="AV9" s="25">
        <f>'Week 2 Roster'!A9</f>
        <v>210220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210177</v>
      </c>
      <c r="B10" s="28">
        <f t="shared" ca="1" si="9"/>
        <v>210177</v>
      </c>
      <c r="C10" s="28" t="str">
        <f ca="1">IF($A10=0,"",VLOOKUP($B10,Employees!$A:$G,2,FALSE))</f>
        <v>Cloey</v>
      </c>
      <c r="D10" s="28" t="str">
        <f ca="1">IF($A10=0,"",VLOOKUP($B10,Employees!$A:$G,3,FALSE))</f>
        <v>Nguyen</v>
      </c>
      <c r="E10" s="26">
        <f ca="1">IF($A10=0,"",VLOOKUP($B10,Employees!$A:$G,5,FALSE))</f>
        <v>39319</v>
      </c>
      <c r="F10" s="13">
        <f ca="1">IF($E10="","",ROUNDDOWN(YEARFRAC($E10, 'Week 1 Roster'!$D$1-1, 1), 0))</f>
        <v>16</v>
      </c>
      <c r="G10" s="13">
        <f ca="1">IF($E10="","",ROUNDDOWN(YEARFRAC($E10, 'Week 1 Roster'!$D$1+14, 1), 0))</f>
        <v>17</v>
      </c>
      <c r="H10" s="13" t="b">
        <f t="shared" ca="1" si="10"/>
        <v>1</v>
      </c>
      <c r="I10" s="13">
        <f ca="1">IF($A10=0,"",VLOOKUP($B10,Employees!$A:$G,6,FALSE))</f>
        <v>76</v>
      </c>
      <c r="J10" s="13" t="str">
        <f ca="1">IF($A10=0,"",VLOOKUP($B10,Employees!$A:$G,7,FALSE))</f>
        <v>HL</v>
      </c>
      <c r="K10" s="14">
        <f t="shared" ca="1" si="11"/>
        <v>25.499999999999993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2.150000000000003</v>
      </c>
      <c r="P10" s="14">
        <f t="shared" ca="1" si="16"/>
        <v>0</v>
      </c>
      <c r="Q10" s="28">
        <f t="shared" ca="1" si="17"/>
        <v>5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27.649999999999995</v>
      </c>
      <c r="W10" s="17">
        <f ca="1">IF($A10=0,0,SUMIF('Week 1 Roster'!$AZ:$AZ,$B10,'Week 1 Roster'!$AE:$AE))</f>
        <v>11.999999999999996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0.65000000000000036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2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12.649999999999997</v>
      </c>
      <c r="AI10" s="17">
        <f ca="1">IF($A10=0,0,SUMIF('Week 2 Roster'!$AZ:$AZ,$B10,'Week 2 Roster'!$AE:$AE))</f>
        <v>13.499999999999995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1.5000000000000027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3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14.999999999999996</v>
      </c>
      <c r="AT10" s="17"/>
      <c r="AU10" s="25">
        <f>'Week 1 Roster'!A10</f>
        <v>210177</v>
      </c>
      <c r="AV10" s="25">
        <f>'Week 2 Roster'!A10</f>
        <v>210177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10061</v>
      </c>
      <c r="B11" s="28">
        <f t="shared" ca="1" si="9"/>
        <v>10061</v>
      </c>
      <c r="C11" s="28" t="str">
        <f ca="1">IF($A11=0,"",VLOOKUP($B11,Employees!$A:$G,2,FALSE))</f>
        <v>Adrian</v>
      </c>
      <c r="D11" s="28" t="str">
        <f ca="1">IF($A11=0,"",VLOOKUP($B11,Employees!$A:$G,3,FALSE))</f>
        <v>Lim</v>
      </c>
      <c r="E11" s="26">
        <f ca="1">IF($A11=0,"",VLOOKUP($B11,Employees!$A:$G,5,FALSE))</f>
        <v>36386</v>
      </c>
      <c r="F11" s="13">
        <f ca="1">IF($E11="","",ROUNDDOWN(YEARFRAC($E11, 'Week 1 Roster'!$D$1-1, 1), 0))</f>
        <v>25</v>
      </c>
      <c r="G11" s="13">
        <f ca="1">IF($E11="","",ROUNDDOWN(YEARFRAC($E11, 'Week 1 Roster'!$D$1+14, 1), 0))</f>
        <v>25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HL</v>
      </c>
      <c r="K11" s="14">
        <f t="shared" ca="1" si="11"/>
        <v>41.5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5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41.5</v>
      </c>
      <c r="W11" s="17">
        <f ca="1">IF($A11=0,0,SUMIF('Week 1 Roster'!$AZ:$AZ,$B11,'Week 1 Roster'!$AE:$AE))</f>
        <v>23.5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3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23.5</v>
      </c>
      <c r="AI11" s="17">
        <f ca="1">IF($A11=0,0,SUMIF('Week 2 Roster'!$AZ:$AZ,$B11,'Week 2 Roster'!$AE:$AE))</f>
        <v>18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2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18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10114</v>
      </c>
      <c r="B12" s="28">
        <f t="shared" ca="1" si="9"/>
        <v>10114</v>
      </c>
      <c r="C12" s="28" t="str">
        <f ca="1">IF($A12=0,"",VLOOKUP($B12,Employees!$A:$G,2,FALSE))</f>
        <v>Mari</v>
      </c>
      <c r="D12" s="28" t="str">
        <f ca="1">IF($A12=0,"",VLOOKUP($B12,Employees!$A:$G,3,FALSE))</f>
        <v>Cuasay</v>
      </c>
      <c r="E12" s="26">
        <f ca="1">IF($A12=0,"",VLOOKUP($B12,Employees!$A:$G,5,FALSE))</f>
        <v>37406</v>
      </c>
      <c r="F12" s="13">
        <f ca="1">IF($E12="","",ROUNDDOWN(YEARFRAC($E12, 'Week 1 Roster'!$D$1-1, 1), 0))</f>
        <v>22</v>
      </c>
      <c r="G12" s="13">
        <f ca="1">IF($E12="","",ROUNDDOWN(YEARFRAC($E12, 'Week 1 Roster'!$D$1+14, 1), 0))</f>
        <v>22</v>
      </c>
      <c r="H12" s="13" t="b">
        <f t="shared" ca="1" si="10"/>
        <v>0</v>
      </c>
      <c r="I12" s="13">
        <f ca="1">IF($A12=0,"",VLOOKUP($B12,Employees!$A:$G,6,FALSE))</f>
        <v>76</v>
      </c>
      <c r="J12" s="13" t="str">
        <f ca="1">IF($A12=0,"",VLOOKUP($B12,Employees!$A:$G,7,FALSE))</f>
        <v>HL</v>
      </c>
      <c r="K12" s="14">
        <f t="shared" ca="1" si="11"/>
        <v>20.5</v>
      </c>
      <c r="L12" s="14">
        <f t="shared" ca="1" si="12"/>
        <v>0</v>
      </c>
      <c r="M12" s="14">
        <f t="shared" ca="1" si="13"/>
        <v>6.5000000000000018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3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27</v>
      </c>
      <c r="W12" s="17">
        <f ca="1">IF($A12=0,0,SUMIF('Week 1 Roster'!$AZ:$AZ,$B12,'Week 1 Roster'!$AE:$AE))</f>
        <v>8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6.5000000000000018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2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14.500000000000002</v>
      </c>
      <c r="AI12" s="17">
        <f ca="1">IF($A12=0,0,SUMIF('Week 2 Roster'!$AZ:$AZ,$B12,'Week 2 Roster'!$AE:$AE))</f>
        <v>12.5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1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12.5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10093</v>
      </c>
      <c r="B13" s="28">
        <f t="shared" ca="1" si="9"/>
        <v>10093</v>
      </c>
      <c r="C13" s="28" t="str">
        <f ca="1">IF($A13=0,"",VLOOKUP($B13,Employees!$A:$G,2,FALSE))</f>
        <v>Isha</v>
      </c>
      <c r="D13" s="28" t="str">
        <f ca="1">IF($A13=0,"",VLOOKUP($B13,Employees!$A:$G,3,FALSE))</f>
        <v>Bondoc</v>
      </c>
      <c r="E13" s="26">
        <f ca="1">IF($A13=0,"",VLOOKUP($B13,Employees!$A:$G,5,FALSE))</f>
        <v>38290</v>
      </c>
      <c r="F13" s="13">
        <f ca="1">IF($E13="","",ROUNDDOWN(YEARFRAC($E13, 'Week 1 Roster'!$D$1-1, 1), 0))</f>
        <v>19</v>
      </c>
      <c r="G13" s="13">
        <f ca="1">IF($E13="","",ROUNDDOWN(YEARFRAC($E13, 'Week 1 Roster'!$D$1+14, 1), 0))</f>
        <v>19</v>
      </c>
      <c r="H13" s="13" t="b">
        <f t="shared" ca="1" si="10"/>
        <v>0</v>
      </c>
      <c r="I13" s="13">
        <f ca="1">IF($A13=0,"",VLOOKUP($B13,Employees!$A:$G,6,FALSE))</f>
        <v>76</v>
      </c>
      <c r="J13" s="13" t="str">
        <f ca="1">IF($A13=0,"",VLOOKUP($B13,Employees!$A:$G,7,FALSE))</f>
        <v>HL</v>
      </c>
      <c r="K13" s="14">
        <f t="shared" ca="1" si="11"/>
        <v>13.499999999999998</v>
      </c>
      <c r="L13" s="14">
        <f t="shared" ca="1" si="12"/>
        <v>10.000000000000002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4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23.5</v>
      </c>
      <c r="W13" s="17">
        <f ca="1">IF($A13=0,0,SUMIF('Week 1 Roster'!$AZ:$AZ,$B13,'Week 1 Roster'!$AE:$AE))</f>
        <v>8.5</v>
      </c>
      <c r="X13" s="17">
        <f ca="1">IF($A13=0,0,SUMIF('Week 1 Roster'!$AZ:$AZ,$B13,'Week 1 Roster'!$AG:$AG))</f>
        <v>5.0000000000000009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2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13.5</v>
      </c>
      <c r="AI13" s="17">
        <f ca="1">IF($A13=0,0,SUMIF('Week 2 Roster'!$AZ:$AZ,$B13,'Week 2 Roster'!$AE:$AE))</f>
        <v>4.9999999999999982</v>
      </c>
      <c r="AJ13" s="17">
        <f ca="1">IF($A13=0,0,SUMIF('Week 2 Roster'!$AZ:$AZ,$B13,'Week 2 Roster'!$AG:$AG))</f>
        <v>5.0000000000000009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2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10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10108</v>
      </c>
      <c r="B14" s="28">
        <f t="shared" ca="1" si="9"/>
        <v>10108</v>
      </c>
      <c r="C14" s="28" t="str">
        <f ca="1">IF($A14=0,"",VLOOKUP($B14,Employees!$A:$G,2,FALSE))</f>
        <v>Kurukulasuriya</v>
      </c>
      <c r="D14" s="28" t="str">
        <f ca="1">IF($A14=0,"",VLOOKUP($B14,Employees!$A:$G,3,FALSE))</f>
        <v>Rodrigo</v>
      </c>
      <c r="E14" s="26">
        <f ca="1">IF($A14=0,"",VLOOKUP($B14,Employees!$A:$G,5,FALSE))</f>
        <v>38156</v>
      </c>
      <c r="F14" s="13">
        <f ca="1">IF($E14="","",ROUNDDOWN(YEARFRAC($E14, 'Week 1 Roster'!$D$1-1, 1), 0))</f>
        <v>20</v>
      </c>
      <c r="G14" s="13">
        <f ca="1">IF($E14="","",ROUNDDOWN(YEARFRAC($E14, 'Week 1 Roster'!$D$1+14, 1), 0))</f>
        <v>20</v>
      </c>
      <c r="H14" s="13" t="b">
        <f t="shared" ca="1" si="10"/>
        <v>0</v>
      </c>
      <c r="I14" s="13">
        <f ca="1">IF($A14=0,"",VLOOKUP($B14,Employees!$A:$G,6,FALSE))</f>
        <v>76</v>
      </c>
      <c r="J14" s="13" t="str">
        <f ca="1">IF($A14=0,"",VLOOKUP($B14,Employees!$A:$G,7,FALSE))</f>
        <v>HL</v>
      </c>
      <c r="K14" s="14">
        <f t="shared" ca="1" si="11"/>
        <v>21.75</v>
      </c>
      <c r="L14" s="14">
        <f t="shared" ca="1" si="12"/>
        <v>6.5000000000000018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5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28.25</v>
      </c>
      <c r="W14" s="17">
        <f ca="1">IF($A14=0,0,SUMIF('Week 1 Roster'!$AZ:$AZ,$B14,'Week 1 Roster'!$AE:$AE))</f>
        <v>5.25</v>
      </c>
      <c r="X14" s="17">
        <f ca="1">IF($A14=0,0,SUMIF('Week 1 Roster'!$AZ:$AZ,$B14,'Week 1 Roster'!$AG:$AG))</f>
        <v>6.5000000000000018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2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11.750000000000002</v>
      </c>
      <c r="AI14" s="17">
        <f ca="1">IF($A14=0,0,SUMIF('Week 2 Roster'!$AZ:$AZ,$B14,'Week 2 Roster'!$AE:$AE))</f>
        <v>16.5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3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16.5</v>
      </c>
      <c r="AT14" s="17"/>
      <c r="AU14" s="25" t="str">
        <f>'Week 1 Roster'!A14</f>
        <v/>
      </c>
      <c r="AV14" s="25">
        <f>'Week 2 Roster'!A14</f>
        <v>10061</v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10084</v>
      </c>
      <c r="B15" s="28">
        <f t="shared" ca="1" si="9"/>
        <v>10084</v>
      </c>
      <c r="C15" s="28" t="str">
        <f ca="1">IF($A15=0,"",VLOOKUP($B15,Employees!$A:$G,2,FALSE))</f>
        <v>Giancarlo</v>
      </c>
      <c r="D15" s="28" t="str">
        <f ca="1">IF($A15=0,"",VLOOKUP($B15,Employees!$A:$G,3,FALSE))</f>
        <v>Gonzalez</v>
      </c>
      <c r="E15" s="26">
        <f ca="1">IF($A15=0,"",VLOOKUP($B15,Employees!$A:$G,5,FALSE))</f>
        <v>38575</v>
      </c>
      <c r="F15" s="13">
        <f ca="1">IF($E15="","",ROUNDDOWN(YEARFRAC($E15, 'Week 1 Roster'!$D$1-1, 1), 0))</f>
        <v>19</v>
      </c>
      <c r="G15" s="13">
        <f ca="1">IF($E15="","",ROUNDDOWN(YEARFRAC($E15, 'Week 1 Roster'!$D$1+14, 1), 0))</f>
        <v>19</v>
      </c>
      <c r="H15" s="13" t="b">
        <f t="shared" ca="1" si="10"/>
        <v>0</v>
      </c>
      <c r="I15" s="13">
        <f ca="1">IF($A15=0,"",VLOOKUP($B15,Employees!$A:$G,6,FALSE))</f>
        <v>76</v>
      </c>
      <c r="J15" s="13" t="str">
        <f ca="1">IF($A15=0,"",VLOOKUP($B15,Employees!$A:$G,7,FALSE))</f>
        <v>HL</v>
      </c>
      <c r="K15" s="14">
        <f t="shared" ca="1" si="11"/>
        <v>6.0000000000000009</v>
      </c>
      <c r="L15" s="14">
        <f t="shared" ca="1" si="12"/>
        <v>10.000000000000004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3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16.000000000000004</v>
      </c>
      <c r="W15" s="17">
        <f ca="1">IF($A15=0,0,SUMIF('Week 1 Roster'!$AZ:$AZ,$B15,'Week 1 Roster'!$AE:$AE))</f>
        <v>6.0000000000000009</v>
      </c>
      <c r="X15" s="17">
        <f ca="1">IF($A15=0,0,SUMIF('Week 1 Roster'!$AZ:$AZ,$B15,'Week 1 Roster'!$AG:$AG))</f>
        <v>5.0000000000000018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2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11.000000000000004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5.0000000000000018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1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5.0000000000000018</v>
      </c>
      <c r="AT15" s="17"/>
      <c r="AU15" s="25">
        <f>'Week 1 Roster'!A15</f>
        <v>10061</v>
      </c>
      <c r="AV15" s="25">
        <f>'Week 2 Roster'!A15</f>
        <v>10114</v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210183</v>
      </c>
      <c r="B16" s="28">
        <f t="shared" ca="1" si="9"/>
        <v>210183</v>
      </c>
      <c r="C16" s="28" t="str">
        <f ca="1">IF($A16=0,"",VLOOKUP($B16,Employees!$A:$G,2,FALSE))</f>
        <v>Isabella</v>
      </c>
      <c r="D16" s="28" t="str">
        <f ca="1">IF($A16=0,"",VLOOKUP($B16,Employees!$A:$G,3,FALSE))</f>
        <v>Limjap</v>
      </c>
      <c r="E16" s="26">
        <f ca="1">IF($A16=0,"",VLOOKUP($B16,Employees!$A:$G,5,FALSE))</f>
        <v>39260</v>
      </c>
      <c r="F16" s="13">
        <f ca="1">IF($E16="","",ROUNDDOWN(YEARFRAC($E16, 'Week 1 Roster'!$D$1-1, 1), 0))</f>
        <v>17</v>
      </c>
      <c r="G16" s="13">
        <f ca="1">IF($E16="","",ROUNDDOWN(YEARFRAC($E16, 'Week 1 Roster'!$D$1+14, 1), 0))</f>
        <v>17</v>
      </c>
      <c r="H16" s="13" t="b">
        <f t="shared" ca="1" si="10"/>
        <v>0</v>
      </c>
      <c r="I16" s="13">
        <f ca="1">IF($A16=0,"",VLOOKUP($B16,Employees!$A:$G,6,FALSE))</f>
        <v>76</v>
      </c>
      <c r="J16" s="13" t="str">
        <f ca="1">IF($A16=0,"",VLOOKUP($B16,Employees!$A:$G,7,FALSE))</f>
        <v>HL</v>
      </c>
      <c r="K16" s="14">
        <f t="shared" ca="1" si="11"/>
        <v>0</v>
      </c>
      <c r="L16" s="14">
        <f t="shared" ca="1" si="12"/>
        <v>0</v>
      </c>
      <c r="M16" s="14">
        <f t="shared" ca="1" si="13"/>
        <v>11.533333333333335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2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11.533333333333335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5.0333333333333323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1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5.0333333333333323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6.5000000000000018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1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6.5000000000000018</v>
      </c>
      <c r="AT16" s="17"/>
      <c r="AU16" s="25">
        <f>'Week 1 Roster'!A16</f>
        <v>10114</v>
      </c>
      <c r="AV16" s="25">
        <f>'Week 2 Roster'!A16</f>
        <v>10093</v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210184</v>
      </c>
      <c r="B17" s="28">
        <f t="shared" ca="1" si="9"/>
        <v>210184</v>
      </c>
      <c r="C17" s="28" t="str">
        <f ca="1">IF($A17=0,"",VLOOKUP($B17,Employees!$A:$G,2,FALSE))</f>
        <v>Jiuri</v>
      </c>
      <c r="D17" s="28" t="str">
        <f ca="1">IF($A17=0,"",VLOOKUP($B17,Employees!$A:$G,3,FALSE))</f>
        <v>Palahang</v>
      </c>
      <c r="E17" s="26">
        <f ca="1">IF($A17=0,"",VLOOKUP($B17,Employees!$A:$G,5,FALSE))</f>
        <v>39072</v>
      </c>
      <c r="F17" s="13">
        <f ca="1">IF($E17="","",ROUNDDOWN(YEARFRAC($E17, 'Week 1 Roster'!$D$1-1, 1), 0))</f>
        <v>17</v>
      </c>
      <c r="G17" s="13">
        <f ca="1">IF($E17="","",ROUNDDOWN(YEARFRAC($E17, 'Week 1 Roster'!$D$1+14, 1), 0))</f>
        <v>17</v>
      </c>
      <c r="H17" s="13" t="b">
        <f t="shared" ca="1" si="10"/>
        <v>0</v>
      </c>
      <c r="I17" s="13">
        <f ca="1">IF($A17=0,"",VLOOKUP($B17,Employees!$A:$G,6,FALSE))</f>
        <v>76</v>
      </c>
      <c r="J17" s="13" t="str">
        <f ca="1">IF($A17=0,"",VLOOKUP($B17,Employees!$A:$G,7,FALSE))</f>
        <v>HL</v>
      </c>
      <c r="K17" s="14">
        <f t="shared" ca="1" si="11"/>
        <v>17.649999999999999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3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17.649999999999999</v>
      </c>
      <c r="W17" s="17">
        <f ca="1">IF($A17=0,0,SUMIF('Week 1 Roster'!$AZ:$AZ,$B17,'Week 1 Roster'!$AE:$AE))</f>
        <v>12.649999999999999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2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12.649999999999999</v>
      </c>
      <c r="AI17" s="17">
        <f ca="1">IF($A17=0,0,SUMIF('Week 2 Roster'!$AZ:$AZ,$B17,'Week 2 Roster'!$AE:$AE))</f>
        <v>5.0000000000000009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1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5.0000000000000009</v>
      </c>
      <c r="AT17" s="17"/>
      <c r="AU17" s="25">
        <f>'Week 1 Roster'!A17</f>
        <v>10093</v>
      </c>
      <c r="AV17" s="25">
        <f>'Week 2 Roster'!A17</f>
        <v>10108</v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210208</v>
      </c>
      <c r="B18" s="28">
        <f t="shared" ca="1" si="9"/>
        <v>210208</v>
      </c>
      <c r="C18" s="28" t="str">
        <f ca="1">IF($A18=0,"",VLOOKUP($B18,Employees!$A:$G,2,FALSE))</f>
        <v>Chelcy</v>
      </c>
      <c r="D18" s="28" t="str">
        <f ca="1">IF($A18=0,"",VLOOKUP($B18,Employees!$A:$G,3,FALSE))</f>
        <v>Hargreaves</v>
      </c>
      <c r="E18" s="26">
        <f ca="1">IF($A18=0,"",VLOOKUP($B18,Employees!$A:$G,5,FALSE))</f>
        <v>39188</v>
      </c>
      <c r="F18" s="13">
        <f ca="1">IF($E18="","",ROUNDDOWN(YEARFRAC($E18, 'Week 1 Roster'!$D$1-1, 1), 0))</f>
        <v>17</v>
      </c>
      <c r="G18" s="13">
        <f ca="1">IF($E18="","",ROUNDDOWN(YEARFRAC($E18, 'Week 1 Roster'!$D$1+14, 1), 0))</f>
        <v>17</v>
      </c>
      <c r="H18" s="13" t="b">
        <f t="shared" ca="1" si="10"/>
        <v>0</v>
      </c>
      <c r="I18" s="13">
        <f ca="1">IF($A18=0,"",VLOOKUP($B18,Employees!$A:$G,6,FALSE))</f>
        <v>76</v>
      </c>
      <c r="J18" s="13" t="str">
        <f ca="1">IF($A18=0,"",VLOOKUP($B18,Employees!$A:$G,7,FALSE))</f>
        <v>HL</v>
      </c>
      <c r="K18" s="14">
        <f t="shared" ca="1" si="11"/>
        <v>7.0000000000000018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2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7.0000000000000018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7.0000000000000018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2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7.0000000000000018</v>
      </c>
      <c r="AT18" s="17"/>
      <c r="AU18" s="25">
        <f>'Week 1 Roster'!A18</f>
        <v>10108</v>
      </c>
      <c r="AV18" s="25">
        <f>'Week 2 Roster'!A18</f>
        <v>10084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10222</v>
      </c>
      <c r="B19" s="28">
        <f t="shared" ca="1" si="9"/>
        <v>10222</v>
      </c>
      <c r="C19" s="28" t="str">
        <f ca="1">IF($A19=0,"",VLOOKUP($B19,Employees!$A:$G,2,FALSE))</f>
        <v>Jessica</v>
      </c>
      <c r="D19" s="28" t="str">
        <f ca="1">IF($A19=0,"",VLOOKUP($B19,Employees!$A:$G,3,FALSE))</f>
        <v>Modarelli</v>
      </c>
      <c r="E19" s="26">
        <f ca="1">IF($A19=0,"",VLOOKUP($B19,Employees!$A:$G,5,FALSE))</f>
        <v>36400</v>
      </c>
      <c r="F19" s="13">
        <f ca="1">IF($E19="","",ROUNDDOWN(YEARFRAC($E19, 'Week 1 Roster'!$D$1-1, 1), 0))</f>
        <v>24</v>
      </c>
      <c r="G19" s="13">
        <f ca="1">IF($E19="","",ROUNDDOWN(YEARFRAC($E19, 'Week 1 Roster'!$D$1+14, 1), 0))</f>
        <v>25</v>
      </c>
      <c r="H19" s="13" t="b">
        <f t="shared" ca="1" si="10"/>
        <v>0</v>
      </c>
      <c r="I19" s="13">
        <f ca="1">IF($A19=0,"",VLOOKUP($B19,Employees!$A:$G,6,FALSE))</f>
        <v>76</v>
      </c>
      <c r="J19" s="13" t="str">
        <f ca="1">IF($A19=0,"",VLOOKUP($B19,Employees!$A:$G,7,FALSE))</f>
        <v>HL</v>
      </c>
      <c r="K19" s="14">
        <f t="shared" ca="1" si="11"/>
        <v>5.0000000000000009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1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5.0000000000000009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5.0000000000000009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1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5.0000000000000009</v>
      </c>
      <c r="AT19" s="17"/>
      <c r="AU19" s="25">
        <f>'Week 1 Roster'!A19</f>
        <v>10084</v>
      </c>
      <c r="AV19" s="25">
        <f>'Week 2 Roster'!A19</f>
        <v>210183</v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10081</v>
      </c>
      <c r="B20" s="28">
        <f t="shared" ca="1" si="9"/>
        <v>10081</v>
      </c>
      <c r="C20" s="28" t="str">
        <f ca="1">IF($A20=0,"",VLOOKUP($B20,Employees!$A:$G,2,FALSE))</f>
        <v>Emmanuel</v>
      </c>
      <c r="D20" s="28" t="str">
        <f ca="1">IF($A20=0,"",VLOOKUP($B20,Employees!$A:$G,3,FALSE))</f>
        <v>Quebec</v>
      </c>
      <c r="E20" s="26">
        <f ca="1">IF($A20=0,"",VLOOKUP($B20,Employees!$A:$G,5,FALSE))</f>
        <v>37594</v>
      </c>
      <c r="F20" s="13">
        <f ca="1">IF($E20="","",ROUNDDOWN(YEARFRAC($E20, 'Week 1 Roster'!$D$1-1, 1), 0))</f>
        <v>21</v>
      </c>
      <c r="G20" s="13">
        <f ca="1">IF($E20="","",ROUNDDOWN(YEARFRAC($E20, 'Week 1 Roster'!$D$1+14, 1), 0))</f>
        <v>21</v>
      </c>
      <c r="H20" s="13" t="b">
        <f t="shared" ca="1" si="10"/>
        <v>0</v>
      </c>
      <c r="I20" s="13">
        <f ca="1">IF($A20=0,"",VLOOKUP($B20,Employees!$A:$G,6,FALSE))</f>
        <v>76</v>
      </c>
      <c r="J20" s="13" t="str">
        <f ca="1">IF($A20=0,"",VLOOKUP($B20,Employees!$A:$G,7,FALSE))</f>
        <v>HL</v>
      </c>
      <c r="K20" s="14">
        <f t="shared" ca="1" si="11"/>
        <v>8.1333333333333329</v>
      </c>
      <c r="L20" s="14">
        <f t="shared" ca="1" si="12"/>
        <v>6.5000000000000018</v>
      </c>
      <c r="M20" s="14">
        <f t="shared" ca="1" si="13"/>
        <v>5.0000000000000009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3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19.633333333333336</v>
      </c>
      <c r="W20" s="17">
        <f ca="1">IF($A20=0,0,SUMIF('Week 1 Roster'!$AZ:$AZ,$B20,'Week 1 Roster'!$AE:$AE))</f>
        <v>8.1333333333333329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1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8.1333333333333329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6.5000000000000018</v>
      </c>
      <c r="AK20" s="17">
        <f ca="1">IF($A20=0,0,SUMIF('Week 2 Roster'!$AZ:$AZ,$B20,'Week 2 Roster'!$AI:$AI))</f>
        <v>5.0000000000000009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2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11.500000000000004</v>
      </c>
      <c r="AT20" s="17"/>
      <c r="AU20" s="25">
        <f>'Week 1 Roster'!A20</f>
        <v>210183</v>
      </c>
      <c r="AV20" s="25">
        <f>'Week 2 Roster'!A20</f>
        <v>210184</v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210218</v>
      </c>
      <c r="B21" s="28">
        <f t="shared" ca="1" si="9"/>
        <v>210218</v>
      </c>
      <c r="C21" s="28" t="str">
        <f ca="1">IF($A21=0,"",VLOOKUP($B21,Employees!$A:$G,2,FALSE))</f>
        <v>Mikayla</v>
      </c>
      <c r="D21" s="28" t="str">
        <f ca="1">IF($A21=0,"",VLOOKUP($B21,Employees!$A:$G,3,FALSE))</f>
        <v>Perez</v>
      </c>
      <c r="E21" s="26">
        <f ca="1">IF($A21=0,"",VLOOKUP($B21,Employees!$A:$G,5,FALSE))</f>
        <v>39043</v>
      </c>
      <c r="F21" s="13">
        <f ca="1">IF($E21="","",ROUNDDOWN(YEARFRAC($E21, 'Week 1 Roster'!$D$1-1, 1), 0))</f>
        <v>17</v>
      </c>
      <c r="G21" s="13">
        <f ca="1">IF($E21="","",ROUNDDOWN(YEARFRAC($E21, 'Week 1 Roster'!$D$1+14, 1), 0))</f>
        <v>17</v>
      </c>
      <c r="H21" s="13" t="b">
        <f t="shared" ca="1" si="10"/>
        <v>0</v>
      </c>
      <c r="I21" s="13">
        <f ca="1">IF($A21=0,"",VLOOKUP($B21,Employees!$A:$G,6,FALSE))</f>
        <v>76</v>
      </c>
      <c r="J21" s="13" t="str">
        <f ca="1">IF($A21=0,"",VLOOKUP($B21,Employees!$A:$G,7,FALSE))</f>
        <v>HL</v>
      </c>
      <c r="K21" s="14">
        <f t="shared" ca="1" si="11"/>
        <v>8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2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8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8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2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8</v>
      </c>
      <c r="AT21" s="17"/>
      <c r="AU21" s="25">
        <f>'Week 1 Roster'!A21</f>
        <v>210184</v>
      </c>
      <c r="AV21" s="25">
        <f>'Week 2 Roster'!A21</f>
        <v>210208</v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210212</v>
      </c>
      <c r="B22" s="28">
        <f t="shared" ca="1" si="9"/>
        <v>210212</v>
      </c>
      <c r="C22" s="28" t="str">
        <f ca="1">IF($A22=0,"",VLOOKUP($B22,Employees!$A:$G,2,FALSE))</f>
        <v>Elyssa</v>
      </c>
      <c r="D22" s="28" t="str">
        <f ca="1">IF($A22=0,"",VLOOKUP($B22,Employees!$A:$G,3,FALSE))</f>
        <v>Acallar</v>
      </c>
      <c r="E22" s="26">
        <f ca="1">IF($A22=0,"",VLOOKUP($B22,Employees!$A:$G,5,FALSE))</f>
        <v>38844</v>
      </c>
      <c r="F22" s="13">
        <f ca="1">IF($E22="","",ROUNDDOWN(YEARFRAC($E22, 'Week 1 Roster'!$D$1-1, 1), 0))</f>
        <v>18</v>
      </c>
      <c r="G22" s="13">
        <f ca="1">IF($E22="","",ROUNDDOWN(YEARFRAC($E22, 'Week 1 Roster'!$D$1+14, 1), 0))</f>
        <v>18</v>
      </c>
      <c r="H22" s="13" t="b">
        <f t="shared" ca="1" si="10"/>
        <v>0</v>
      </c>
      <c r="I22" s="13">
        <f ca="1">IF($A22=0,"",VLOOKUP($B22,Employees!$A:$G,6,FALSE))</f>
        <v>76</v>
      </c>
      <c r="J22" s="13" t="str">
        <f ca="1">IF($A22=0,"",VLOOKUP($B22,Employees!$A:$G,7,FALSE))</f>
        <v>HL</v>
      </c>
      <c r="K22" s="14">
        <f t="shared" ca="1" si="11"/>
        <v>0</v>
      </c>
      <c r="L22" s="14">
        <f t="shared" ca="1" si="12"/>
        <v>0</v>
      </c>
      <c r="M22" s="14">
        <f t="shared" ca="1" si="13"/>
        <v>10.25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2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10.25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5.25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1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5.25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5.0000000000000009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1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5.0000000000000009</v>
      </c>
      <c r="AT22" s="17"/>
      <c r="AU22" s="25">
        <f>'Week 1 Roster'!A22</f>
        <v>210208</v>
      </c>
      <c r="AV22" s="25">
        <f>'Week 2 Roster'!A22</f>
        <v>10222</v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10097</v>
      </c>
      <c r="B23" s="28">
        <f t="shared" ca="1" si="9"/>
        <v>10097</v>
      </c>
      <c r="C23" s="28" t="str">
        <f ca="1">IF($A23=0,"",VLOOKUP($B23,Employees!$A:$G,2,FALSE))</f>
        <v>Jie</v>
      </c>
      <c r="D23" s="28" t="str">
        <f ca="1">IF($A23=0,"",VLOOKUP($B23,Employees!$A:$G,3,FALSE))</f>
        <v>Wei</v>
      </c>
      <c r="E23" s="26">
        <f ca="1">IF($A23=0,"",VLOOKUP($B23,Employees!$A:$G,5,FALSE))</f>
        <v>32547</v>
      </c>
      <c r="F23" s="13">
        <f ca="1">IF($E23="","",ROUNDDOWN(YEARFRAC($E23, 'Week 1 Roster'!$D$1-1, 1), 0))</f>
        <v>35</v>
      </c>
      <c r="G23" s="13">
        <f ca="1">IF($E23="","",ROUNDDOWN(YEARFRAC($E23, 'Week 1 Roster'!$D$1+14, 1), 0))</f>
        <v>35</v>
      </c>
      <c r="H23" s="13" t="b">
        <f t="shared" ca="1" si="10"/>
        <v>0</v>
      </c>
      <c r="I23" s="13">
        <f ca="1">IF($A23=0,"",VLOOKUP($B23,Employees!$A:$G,6,FALSE))</f>
        <v>100</v>
      </c>
      <c r="J23" s="13" t="str">
        <f ca="1">IF($A23=0,"",VLOOKUP($B23,Employees!$A:$G,7,FALSE))</f>
        <v>HL</v>
      </c>
      <c r="K23" s="14">
        <f t="shared" ca="1" si="11"/>
        <v>10.000000000000002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2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10.000000000000002</v>
      </c>
      <c r="W23" s="17">
        <f ca="1">IF($A23=0,0,SUMIF('Week 1 Roster'!$AZ:$AZ,$B23,'Week 1 Roster'!$AE:$AE))</f>
        <v>5.0000000000000009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1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5.0000000000000009</v>
      </c>
      <c r="AI23" s="17">
        <f ca="1">IF($A23=0,0,SUMIF('Week 2 Roster'!$AZ:$AZ,$B23,'Week 2 Roster'!$AE:$AE))</f>
        <v>5.0000000000000009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1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5.0000000000000009</v>
      </c>
      <c r="AT23" s="17"/>
      <c r="AU23" s="25">
        <f>'Week 1 Roster'!A23</f>
        <v>10222</v>
      </c>
      <c r="AV23" s="25">
        <f>'Week 2 Roster'!A23</f>
        <v>10081</v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10139</v>
      </c>
      <c r="B24" s="28">
        <f t="shared" ca="1" si="9"/>
        <v>10139</v>
      </c>
      <c r="C24" s="28" t="str">
        <f ca="1">IF($A24=0,"",VLOOKUP($B24,Employees!$A:$G,2,FALSE))</f>
        <v>Sonita</v>
      </c>
      <c r="D24" s="28" t="str">
        <f ca="1">IF($A24=0,"",VLOOKUP($B24,Employees!$A:$G,3,FALSE))</f>
        <v>Hok</v>
      </c>
      <c r="E24" s="26">
        <f ca="1">IF($A24=0,"",VLOOKUP($B24,Employees!$A:$G,5,FALSE))</f>
        <v>36790</v>
      </c>
      <c r="F24" s="13">
        <f ca="1">IF($E24="","",ROUNDDOWN(YEARFRAC($E24, 'Week 1 Roster'!$D$1-1, 1), 0))</f>
        <v>23</v>
      </c>
      <c r="G24" s="13">
        <f ca="1">IF($E24="","",ROUNDDOWN(YEARFRAC($E24, 'Week 1 Roster'!$D$1+14, 1), 0))</f>
        <v>23</v>
      </c>
      <c r="H24" s="13" t="b">
        <f t="shared" ca="1" si="10"/>
        <v>0</v>
      </c>
      <c r="I24" s="13">
        <f ca="1">IF($A24=0,"",VLOOKUP($B24,Employees!$A:$G,6,FALSE))</f>
        <v>76</v>
      </c>
      <c r="J24" s="13" t="str">
        <f ca="1">IF($A24=0,"",VLOOKUP($B24,Employees!$A:$G,7,FALSE))</f>
        <v>HL</v>
      </c>
      <c r="K24" s="14">
        <f t="shared" ca="1" si="11"/>
        <v>25.35</v>
      </c>
      <c r="L24" s="14">
        <f t="shared" ca="1" si="12"/>
        <v>12</v>
      </c>
      <c r="M24" s="14">
        <f t="shared" ca="1" si="13"/>
        <v>10.733333333333333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7</v>
      </c>
      <c r="R24" s="14">
        <f t="shared" ca="1" si="18"/>
        <v>0</v>
      </c>
      <c r="S24" s="14">
        <f t="shared" ca="1" si="19"/>
        <v>10</v>
      </c>
      <c r="T24" s="14">
        <f t="shared" ca="1" si="20"/>
        <v>0</v>
      </c>
      <c r="U24" s="14">
        <f t="shared" ca="1" si="21"/>
        <v>58.083333333333336</v>
      </c>
      <c r="W24" s="17">
        <f ca="1">IF($A24=0,0,SUMIF('Week 1 Roster'!$AZ:$AZ,$B24,'Week 1 Roster'!$AE:$AE))</f>
        <v>8.5</v>
      </c>
      <c r="X24" s="17">
        <f ca="1">IF($A24=0,0,SUMIF('Week 1 Roster'!$AZ:$AZ,$B24,'Week 1 Roster'!$AG:$AG))</f>
        <v>6.4999999999999991</v>
      </c>
      <c r="Y24" s="17">
        <f ca="1">IF($A24=0,0,SUMIF('Week 1 Roster'!$AZ:$AZ,$B24,'Week 1 Roster'!$AI:$AI))</f>
        <v>5.5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3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10</v>
      </c>
      <c r="AF24" s="17">
        <f ca="1">IF($A24=0,0,SUMIF('Week 1 Roster'!$AZ:$AZ,$B24,'Week 1 Roster'!$AS:$AS))</f>
        <v>0</v>
      </c>
      <c r="AG24" s="17">
        <f t="shared" ca="1" si="22"/>
        <v>30.5</v>
      </c>
      <c r="AI24" s="17">
        <f ca="1">IF($A24=0,0,SUMIF('Week 2 Roster'!$AZ:$AZ,$B24,'Week 2 Roster'!$AE:$AE))</f>
        <v>16.850000000000001</v>
      </c>
      <c r="AJ24" s="17">
        <f ca="1">IF($A24=0,0,SUMIF('Week 2 Roster'!$AZ:$AZ,$B24,'Week 2 Roster'!$AG:$AG))</f>
        <v>5.5</v>
      </c>
      <c r="AK24" s="17">
        <f ca="1">IF($A24=0,0,SUMIF('Week 2 Roster'!$AZ:$AZ,$B24,'Week 2 Roster'!$AI:$AI))</f>
        <v>5.2333333333333325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4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27.583333333333336</v>
      </c>
      <c r="AT24" s="17"/>
      <c r="AU24" s="25">
        <f>'Week 1 Roster'!A24</f>
        <v>10081</v>
      </c>
      <c r="AV24" s="25">
        <f>'Week 2 Roster'!A24</f>
        <v>210218</v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10185</v>
      </c>
      <c r="B25" s="28">
        <f t="shared" ca="1" si="9"/>
        <v>10185</v>
      </c>
      <c r="C25" s="28" t="str">
        <f ca="1">IF($A25=0,"",VLOOKUP($B25,Employees!$A:$G,2,FALSE))</f>
        <v>Lihour</v>
      </c>
      <c r="D25" s="28" t="str">
        <f ca="1">IF($A25=0,"",VLOOKUP($B25,Employees!$A:$G,3,FALSE))</f>
        <v>Chhit</v>
      </c>
      <c r="E25" s="26">
        <f ca="1">IF($A25=0,"",VLOOKUP($B25,Employees!$A:$G,5,FALSE))</f>
        <v>36488</v>
      </c>
      <c r="F25" s="13">
        <f ca="1">IF($E25="","",ROUNDDOWN(YEARFRAC($E25, 'Week 1 Roster'!$D$1-1, 1), 0))</f>
        <v>24</v>
      </c>
      <c r="G25" s="13">
        <f ca="1">IF($E25="","",ROUNDDOWN(YEARFRAC($E25, 'Week 1 Roster'!$D$1+14, 1), 0))</f>
        <v>24</v>
      </c>
      <c r="H25" s="13" t="b">
        <f t="shared" ca="1" si="10"/>
        <v>0</v>
      </c>
      <c r="I25" s="13">
        <f ca="1">IF($A25=0,"",VLOOKUP($B25,Employees!$A:$G,6,FALSE))</f>
        <v>76</v>
      </c>
      <c r="J25" s="13" t="str">
        <f ca="1">IF($A25=0,"",VLOOKUP($B25,Employees!$A:$G,7,FALSE))</f>
        <v>HL</v>
      </c>
      <c r="K25" s="14">
        <f t="shared" ca="1" si="11"/>
        <v>47.8</v>
      </c>
      <c r="L25" s="14">
        <f t="shared" ca="1" si="12"/>
        <v>12.7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8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60.5</v>
      </c>
      <c r="W25" s="17">
        <f ca="1">IF($A25=0,0,SUMIF('Week 1 Roster'!$AZ:$AZ,$B25,'Week 1 Roster'!$AE:$AE))</f>
        <v>24.5</v>
      </c>
      <c r="X25" s="17">
        <f ca="1">IF($A25=0,0,SUMIF('Week 1 Roster'!$AZ:$AZ,$B25,'Week 1 Roster'!$AG:$AG))</f>
        <v>6.5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4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31</v>
      </c>
      <c r="AI25" s="17">
        <f ca="1">IF($A25=0,0,SUMIF('Week 2 Roster'!$AZ:$AZ,$B25,'Week 2 Roster'!$AE:$AE))</f>
        <v>23.3</v>
      </c>
      <c r="AJ25" s="17">
        <f ca="1">IF($A25=0,0,SUMIF('Week 2 Roster'!$AZ:$AZ,$B25,'Week 2 Roster'!$AG:$AG))</f>
        <v>6.2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4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29.5</v>
      </c>
      <c r="AT25" s="17"/>
      <c r="AU25" s="25">
        <f>'Week 1 Roster'!A25</f>
        <v>210218</v>
      </c>
      <c r="AV25" s="25">
        <f>'Week 2 Roster'!A25</f>
        <v>210212</v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10138</v>
      </c>
      <c r="B26" s="28">
        <f t="shared" ca="1" si="9"/>
        <v>10138</v>
      </c>
      <c r="C26" s="28" t="str">
        <f ca="1">IF($A26=0,"",VLOOKUP($B26,Employees!$A:$G,2,FALSE))</f>
        <v>Soksophoanketia</v>
      </c>
      <c r="D26" s="28" t="str">
        <f ca="1">IF($A26=0,"",VLOOKUP($B26,Employees!$A:$G,3,FALSE))</f>
        <v>Chantha</v>
      </c>
      <c r="E26" s="26">
        <f ca="1">IF($A26=0,"",VLOOKUP($B26,Employees!$A:$G,5,FALSE))</f>
        <v>38436</v>
      </c>
      <c r="F26" s="13">
        <f ca="1">IF($E26="","",ROUNDDOWN(YEARFRAC($E26, 'Week 1 Roster'!$D$1-1, 1), 0))</f>
        <v>19</v>
      </c>
      <c r="G26" s="13">
        <f ca="1">IF($E26="","",ROUNDDOWN(YEARFRAC($E26, 'Week 1 Roster'!$D$1+14, 1), 0))</f>
        <v>19</v>
      </c>
      <c r="H26" s="13" t="b">
        <f t="shared" ca="1" si="10"/>
        <v>0</v>
      </c>
      <c r="I26" s="13">
        <f ca="1">IF($A26=0,"",VLOOKUP($B26,Employees!$A:$G,6,FALSE))</f>
        <v>48</v>
      </c>
      <c r="J26" s="13" t="str">
        <f ca="1">IF($A26=0,"",VLOOKUP($B26,Employees!$A:$G,7,FALSE))</f>
        <v>HL</v>
      </c>
      <c r="K26" s="14">
        <f t="shared" ca="1" si="11"/>
        <v>13.133333333333333</v>
      </c>
      <c r="L26" s="14">
        <f t="shared" ca="1" si="12"/>
        <v>11.5</v>
      </c>
      <c r="M26" s="14">
        <f t="shared" ca="1" si="13"/>
        <v>12.5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6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37.133333333333333</v>
      </c>
      <c r="W26" s="17">
        <f ca="1">IF($A26=0,0,SUMIF('Week 1 Roster'!$AZ:$AZ,$B26,'Week 1 Roster'!$AE:$AE))</f>
        <v>6.5833333333333321</v>
      </c>
      <c r="X26" s="17">
        <f ca="1">IF($A26=0,0,SUMIF('Week 1 Roster'!$AZ:$AZ,$B26,'Week 1 Roster'!$AG:$AG))</f>
        <v>5.5</v>
      </c>
      <c r="Y26" s="17">
        <f ca="1">IF($A26=0,0,SUMIF('Week 1 Roster'!$AZ:$AZ,$B26,'Week 1 Roster'!$AI:$AI))</f>
        <v>6.5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3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18.583333333333332</v>
      </c>
      <c r="AI26" s="17">
        <f ca="1">IF($A26=0,0,SUMIF('Week 2 Roster'!$AZ:$AZ,$B26,'Week 2 Roster'!$AE:$AE))</f>
        <v>6.5500000000000016</v>
      </c>
      <c r="AJ26" s="17">
        <f ca="1">IF($A26=0,0,SUMIF('Week 2 Roster'!$AZ:$AZ,$B26,'Week 2 Roster'!$AG:$AG))</f>
        <v>6</v>
      </c>
      <c r="AK26" s="17">
        <f ca="1">IF($A26=0,0,SUMIF('Week 2 Roster'!$AZ:$AZ,$B26,'Week 2 Roster'!$AI:$AI))</f>
        <v>6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3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18.55</v>
      </c>
      <c r="AT26" s="17"/>
      <c r="AU26" s="25">
        <f>'Week 1 Roster'!A26</f>
        <v>210212</v>
      </c>
      <c r="AV26" s="25">
        <f>'Week 2 Roster'!A26</f>
        <v>10097</v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10300</v>
      </c>
      <c r="B27" s="28">
        <f t="shared" ca="1" si="9"/>
        <v>10300</v>
      </c>
      <c r="C27" s="28" t="str">
        <f ca="1">IF($A27=0,"",VLOOKUP($B27,Employees!$A:$G,2,FALSE))</f>
        <v>Sim</v>
      </c>
      <c r="D27" s="28" t="str">
        <f ca="1">IF($A27=0,"",VLOOKUP($B27,Employees!$A:$G,3,FALSE))</f>
        <v>Sovan Visal</v>
      </c>
      <c r="E27" s="26">
        <f ca="1">IF($A27=0,"",VLOOKUP($B27,Employees!$A:$G,5,FALSE))</f>
        <v>36266</v>
      </c>
      <c r="F27" s="13">
        <f ca="1">IF($E27="","",ROUNDDOWN(YEARFRAC($E27, 'Week 1 Roster'!$D$1-1, 1), 0))</f>
        <v>25</v>
      </c>
      <c r="G27" s="13">
        <f ca="1">IF($E27="","",ROUNDDOWN(YEARFRAC($E27, 'Week 1 Roster'!$D$1+14, 1), 0))</f>
        <v>25</v>
      </c>
      <c r="H27" s="13" t="b">
        <f t="shared" ca="1" si="10"/>
        <v>0</v>
      </c>
      <c r="I27" s="13">
        <f ca="1">IF($A27=0,"",VLOOKUP($B27,Employees!$A:$G,6,FALSE))</f>
        <v>76</v>
      </c>
      <c r="J27" s="13" t="str">
        <f ca="1">IF($A27=0,"",VLOOKUP($B27,Employees!$A:$G,7,FALSE))</f>
        <v>HL</v>
      </c>
      <c r="K27" s="14">
        <f t="shared" ca="1" si="11"/>
        <v>33.630000000000003</v>
      </c>
      <c r="L27" s="14">
        <f t="shared" ca="1" si="12"/>
        <v>0</v>
      </c>
      <c r="M27" s="14">
        <f t="shared" ca="1" si="13"/>
        <v>12.683333333333334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6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46.313333333333333</v>
      </c>
      <c r="W27" s="17">
        <f ca="1">IF($A27=0,0,SUMIF('Week 1 Roster'!$AZ:$AZ,$B27,'Week 1 Roster'!$AE:$AE))</f>
        <v>18.363333333333337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6.4666666666666659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3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24.830000000000002</v>
      </c>
      <c r="AI27" s="17">
        <f ca="1">IF($A27=0,0,SUMIF('Week 2 Roster'!$AZ:$AZ,$B27,'Week 2 Roster'!$AE:$AE))</f>
        <v>15.266666666666667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6.2166666666666668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3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21.483333333333334</v>
      </c>
      <c r="AT27" s="17"/>
      <c r="AU27" s="25">
        <f>'Week 1 Roster'!A27</f>
        <v>10097</v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10335</v>
      </c>
      <c r="B28" s="28">
        <f t="shared" ca="1" si="9"/>
        <v>10335</v>
      </c>
      <c r="C28" s="28" t="str">
        <f ca="1">IF($A28=0,"",VLOOKUP($B28,Employees!$A:$G,2,FALSE))</f>
        <v>Chansethea</v>
      </c>
      <c r="D28" s="28" t="str">
        <f ca="1">IF($A28=0,"",VLOOKUP($B28,Employees!$A:$G,3,FALSE))</f>
        <v>Sunly</v>
      </c>
      <c r="E28" s="26">
        <f ca="1">IF($A28=0,"",VLOOKUP($B28,Employees!$A:$G,5,FALSE))</f>
        <v>36668</v>
      </c>
      <c r="F28" s="13">
        <f ca="1">IF($E28="","",ROUNDDOWN(YEARFRAC($E28, 'Week 1 Roster'!$D$1-1, 1), 0))</f>
        <v>24</v>
      </c>
      <c r="G28" s="13">
        <f ca="1">IF($E28="","",ROUNDDOWN(YEARFRAC($E28, 'Week 1 Roster'!$D$1+14, 1), 0))</f>
        <v>24</v>
      </c>
      <c r="H28" s="13" t="b">
        <f t="shared" ca="1" si="10"/>
        <v>0</v>
      </c>
      <c r="I28" s="13">
        <f ca="1">IF($A28=0,"",VLOOKUP($B28,Employees!$A:$G,6,FALSE))</f>
        <v>48</v>
      </c>
      <c r="J28" s="13" t="str">
        <f ca="1">IF($A28=0,"",VLOOKUP($B28,Employees!$A:$G,7,FALSE))</f>
        <v>SS</v>
      </c>
      <c r="K28" s="14">
        <f t="shared" ca="1" si="11"/>
        <v>17.603333333333332</v>
      </c>
      <c r="L28" s="14">
        <f t="shared" ca="1" si="12"/>
        <v>0</v>
      </c>
      <c r="M28" s="14">
        <f t="shared" ca="1" si="13"/>
        <v>11.7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4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29.303333333333331</v>
      </c>
      <c r="W28" s="17">
        <f ca="1">IF($A28=0,0,SUMIF('Week 1 Roster'!$AZ:$AZ,$B28,'Week 1 Roster'!$AE:$AE))</f>
        <v>8.5500000000000007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5.1999999999999984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2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13.75</v>
      </c>
      <c r="AI28" s="17">
        <f ca="1">IF($A28=0,0,SUMIF('Week 2 Roster'!$AZ:$AZ,$B28,'Week 2 Roster'!$AE:$AE))</f>
        <v>9.0533333333333328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6.5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2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15.553333333333333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10074</v>
      </c>
      <c r="B29" s="28">
        <f t="shared" ca="1" si="9"/>
        <v>10074</v>
      </c>
      <c r="C29" s="28" t="str">
        <f ca="1">IF($A29=0,"",VLOOKUP($B29,Employees!$A:$G,2,FALSE))</f>
        <v>Criselle Joy</v>
      </c>
      <c r="D29" s="28" t="str">
        <f ca="1">IF($A29=0,"",VLOOKUP($B29,Employees!$A:$G,3,FALSE))</f>
        <v>Sico</v>
      </c>
      <c r="E29" s="26">
        <f ca="1">IF($A29=0,"",VLOOKUP($B29,Employees!$A:$G,5,FALSE))</f>
        <v>32690</v>
      </c>
      <c r="F29" s="13">
        <f ca="1">IF($E29="","",ROUNDDOWN(YEARFRAC($E29, 'Week 1 Roster'!$D$1-1, 1), 0))</f>
        <v>35</v>
      </c>
      <c r="G29" s="13">
        <f ca="1">IF($E29="","",ROUNDDOWN(YEARFRAC($E29, 'Week 1 Roster'!$D$1+14, 1), 0))</f>
        <v>35</v>
      </c>
      <c r="H29" s="13" t="b">
        <f t="shared" ca="1" si="10"/>
        <v>0</v>
      </c>
      <c r="I29" s="13">
        <f ca="1">IF($A29=0,"",VLOOKUP($B29,Employees!$A:$G,6,FALSE))</f>
        <v>48</v>
      </c>
      <c r="J29" s="13" t="str">
        <f ca="1">IF($A29=0,"",VLOOKUP($B29,Employees!$A:$G,7,FALSE))</f>
        <v>HL</v>
      </c>
      <c r="K29" s="14">
        <f t="shared" ca="1" si="11"/>
        <v>13.666666666666668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2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13.666666666666668</v>
      </c>
      <c r="W29" s="17">
        <f ca="1">IF($A29=0,0,SUMIF('Week 1 Roster'!$AZ:$AZ,$B29,'Week 1 Roster'!$AE:$AE))</f>
        <v>6.8000000000000007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1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6.8000000000000007</v>
      </c>
      <c r="AI29" s="17">
        <f ca="1">IF($A29=0,0,SUMIF('Week 2 Roster'!$AZ:$AZ,$B29,'Week 2 Roster'!$AE:$AE))</f>
        <v>6.8666666666666671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1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6.8666666666666671</v>
      </c>
      <c r="AT29" s="17"/>
      <c r="AU29" s="25" t="str">
        <f>'Week 1 Roster'!A29</f>
        <v/>
      </c>
      <c r="AV29" s="25">
        <f>'Week 2 Roster'!A29</f>
        <v>10139</v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10085</v>
      </c>
      <c r="B30" s="28">
        <f t="shared" ca="1" si="9"/>
        <v>10085</v>
      </c>
      <c r="C30" s="28" t="str">
        <f ca="1">IF($A30=0,"",VLOOKUP($B30,Employees!$A:$G,2,FALSE))</f>
        <v>Gideon</v>
      </c>
      <c r="D30" s="28" t="str">
        <f ca="1">IF($A30=0,"",VLOOKUP($B30,Employees!$A:$G,3,FALSE))</f>
        <v>Remulta</v>
      </c>
      <c r="E30" s="26">
        <f ca="1">IF($A30=0,"",VLOOKUP($B30,Employees!$A:$G,5,FALSE))</f>
        <v>38322</v>
      </c>
      <c r="F30" s="13">
        <f ca="1">IF($E30="","",ROUNDDOWN(YEARFRAC($E30, 'Week 1 Roster'!$D$1-1, 1), 0))</f>
        <v>19</v>
      </c>
      <c r="G30" s="13">
        <f ca="1">IF($E30="","",ROUNDDOWN(YEARFRAC($E30, 'Week 1 Roster'!$D$1+14, 1), 0))</f>
        <v>19</v>
      </c>
      <c r="H30" s="13" t="b">
        <f t="shared" ca="1" si="10"/>
        <v>0</v>
      </c>
      <c r="I30" s="13">
        <f ca="1">IF($A30=0,"",VLOOKUP($B30,Employees!$A:$G,6,FALSE))</f>
        <v>76</v>
      </c>
      <c r="J30" s="13" t="str">
        <f ca="1">IF($A30=0,"",VLOOKUP($B30,Employees!$A:$G,7,FALSE))</f>
        <v>HL</v>
      </c>
      <c r="K30" s="14">
        <f t="shared" ca="1" si="11"/>
        <v>16.783333333333335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3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16.783333333333335</v>
      </c>
      <c r="W30" s="17">
        <f ca="1">IF($A30=0,0,SUMIF('Week 1 Roster'!$AZ:$AZ,$B30,'Week 1 Roster'!$AE:$AE))</f>
        <v>11.950000000000003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2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11.950000000000003</v>
      </c>
      <c r="AI30" s="17">
        <f ca="1">IF($A30=0,0,SUMIF('Week 2 Roster'!$AZ:$AZ,$B30,'Week 2 Roster'!$AE:$AE))</f>
        <v>4.8333333333333321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1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4.8333333333333321</v>
      </c>
      <c r="AT30" s="17"/>
      <c r="AU30" s="25" t="str">
        <f>'Week 1 Roster'!A30</f>
        <v/>
      </c>
      <c r="AV30" s="25">
        <f>'Week 2 Roster'!A30</f>
        <v>10185</v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10105</v>
      </c>
      <c r="B31" s="28">
        <f t="shared" ca="1" si="9"/>
        <v>10105</v>
      </c>
      <c r="C31" s="28" t="str">
        <f ca="1">IF($A31=0,"",VLOOKUP($B31,Employees!$A:$G,2,FALSE))</f>
        <v>Keziah Elissa</v>
      </c>
      <c r="D31" s="28" t="str">
        <f ca="1">IF($A31=0,"",VLOOKUP($B31,Employees!$A:$G,3,FALSE))</f>
        <v>Espanola</v>
      </c>
      <c r="E31" s="26">
        <f ca="1">IF($A31=0,"",VLOOKUP($B31,Employees!$A:$G,5,FALSE))</f>
        <v>38355</v>
      </c>
      <c r="F31" s="13">
        <f ca="1">IF($E31="","",ROUNDDOWN(YEARFRAC($E31, 'Week 1 Roster'!$D$1-1, 1), 0))</f>
        <v>19</v>
      </c>
      <c r="G31" s="13">
        <f ca="1">IF($E31="","",ROUNDDOWN(YEARFRAC($E31, 'Week 1 Roster'!$D$1+14, 1), 0))</f>
        <v>19</v>
      </c>
      <c r="H31" s="13" t="b">
        <f t="shared" ca="1" si="10"/>
        <v>0</v>
      </c>
      <c r="I31" s="13">
        <f ca="1">IF($A31=0,"",VLOOKUP($B31,Employees!$A:$G,6,FALSE))</f>
        <v>76</v>
      </c>
      <c r="J31" s="13" t="str">
        <f ca="1">IF($A31=0,"",VLOOKUP($B31,Employees!$A:$G,7,FALSE))</f>
        <v>SS</v>
      </c>
      <c r="K31" s="14">
        <f t="shared" ca="1" si="11"/>
        <v>0</v>
      </c>
      <c r="L31" s="14">
        <f t="shared" ca="1" si="12"/>
        <v>12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2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12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5.5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1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5.5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6.4999999999999991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1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6.4999999999999991</v>
      </c>
      <c r="AT31" s="17"/>
      <c r="AU31" s="25" t="str">
        <f>'Week 1 Roster'!A31</f>
        <v/>
      </c>
      <c r="AV31" s="25">
        <f>'Week 2 Roster'!A31</f>
        <v>10138</v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>
        <f>'Week 1 Roster'!A32</f>
        <v>10139</v>
      </c>
      <c r="AV32" s="25">
        <f>'Week 2 Roster'!A32</f>
        <v>10300</v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>
        <f>'Week 1 Roster'!A33</f>
        <v>10185</v>
      </c>
      <c r="AV33" s="25">
        <f>'Week 2 Roster'!A33</f>
        <v>10335</v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>
        <f>'Week 1 Roster'!A34</f>
        <v>10138</v>
      </c>
      <c r="AV34" s="25">
        <f>'Week 2 Roster'!A34</f>
        <v>10074</v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>
        <f>'Week 1 Roster'!A35</f>
        <v>10300</v>
      </c>
      <c r="AV35" s="25">
        <f>'Week 2 Roster'!A35</f>
        <v>10085</v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>
        <f>'Week 1 Roster'!A36</f>
        <v>10335</v>
      </c>
      <c r="AV36" s="25">
        <f>'Week 2 Roster'!A36</f>
        <v>10105</v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>
        <f>'Week 1 Roster'!A37</f>
        <v>10074</v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>
        <f>'Week 1 Roster'!A38</f>
        <v>10085</v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>
        <f>'Week 1 Roster'!A39</f>
        <v>10105</v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214.37</v>
      </c>
      <c r="C11" s="14">
        <f t="shared" si="2"/>
        <v>47.18333333333333</v>
      </c>
      <c r="D11" s="14">
        <f t="shared" si="3"/>
        <v>47.68333333333333</v>
      </c>
      <c r="E11" s="14">
        <f t="shared" si="4"/>
        <v>0</v>
      </c>
      <c r="F11" s="14">
        <f t="shared" si="5"/>
        <v>6.1833333333333487</v>
      </c>
      <c r="G11" s="14">
        <f t="shared" si="6"/>
        <v>0</v>
      </c>
      <c r="H11" s="28">
        <f t="shared" si="7"/>
        <v>43</v>
      </c>
      <c r="I11" s="14">
        <f t="shared" si="8"/>
        <v>31.5</v>
      </c>
      <c r="J11" s="14">
        <f t="shared" si="9"/>
        <v>0</v>
      </c>
      <c r="K11" s="14">
        <f t="shared" si="10"/>
        <v>0</v>
      </c>
      <c r="L11" s="14">
        <f t="shared" si="11"/>
        <v>346.92</v>
      </c>
      <c r="N11" s="17">
        <f>IF(ISBLANK($A11),0,SUMIF('Week 1 Roster'!$B:$B,$A11,'Week 1 Roster'!$AE:$AE))</f>
        <v>116.87</v>
      </c>
      <c r="O11" s="17">
        <f>IF(ISBLANK($A11),0,SUMIF('Week 1 Roster'!$B:$B,$A11,'Week 1 Roster'!$AG:$AG))</f>
        <v>23.616666666666667</v>
      </c>
      <c r="P11" s="17">
        <f>IF(ISBLANK($A11),0,SUMIF('Week 1 Roster'!$B:$B,$A11,'Week 1 Roster'!$AI:$AI))</f>
        <v>24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2.7666666666666728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21</v>
      </c>
      <c r="U11" s="17">
        <f>IF(ISBLANK($A11),0,SUMIF('Week 1 Roster'!$B:$B,$A11,'Week 1 Roster'!$AQ:$AQ))</f>
        <v>31.5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198.75333333333336</v>
      </c>
      <c r="Z11" s="17">
        <f>IF(ISBLANK($A11),0,SUMIF('Week 2 Roster'!$B:$B,$A11,'Week 2 Roster'!$AE:$AE))</f>
        <v>97.499999999999986</v>
      </c>
      <c r="AA11" s="17">
        <f>IF(ISBLANK($A11),0,SUMIF('Week 2 Roster'!$B:$B,$A11,'Week 2 Roster'!$AG:$AG))</f>
        <v>23.566666666666663</v>
      </c>
      <c r="AB11" s="17">
        <f>IF(ISBLANK($A11),0,SUMIF('Week 2 Roster'!$B:$B,$A11,'Week 2 Roster'!$AI:$AI))</f>
        <v>23.68333333333333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3.4166666666666758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22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148.16666666666666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159.03333333333333</v>
      </c>
      <c r="C17" s="14">
        <f t="shared" si="2"/>
        <v>33.000000000000014</v>
      </c>
      <c r="D17" s="14">
        <f t="shared" si="3"/>
        <v>33.283333333333339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37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225.31666666666669</v>
      </c>
      <c r="N17" s="17">
        <f>IF(ISBLANK($A17),0,SUMIF('Week 1 Roster'!$B:$B,$A17,'Week 1 Roster'!$AE:$AE))</f>
        <v>77.033333333333331</v>
      </c>
      <c r="O17" s="17">
        <f>IF(ISBLANK($A17),0,SUMIF('Week 1 Roster'!$B:$B,$A17,'Week 1 Roster'!$AG:$AG))</f>
        <v>16.500000000000007</v>
      </c>
      <c r="P17" s="17">
        <f>IF(ISBLANK($A17),0,SUMIF('Week 1 Roster'!$B:$B,$A17,'Week 1 Roster'!$AI:$AI))</f>
        <v>16.783333333333335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17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110.31666666666666</v>
      </c>
      <c r="Z17" s="17">
        <f>IF(ISBLANK($A17),0,SUMIF('Week 2 Roster'!$B:$B,$A17,'Week 2 Roster'!$AE:$AE))</f>
        <v>82</v>
      </c>
      <c r="AA17" s="17">
        <f>IF(ISBLANK($A17),0,SUMIF('Week 2 Roster'!$B:$B,$A17,'Week 2 Roster'!$AG:$AG))</f>
        <v>16.500000000000007</v>
      </c>
      <c r="AB17" s="17">
        <f>IF(ISBLANK($A17),0,SUMIF('Week 2 Roster'!$B:$B,$A17,'Week 2 Roster'!$AI:$AI))</f>
        <v>16.500000000000004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20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115</v>
      </c>
      <c r="AK17" s="17"/>
    </row>
    <row r="18" spans="1:37">
      <c r="A18" s="28" t="str">
        <f>IF(ISBLANK(Stores!A18),"",Stores!A18)</f>
        <v>Rouse Hill</v>
      </c>
      <c r="B18" s="14">
        <f t="shared" si="1"/>
        <v>167.9666666666667</v>
      </c>
      <c r="C18" s="14">
        <f t="shared" si="2"/>
        <v>48.2</v>
      </c>
      <c r="D18" s="14">
        <f t="shared" si="3"/>
        <v>47.61666666666666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38</v>
      </c>
      <c r="I18" s="14">
        <f t="shared" si="8"/>
        <v>0</v>
      </c>
      <c r="J18" s="14">
        <f t="shared" si="9"/>
        <v>10</v>
      </c>
      <c r="K18" s="14">
        <f t="shared" si="10"/>
        <v>0</v>
      </c>
      <c r="L18" s="14">
        <f t="shared" si="11"/>
        <v>273.78333333333336</v>
      </c>
      <c r="N18" s="17">
        <f>IF(ISBLANK($A18),0,SUMIF('Week 1 Roster'!$B:$B,$A18,'Week 1 Roster'!$AE:$AE))</f>
        <v>85.24666666666667</v>
      </c>
      <c r="O18" s="17">
        <f>IF(ISBLANK($A18),0,SUMIF('Week 1 Roster'!$B:$B,$A18,'Week 1 Roster'!$AG:$AG))</f>
        <v>24</v>
      </c>
      <c r="P18" s="17">
        <f>IF(ISBLANK($A18),0,SUMIF('Week 1 Roster'!$B:$B,$A18,'Week 1 Roster'!$AI:$AI))</f>
        <v>23.666666666666664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19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10</v>
      </c>
      <c r="W18" s="17">
        <f>IF(ISBLANK($A18),0,SUMIF('Week 1 Roster'!$B:$B,$A18,'Week 1 Roster'!$AS:$AS))</f>
        <v>0</v>
      </c>
      <c r="X18" s="17">
        <f t="shared" si="12"/>
        <v>142.91333333333333</v>
      </c>
      <c r="Z18" s="17">
        <f>IF(ISBLANK($A18),0,SUMIF('Week 2 Roster'!$B:$B,$A18,'Week 2 Roster'!$AE:$AE))</f>
        <v>82.720000000000013</v>
      </c>
      <c r="AA18" s="17">
        <f>IF(ISBLANK($A18),0,SUMIF('Week 2 Roster'!$B:$B,$A18,'Week 2 Roster'!$AG:$AG))</f>
        <v>24.2</v>
      </c>
      <c r="AB18" s="17">
        <f>IF(ISBLANK($A18),0,SUMIF('Week 2 Roster'!$B:$B,$A18,'Week 2 Roster'!$AI:$AI))</f>
        <v>23.95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19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130.87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86" zoomScale="186" zoomScaleNormal="186" workbookViewId="0">
      <selection activeCell="F303" sqref="F303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E405" s="1"/>
      <c r="H405" s="12">
        <f t="shared" si="7"/>
        <v>0</v>
      </c>
    </row>
    <row r="406" spans="1:8">
      <c r="E406" s="1"/>
      <c r="H406" s="12">
        <f t="shared" si="7"/>
        <v>0</v>
      </c>
    </row>
    <row r="407" spans="1:8">
      <c r="E407" s="1"/>
      <c r="H407" s="12">
        <f t="shared" si="7"/>
        <v>0</v>
      </c>
    </row>
    <row r="408" spans="1:8">
      <c r="E408" s="1"/>
      <c r="H408" s="12">
        <f t="shared" si="7"/>
        <v>0</v>
      </c>
    </row>
    <row r="409" spans="1:8">
      <c r="E409" s="1"/>
      <c r="H409" s="12">
        <f t="shared" si="7"/>
        <v>0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2024-09-02T06:04:46Z</dcterms:modified>
</cp:coreProperties>
</file>