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C592CC4C-1EB6-5C49-A9EA-0F248821581A}" xr6:coauthVersionLast="47" xr6:coauthVersionMax="47" xr10:uidLastSave="{00000000-0000-0000-0000-000000000000}"/>
  <bookViews>
    <workbookView xWindow="300" yWindow="740" windowWidth="28860" windowHeight="1710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P23" i="2"/>
  <c r="BQ23" i="2" s="1"/>
  <c r="O23" i="2" s="1"/>
  <c r="BO23" i="2"/>
  <c r="BN23" i="2"/>
  <c r="BK23" i="2"/>
  <c r="BL23" i="2" s="1"/>
  <c r="L23" i="2" s="1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BZ22" i="2"/>
  <c r="CA22" i="2" s="1"/>
  <c r="U22" i="2" s="1"/>
  <c r="BY22" i="2"/>
  <c r="BX22" i="2"/>
  <c r="BU22" i="2"/>
  <c r="BV22" i="2" s="1"/>
  <c r="BW22" i="2" s="1"/>
  <c r="BT22" i="2"/>
  <c r="BS22" i="2"/>
  <c r="BP22" i="2"/>
  <c r="BQ22" i="2" s="1"/>
  <c r="BO22" i="2"/>
  <c r="BN22" i="2"/>
  <c r="BL22" i="2"/>
  <c r="L22" i="2" s="1"/>
  <c r="BK22" i="2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K21" i="2"/>
  <c r="BL21" i="2" s="1"/>
  <c r="BJ21" i="2"/>
  <c r="BI21" i="2"/>
  <c r="BF21" i="2"/>
  <c r="BE21" i="2"/>
  <c r="BD21" i="2"/>
  <c r="BA21" i="2"/>
  <c r="BB21" i="2" s="1"/>
  <c r="F21" i="2" s="1"/>
  <c r="CI20" i="2"/>
  <c r="CH20" i="2"/>
  <c r="CE20" i="2"/>
  <c r="CD20" i="2"/>
  <c r="CC20" i="2"/>
  <c r="BZ20" i="2"/>
  <c r="CA20" i="2" s="1"/>
  <c r="BY20" i="2"/>
  <c r="BX20" i="2"/>
  <c r="BU20" i="2"/>
  <c r="BT20" i="2"/>
  <c r="BS20" i="2"/>
  <c r="BP20" i="2"/>
  <c r="BQ20" i="2" s="1"/>
  <c r="O20" i="2" s="1"/>
  <c r="BO20" i="2"/>
  <c r="BN20" i="2"/>
  <c r="BK20" i="2"/>
  <c r="BJ20" i="2"/>
  <c r="BI20" i="2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K19" i="2"/>
  <c r="BL19" i="2" s="1"/>
  <c r="BJ19" i="2"/>
  <c r="BI19" i="2"/>
  <c r="BF19" i="2"/>
  <c r="BE19" i="2"/>
  <c r="BD19" i="2"/>
  <c r="BA19" i="2"/>
  <c r="BB19" i="2" s="1"/>
  <c r="CI18" i="2"/>
  <c r="CH18" i="2"/>
  <c r="CE18" i="2"/>
  <c r="CD18" i="2"/>
  <c r="CC18" i="2"/>
  <c r="BZ18" i="2"/>
  <c r="CA18" i="2" s="1"/>
  <c r="U18" i="2" s="1"/>
  <c r="BY18" i="2"/>
  <c r="BX18" i="2"/>
  <c r="BV18" i="2"/>
  <c r="BU18" i="2"/>
  <c r="BT18" i="2"/>
  <c r="BS18" i="2"/>
  <c r="BP18" i="2"/>
  <c r="BQ18" i="2" s="1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K17" i="2"/>
  <c r="BL17" i="2" s="1"/>
  <c r="BJ17" i="2"/>
  <c r="BI17" i="2"/>
  <c r="BF17" i="2"/>
  <c r="BE17" i="2"/>
  <c r="BD17" i="2"/>
  <c r="BA17" i="2"/>
  <c r="BB17" i="2" s="1"/>
  <c r="F17" i="2" s="1"/>
  <c r="CI16" i="2"/>
  <c r="CH16" i="2"/>
  <c r="CE16" i="2"/>
  <c r="CD16" i="2"/>
  <c r="CC16" i="2"/>
  <c r="BZ16" i="2"/>
  <c r="CA16" i="2" s="1"/>
  <c r="BY16" i="2"/>
  <c r="BX16" i="2"/>
  <c r="BU16" i="2"/>
  <c r="BT16" i="2"/>
  <c r="BS16" i="2"/>
  <c r="BP16" i="2"/>
  <c r="BQ16" i="2" s="1"/>
  <c r="BO16" i="2"/>
  <c r="BN16" i="2"/>
  <c r="BK16" i="2"/>
  <c r="BJ16" i="2"/>
  <c r="BI16" i="2"/>
  <c r="BF16" i="2"/>
  <c r="BG16" i="2" s="1"/>
  <c r="BE16" i="2"/>
  <c r="BD16" i="2"/>
  <c r="BA16" i="2"/>
  <c r="CI15" i="2"/>
  <c r="CH15" i="2"/>
  <c r="CE15" i="2"/>
  <c r="CF15" i="2" s="1"/>
  <c r="X15" i="2" s="1"/>
  <c r="CD15" i="2"/>
  <c r="CC15" i="2"/>
  <c r="CA15" i="2"/>
  <c r="BZ15" i="2"/>
  <c r="BY15" i="2"/>
  <c r="BX15" i="2"/>
  <c r="BU15" i="2"/>
  <c r="BV15" i="2" s="1"/>
  <c r="BT15" i="2"/>
  <c r="BS15" i="2"/>
  <c r="BQ15" i="2"/>
  <c r="BP15" i="2"/>
  <c r="BO15" i="2"/>
  <c r="BN15" i="2"/>
  <c r="BK15" i="2"/>
  <c r="BL15" i="2" s="1"/>
  <c r="L15" i="2" s="1"/>
  <c r="BJ15" i="2"/>
  <c r="BI15" i="2"/>
  <c r="BF15" i="2"/>
  <c r="BE15" i="2"/>
  <c r="BD15" i="2"/>
  <c r="BA15" i="2"/>
  <c r="BB15" i="2" s="1"/>
  <c r="CI14" i="2"/>
  <c r="CH14" i="2"/>
  <c r="CE14" i="2"/>
  <c r="CF14" i="2" s="1"/>
  <c r="CD14" i="2"/>
  <c r="CC14" i="2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CI13" i="2"/>
  <c r="CH13" i="2"/>
  <c r="CE13" i="2"/>
  <c r="CF13" i="2" s="1"/>
  <c r="CD13" i="2"/>
  <c r="CC13" i="2"/>
  <c r="BZ13" i="2"/>
  <c r="BY13" i="2"/>
  <c r="BX13" i="2"/>
  <c r="BU13" i="2"/>
  <c r="BV13" i="2" s="1"/>
  <c r="R13" i="2" s="1"/>
  <c r="BT13" i="2"/>
  <c r="BS13" i="2"/>
  <c r="BP13" i="2"/>
  <c r="BQ13" i="2" s="1"/>
  <c r="BO13" i="2"/>
  <c r="BN13" i="2"/>
  <c r="BL13" i="2"/>
  <c r="BK13" i="2"/>
  <c r="BJ13" i="2"/>
  <c r="BI13" i="2"/>
  <c r="BF13" i="2"/>
  <c r="BG13" i="2" s="1"/>
  <c r="BE13" i="2"/>
  <c r="BD13" i="2"/>
  <c r="BA13" i="2"/>
  <c r="BB13" i="2" s="1"/>
  <c r="F13" i="2" s="1"/>
  <c r="CI12" i="2"/>
  <c r="CH12" i="2"/>
  <c r="CE12" i="2"/>
  <c r="CF12" i="2" s="1"/>
  <c r="CD12" i="2"/>
  <c r="CC12" i="2"/>
  <c r="BZ12" i="2"/>
  <c r="CA12" i="2" s="1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J12" i="2"/>
  <c r="BI12" i="2"/>
  <c r="BF12" i="2"/>
  <c r="BG12" i="2" s="1"/>
  <c r="BE12" i="2"/>
  <c r="BD12" i="2"/>
  <c r="BA12" i="2"/>
  <c r="CI11" i="2"/>
  <c r="CH11" i="2"/>
  <c r="CE11" i="2"/>
  <c r="CF11" i="2" s="1"/>
  <c r="X11" i="2" s="1"/>
  <c r="CD11" i="2"/>
  <c r="CC11" i="2"/>
  <c r="BZ11" i="2"/>
  <c r="CA11" i="2" s="1"/>
  <c r="BY11" i="2"/>
  <c r="BX11" i="2"/>
  <c r="BU11" i="2"/>
  <c r="BV11" i="2" s="1"/>
  <c r="BT11" i="2"/>
  <c r="BS11" i="2"/>
  <c r="BP11" i="2"/>
  <c r="BO11" i="2"/>
  <c r="BN11" i="2"/>
  <c r="BK11" i="2"/>
  <c r="BL11" i="2" s="1"/>
  <c r="BJ11" i="2"/>
  <c r="BI11" i="2"/>
  <c r="BF11" i="2"/>
  <c r="BG11" i="2" s="1"/>
  <c r="BE11" i="2"/>
  <c r="BD11" i="2"/>
  <c r="BA11" i="2"/>
  <c r="BB11" i="2" s="1"/>
  <c r="F11" i="2" s="1"/>
  <c r="CI10" i="2"/>
  <c r="CH10" i="2"/>
  <c r="CE10" i="2"/>
  <c r="CF10" i="2" s="1"/>
  <c r="CD10" i="2"/>
  <c r="CC10" i="2"/>
  <c r="BZ10" i="2"/>
  <c r="CA10" i="2" s="1"/>
  <c r="U10" i="2" s="1"/>
  <c r="BY10" i="2"/>
  <c r="BX10" i="2"/>
  <c r="BU10" i="2"/>
  <c r="BV10" i="2" s="1"/>
  <c r="BT10" i="2"/>
  <c r="BS10" i="2"/>
  <c r="BP10" i="2"/>
  <c r="BQ10" i="2" s="1"/>
  <c r="BO10" i="2"/>
  <c r="BN10" i="2"/>
  <c r="BK10" i="2"/>
  <c r="BJ10" i="2"/>
  <c r="BI10" i="2"/>
  <c r="BF10" i="2"/>
  <c r="BG10" i="2" s="1"/>
  <c r="BE10" i="2"/>
  <c r="BD10" i="2"/>
  <c r="BA10" i="2"/>
  <c r="CI9" i="2"/>
  <c r="CH9" i="2"/>
  <c r="CE9" i="2"/>
  <c r="CF9" i="2" s="1"/>
  <c r="X9" i="2" s="1"/>
  <c r="CD9" i="2"/>
  <c r="CC9" i="2"/>
  <c r="BZ9" i="2"/>
  <c r="CA9" i="2" s="1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BZ8" i="2"/>
  <c r="CA8" i="2" s="1"/>
  <c r="U8" i="2" s="1"/>
  <c r="BY8" i="2"/>
  <c r="BX8" i="2"/>
  <c r="BU8" i="2"/>
  <c r="BT8" i="2"/>
  <c r="BS8" i="2"/>
  <c r="BP8" i="2"/>
  <c r="BQ8" i="2" s="1"/>
  <c r="BO8" i="2"/>
  <c r="BN8" i="2"/>
  <c r="BK8" i="2"/>
  <c r="BL8" i="2" s="1"/>
  <c r="BJ8" i="2"/>
  <c r="BI8" i="2"/>
  <c r="BF8" i="2"/>
  <c r="BG8" i="2" s="1"/>
  <c r="BE8" i="2"/>
  <c r="BD8" i="2"/>
  <c r="BA8" i="2"/>
  <c r="BB8" i="2" s="1"/>
  <c r="F8" i="2" s="1"/>
  <c r="CI7" i="2"/>
  <c r="CH7" i="2"/>
  <c r="CE7" i="2"/>
  <c r="CF7" i="2" s="1"/>
  <c r="CD7" i="2"/>
  <c r="CC7" i="2"/>
  <c r="BZ7" i="2"/>
  <c r="CA7" i="2" s="1"/>
  <c r="BY7" i="2"/>
  <c r="BX7" i="2"/>
  <c r="BV7" i="2"/>
  <c r="R7" i="2" s="1"/>
  <c r="BU7" i="2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BZ5" i="2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E4" i="2"/>
  <c r="CF4" i="2" s="1"/>
  <c r="CD4" i="2"/>
  <c r="CC4" i="2"/>
  <c r="BZ4" i="2"/>
  <c r="CA4" i="2" s="1"/>
  <c r="BY4" i="2"/>
  <c r="BX4" i="2"/>
  <c r="BU4" i="2"/>
  <c r="BV4" i="2" s="1"/>
  <c r="R4" i="2" s="1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U3" i="2"/>
  <c r="BV3" i="2" s="1"/>
  <c r="BT3" i="2"/>
  <c r="BS3" i="2"/>
  <c r="BP3" i="2"/>
  <c r="BQ3" i="2" s="1"/>
  <c r="O3" i="2" s="1"/>
  <c r="BO3" i="2"/>
  <c r="BN3" i="2"/>
  <c r="BK3" i="2"/>
  <c r="BL3" i="2" s="1"/>
  <c r="BJ3" i="2"/>
  <c r="BI3" i="2"/>
  <c r="BF3" i="2"/>
  <c r="BG3" i="2" s="1"/>
  <c r="BE3" i="2"/>
  <c r="BD3" i="2"/>
  <c r="BA3" i="2"/>
  <c r="BB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R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BZ5" i="18"/>
  <c r="CA5" i="18" s="1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BR3" i="18" s="1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U140" i="19"/>
  <c r="U142" i="19"/>
  <c r="U149" i="19"/>
  <c r="U158" i="19"/>
  <c r="U165" i="19"/>
  <c r="U186" i="19"/>
  <c r="W158" i="19"/>
  <c r="W186" i="19"/>
  <c r="AH22" i="19"/>
  <c r="U22" i="19"/>
  <c r="W22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V18" i="19"/>
  <c r="V20" i="19"/>
  <c r="V22" i="19"/>
  <c r="V26" i="19"/>
  <c r="V28" i="19"/>
  <c r="V30" i="19"/>
  <c r="V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L39" i="2"/>
  <c r="L99" i="2"/>
  <c r="O39" i="2"/>
  <c r="O32" i="2"/>
  <c r="F33" i="2"/>
  <c r="O15" i="2"/>
  <c r="I38" i="2"/>
  <c r="O98" i="2"/>
  <c r="L35" i="2"/>
  <c r="I33" i="2"/>
  <c r="F40" i="2"/>
  <c r="O40" i="2"/>
  <c r="F95" i="2"/>
  <c r="F32" i="2"/>
  <c r="U79" i="18"/>
  <c r="R24" i="18"/>
  <c r="F78" i="18"/>
  <c r="O7" i="18"/>
  <c r="O15" i="18"/>
  <c r="R78" i="18"/>
  <c r="L81" i="18"/>
  <c r="U78" i="2"/>
  <c r="F62" i="2"/>
  <c r="U70" i="2"/>
  <c r="I78" i="2"/>
  <c r="O73" i="2"/>
  <c r="X19" i="2"/>
  <c r="U34" i="2"/>
  <c r="R66" i="2"/>
  <c r="U90" i="2"/>
  <c r="I26" i="2"/>
  <c r="R21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X30" i="2"/>
  <c r="R33" i="2"/>
  <c r="X34" i="2"/>
  <c r="R37" i="2"/>
  <c r="X38" i="2"/>
  <c r="X98" i="2"/>
  <c r="R99" i="2"/>
  <c r="O65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CF4" i="18" l="1"/>
  <c r="CG4" i="18" s="1"/>
  <c r="CA7" i="18"/>
  <c r="CB7" i="18" s="1"/>
  <c r="CB5" i="18"/>
  <c r="BV4" i="18"/>
  <c r="BW4" i="18" s="1"/>
  <c r="BL8" i="18"/>
  <c r="BM8" i="18" s="1"/>
  <c r="I142" i="19"/>
  <c r="J130" i="19"/>
  <c r="J16" i="19"/>
  <c r="I124" i="19"/>
  <c r="J140" i="19"/>
  <c r="J32" i="19"/>
  <c r="J146" i="19"/>
  <c r="K30" i="19"/>
  <c r="CG13" i="2"/>
  <c r="CG11" i="2"/>
  <c r="CG15" i="2"/>
  <c r="CB14" i="2"/>
  <c r="CB22" i="2"/>
  <c r="CB8" i="2"/>
  <c r="CA13" i="2"/>
  <c r="CB13" i="2" s="1"/>
  <c r="CB18" i="2"/>
  <c r="U13" i="2"/>
  <c r="BW7" i="2"/>
  <c r="BW3" i="2"/>
  <c r="BW11" i="2"/>
  <c r="BW15" i="2"/>
  <c r="BV8" i="2"/>
  <c r="R8" i="2" s="1"/>
  <c r="BW18" i="2"/>
  <c r="BR18" i="2"/>
  <c r="BR20" i="2"/>
  <c r="BR22" i="2"/>
  <c r="BR15" i="2"/>
  <c r="BR8" i="2"/>
  <c r="BM12" i="2"/>
  <c r="BM13" i="2"/>
  <c r="BM21" i="2"/>
  <c r="BM22" i="2"/>
  <c r="BM17" i="2"/>
  <c r="BM19" i="2"/>
  <c r="BM23" i="2"/>
  <c r="BH15" i="2"/>
  <c r="BG15" i="2"/>
  <c r="BH20" i="2"/>
  <c r="BH12" i="2"/>
  <c r="BH10" i="2"/>
  <c r="BC15" i="2"/>
  <c r="BC19" i="2"/>
  <c r="BC21" i="2"/>
  <c r="F3" i="2"/>
  <c r="BB12" i="2"/>
  <c r="BC12" i="2" s="1"/>
  <c r="BC11" i="2"/>
  <c r="BC14" i="2"/>
  <c r="BC13" i="2"/>
  <c r="BW13" i="2"/>
  <c r="CB20" i="2"/>
  <c r="CB12" i="2"/>
  <c r="CG5" i="2"/>
  <c r="CB16" i="2"/>
  <c r="CB9" i="2"/>
  <c r="CA5" i="2"/>
  <c r="U5" i="2" s="1"/>
  <c r="CG7" i="2"/>
  <c r="BH2" i="2"/>
  <c r="BH16" i="2"/>
  <c r="BR4" i="2"/>
  <c r="BR16" i="2"/>
  <c r="BM3" i="2"/>
  <c r="BR10" i="2"/>
  <c r="BB10" i="2"/>
  <c r="BC10" i="2" s="1"/>
  <c r="BH11" i="2"/>
  <c r="BM15" i="2"/>
  <c r="BC17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CG28" i="2"/>
  <c r="BR37" i="2"/>
  <c r="CB27" i="2"/>
  <c r="BM20" i="2"/>
  <c r="CB29" i="2"/>
  <c r="BM38" i="2"/>
  <c r="CB3" i="2"/>
  <c r="BH5" i="2"/>
  <c r="BW6" i="2"/>
  <c r="BC8" i="2"/>
  <c r="BR9" i="2"/>
  <c r="CG10" i="2"/>
  <c r="BR13" i="2"/>
  <c r="CG14" i="2"/>
  <c r="BH23" i="2"/>
  <c r="BW30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R11" i="2" s="1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H17" i="2" s="1"/>
  <c r="BQ17" i="2"/>
  <c r="BR17" i="2" s="1"/>
  <c r="CA17" i="2"/>
  <c r="U17" i="2" s="1"/>
  <c r="BB18" i="2"/>
  <c r="BC18" i="2" s="1"/>
  <c r="BL18" i="2"/>
  <c r="L18" i="2" s="1"/>
  <c r="CF18" i="2"/>
  <c r="X18" i="2" s="1"/>
  <c r="BG19" i="2"/>
  <c r="BH19" i="2" s="1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R21" i="2" s="1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CG7" i="18"/>
  <c r="BH12" i="18"/>
  <c r="BR38" i="18"/>
  <c r="CB42" i="18"/>
  <c r="BM13" i="18"/>
  <c r="BC29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X7" i="2"/>
  <c r="U66" i="2"/>
  <c r="L67" i="2"/>
  <c r="F66" i="2"/>
  <c r="G3" i="19"/>
  <c r="E13" i="19"/>
  <c r="D15" i="19"/>
  <c r="B7" i="19"/>
  <c r="X22" i="2"/>
  <c r="R40" i="2"/>
  <c r="L51" i="2"/>
  <c r="O28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I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X5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O5" i="18"/>
  <c r="F6" i="18"/>
  <c r="R6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G7" i="19"/>
  <c r="E7" i="19"/>
  <c r="B23" i="19"/>
  <c r="D23" i="19"/>
  <c r="C3" i="19"/>
  <c r="F10" i="19"/>
  <c r="G14" i="19"/>
  <c r="C18" i="19"/>
  <c r="B18" i="19"/>
  <c r="F15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15" i="19"/>
  <c r="X7" i="19"/>
  <c r="X20" i="19"/>
  <c r="C14" i="19"/>
  <c r="G23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BM7" i="18" l="1"/>
  <c r="I7" i="18"/>
  <c r="R2" i="2"/>
  <c r="L2" i="2"/>
  <c r="F2" i="2"/>
  <c r="CB17" i="2"/>
  <c r="BW8" i="2"/>
  <c r="BM5" i="2"/>
  <c r="R12" i="2"/>
  <c r="R20" i="2"/>
  <c r="CB5" i="2"/>
  <c r="O19" i="2"/>
  <c r="BM18" i="2"/>
  <c r="I27" i="19"/>
  <c r="K27" i="19"/>
  <c r="BN1" i="2"/>
  <c r="BI1" i="2"/>
  <c r="I24" i="19"/>
  <c r="R16" i="2"/>
  <c r="X23" i="19"/>
  <c r="F4" i="2"/>
  <c r="AB4" i="2" s="1"/>
  <c r="I23" i="19"/>
  <c r="J24" i="19"/>
  <c r="J23" i="19"/>
  <c r="AJ23" i="19"/>
  <c r="BR6" i="2"/>
  <c r="X6" i="2"/>
  <c r="AB6" i="2" s="1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AB9" i="2" s="1"/>
  <c r="F45" i="2"/>
  <c r="L15" i="19"/>
  <c r="L20" i="19"/>
  <c r="BC2" i="18"/>
  <c r="AB79" i="18"/>
  <c r="CK78" i="18"/>
  <c r="AP78" i="18" s="1"/>
  <c r="L18" i="19"/>
  <c r="AB2" i="2"/>
  <c r="L7" i="19"/>
  <c r="R17" i="2"/>
  <c r="CK17" i="2" s="1"/>
  <c r="AP17" i="2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AB7" i="2"/>
  <c r="CK7" i="2"/>
  <c r="AP7" i="2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AF21" i="19" l="1"/>
  <c r="CK4" i="2"/>
  <c r="AP4" i="2" s="1"/>
  <c r="CK6" i="2"/>
  <c r="AP6" i="2" s="1"/>
  <c r="T7" i="19" s="1"/>
  <c r="H7" i="19" s="1"/>
  <c r="CK9" i="2"/>
  <c r="AP9" i="2" s="1"/>
  <c r="T10" i="19" s="1"/>
  <c r="H10" i="19" s="1"/>
  <c r="T8" i="19"/>
  <c r="H8" i="19" s="1"/>
  <c r="L23" i="19"/>
  <c r="T11" i="19"/>
  <c r="H11" i="19" s="1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H74" i="19" s="1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88" i="19" l="1"/>
  <c r="H136" i="19"/>
  <c r="H57" i="19"/>
  <c r="H145" i="19"/>
  <c r="H132" i="19"/>
  <c r="H92" i="19"/>
  <c r="H68" i="19"/>
  <c r="H78" i="19"/>
  <c r="H174" i="19"/>
  <c r="H64" i="19"/>
  <c r="H49" i="19"/>
  <c r="H199" i="19"/>
  <c r="H102" i="19"/>
  <c r="H98" i="19"/>
  <c r="H171" i="19"/>
  <c r="T21" i="19"/>
  <c r="H21" i="19" s="1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A3" i="12" s="1"/>
  <c r="AK5" i="2"/>
  <c r="AE24" i="2"/>
  <c r="AM66" i="2"/>
  <c r="AK35" i="2"/>
  <c r="AK82" i="2"/>
  <c r="AK17" i="2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AK98" i="2"/>
  <c r="AO70" i="2"/>
  <c r="AG7" i="2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C3" i="12"/>
  <c r="D3" i="12"/>
  <c r="AR3" i="12"/>
  <c r="Z3" i="12"/>
  <c r="AF3" i="12"/>
  <c r="E3" i="12"/>
  <c r="J3" i="12"/>
  <c r="I3" i="12"/>
  <c r="AB3" i="12"/>
  <c r="AP3" i="12"/>
  <c r="AQ3" i="12"/>
  <c r="AD3" i="12"/>
  <c r="C3" i="12"/>
  <c r="AO3" i="12"/>
  <c r="AE3" i="12"/>
  <c r="A4" i="12" a="1"/>
  <c r="P21" i="19" l="1"/>
  <c r="Q21" i="19"/>
  <c r="O21" i="19"/>
  <c r="S21" i="19"/>
  <c r="R21" i="19"/>
  <c r="N21" i="19"/>
  <c r="P8" i="19"/>
  <c r="D8" i="19" s="1"/>
  <c r="Q8" i="19"/>
  <c r="E8" i="19" s="1"/>
  <c r="S8" i="19"/>
  <c r="G8" i="19" s="1"/>
  <c r="N8" i="19"/>
  <c r="B8" i="19" s="1"/>
  <c r="O8" i="19"/>
  <c r="C8" i="19" s="1"/>
  <c r="R8" i="19"/>
  <c r="F8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X21" i="19" l="1"/>
  <c r="L8" i="19"/>
  <c r="X8" i="19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K3" i="12" s="1"/>
  <c r="M3" i="12" s="1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N3" i="12" s="1"/>
  <c r="P3" i="12" s="1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M3" i="12" s="1"/>
  <c r="O3" i="12" s="1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L3" i="12" s="1"/>
  <c r="N3" i="12" s="1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I3" i="12" s="1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J4" i="12" l="1"/>
  <c r="L4" i="12" s="1"/>
  <c r="AJ3" i="12"/>
  <c r="L3" i="12" s="1"/>
  <c r="K3" i="12"/>
  <c r="AE21" i="19"/>
  <c r="G21" i="19" s="1"/>
  <c r="Z21" i="19"/>
  <c r="B21" i="19" s="1"/>
  <c r="AB21" i="19"/>
  <c r="D21" i="19" s="1"/>
  <c r="AA21" i="19"/>
  <c r="C21" i="19" s="1"/>
  <c r="AI4" i="12"/>
  <c r="K4" i="12" s="1"/>
  <c r="AL5" i="12"/>
  <c r="N5" i="12" s="1"/>
  <c r="AC21" i="19"/>
  <c r="E21" i="19" s="1"/>
  <c r="AM5" i="12"/>
  <c r="O5" i="12" s="1"/>
  <c r="AD21" i="19"/>
  <c r="F21" i="19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AS3" i="12" l="1"/>
  <c r="U3" i="12"/>
  <c r="L21" i="19"/>
  <c r="AJ21" i="19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W9" i="12" l="1"/>
  <c r="AC9" i="12"/>
  <c r="I9" i="12"/>
  <c r="C9" i="12"/>
  <c r="AM9" i="12"/>
  <c r="AI9" i="12"/>
  <c r="AN9" i="12"/>
  <c r="Z9" i="12"/>
  <c r="AL9" i="12"/>
  <c r="AP9" i="12"/>
  <c r="AQ9" i="12"/>
  <c r="S9" i="12" s="1"/>
  <c r="AR9" i="12"/>
  <c r="X9" i="12"/>
  <c r="AA9" i="12"/>
  <c r="J9" i="12"/>
  <c r="Y9" i="12"/>
  <c r="AF9" i="12"/>
  <c r="AD9" i="12"/>
  <c r="AK9" i="12"/>
  <c r="D9" i="12"/>
  <c r="AJ9" i="12"/>
  <c r="AB9" i="12"/>
  <c r="AO9" i="12"/>
  <c r="Q9" i="12" s="1"/>
  <c r="E9" i="12"/>
  <c r="F9" i="12" s="1"/>
  <c r="U8" i="12"/>
  <c r="A10" i="12"/>
  <c r="K9" i="12" l="1"/>
  <c r="O9" i="12"/>
  <c r="P9" i="12"/>
  <c r="N9" i="12"/>
  <c r="R9" i="12"/>
  <c r="T9" i="12"/>
  <c r="L9" i="12"/>
  <c r="M9" i="12"/>
  <c r="AS9" i="12"/>
  <c r="AG9" i="12"/>
  <c r="G9" i="12"/>
  <c r="H9" i="12" s="1"/>
  <c r="B10" i="12"/>
  <c r="AI10" i="12" s="1"/>
  <c r="A11" i="12" a="1"/>
  <c r="U9" i="12" l="1"/>
  <c r="AP10" i="12"/>
  <c r="X10" i="12"/>
  <c r="AE10" i="12"/>
  <c r="W10" i="12"/>
  <c r="K10" i="12" s="1"/>
  <c r="I10" i="12"/>
  <c r="AL10" i="12"/>
  <c r="J10" i="12"/>
  <c r="AA10" i="12"/>
  <c r="E10" i="12"/>
  <c r="G10" i="12" s="1"/>
  <c r="AO10" i="12"/>
  <c r="AF10" i="12"/>
  <c r="AQ10" i="12"/>
  <c r="AM10" i="12"/>
  <c r="AN10" i="12"/>
  <c r="D10" i="12"/>
  <c r="AC10" i="12"/>
  <c r="Z10" i="12"/>
  <c r="AD10" i="12"/>
  <c r="R10" i="12" s="1"/>
  <c r="Y10" i="12"/>
  <c r="AR10" i="12"/>
  <c r="AK10" i="12"/>
  <c r="AJ10" i="12"/>
  <c r="C10" i="12"/>
  <c r="AB10" i="12"/>
  <c r="A11" i="12"/>
  <c r="Q10" i="12" l="1"/>
  <c r="L10" i="12"/>
  <c r="S10" i="12"/>
  <c r="P10" i="12"/>
  <c r="O10" i="12"/>
  <c r="N10" i="12"/>
  <c r="F10" i="12"/>
  <c r="H10" i="12" s="1"/>
  <c r="M10" i="12"/>
  <c r="T10" i="12"/>
  <c r="AG10" i="12"/>
  <c r="AS10" i="12"/>
  <c r="B11" i="12"/>
  <c r="AA11" i="12" s="1"/>
  <c r="A12" i="12" a="1"/>
  <c r="U10" i="12" l="1"/>
  <c r="AE11" i="12"/>
  <c r="AK11" i="12"/>
  <c r="AF11" i="12"/>
  <c r="AL11" i="12"/>
  <c r="W11" i="12"/>
  <c r="E11" i="12"/>
  <c r="F11" i="12" s="1"/>
  <c r="AC11" i="12"/>
  <c r="AP11" i="12"/>
  <c r="AO11" i="12"/>
  <c r="C11" i="12"/>
  <c r="X11" i="12"/>
  <c r="I11" i="12"/>
  <c r="AI11" i="12"/>
  <c r="J11" i="12"/>
  <c r="AD11" i="12"/>
  <c r="R11" i="12" s="1"/>
  <c r="AJ11" i="12"/>
  <c r="Z11" i="12"/>
  <c r="AM11" i="12"/>
  <c r="O11" i="12" s="1"/>
  <c r="AQ11" i="12"/>
  <c r="S11" i="12" s="1"/>
  <c r="AR11" i="12"/>
  <c r="AN11" i="12"/>
  <c r="D11" i="12"/>
  <c r="AB11" i="12"/>
  <c r="Y11" i="12"/>
  <c r="A12" i="12"/>
  <c r="L11" i="12" l="1"/>
  <c r="K11" i="12"/>
  <c r="T11" i="12"/>
  <c r="M11" i="12"/>
  <c r="P11" i="12"/>
  <c r="Q11" i="12"/>
  <c r="G11" i="12"/>
  <c r="H11" i="12" s="1"/>
  <c r="N11" i="12"/>
  <c r="AS11" i="12"/>
  <c r="AG11" i="12"/>
  <c r="B12" i="12"/>
  <c r="AB12" i="12" s="1"/>
  <c r="A13" i="12" a="1"/>
  <c r="U11" i="12" l="1"/>
  <c r="AM12" i="12"/>
  <c r="AR12" i="12"/>
  <c r="X12" i="12"/>
  <c r="AP12" i="12"/>
  <c r="AN12" i="12"/>
  <c r="P12" i="12" s="1"/>
  <c r="AC12" i="12"/>
  <c r="AE12" i="12"/>
  <c r="AD12" i="12"/>
  <c r="W12" i="12"/>
  <c r="AO12" i="12"/>
  <c r="AL12" i="12"/>
  <c r="AQ12" i="12"/>
  <c r="Z12" i="12"/>
  <c r="AJ12" i="12"/>
  <c r="AF12" i="12"/>
  <c r="T12" i="12" s="1"/>
  <c r="Y12" i="12"/>
  <c r="AK12" i="12"/>
  <c r="I12" i="12"/>
  <c r="J12" i="12"/>
  <c r="AI12" i="12"/>
  <c r="E12" i="12"/>
  <c r="G12" i="12" s="1"/>
  <c r="D12" i="12"/>
  <c r="AA12" i="12"/>
  <c r="C12" i="12"/>
  <c r="A13" i="12"/>
  <c r="N12" i="12" l="1"/>
  <c r="L12" i="12"/>
  <c r="S12" i="12"/>
  <c r="R12" i="12"/>
  <c r="Q12" i="12"/>
  <c r="M12" i="12"/>
  <c r="AG12" i="12"/>
  <c r="K12" i="12"/>
  <c r="O12" i="12"/>
  <c r="F12" i="12"/>
  <c r="H12" i="12" s="1"/>
  <c r="AS12" i="12"/>
  <c r="B13" i="12"/>
  <c r="AO13" i="12" s="1"/>
  <c r="A14" i="12" a="1"/>
  <c r="U12" i="12" l="1"/>
  <c r="I13" i="12"/>
  <c r="AD13" i="12"/>
  <c r="AL13" i="12"/>
  <c r="AF13" i="12"/>
  <c r="AE13" i="12"/>
  <c r="Z13" i="12"/>
  <c r="AA13" i="12"/>
  <c r="AI13" i="12"/>
  <c r="AJ13" i="12"/>
  <c r="W13" i="12"/>
  <c r="AQ13" i="12"/>
  <c r="AN13" i="12"/>
  <c r="Y13" i="12"/>
  <c r="AK13" i="12"/>
  <c r="E13" i="12"/>
  <c r="F13" i="12" s="1"/>
  <c r="J13" i="12"/>
  <c r="X13" i="12"/>
  <c r="D13" i="12"/>
  <c r="AP13" i="12"/>
  <c r="R13" i="12" s="1"/>
  <c r="C13" i="12"/>
  <c r="AB13" i="12"/>
  <c r="AM13" i="12"/>
  <c r="AR13" i="12"/>
  <c r="AC13" i="12"/>
  <c r="Q13" i="12" s="1"/>
  <c r="A14" i="12"/>
  <c r="L13" i="12" l="1"/>
  <c r="S13" i="12"/>
  <c r="T13" i="12"/>
  <c r="P13" i="12"/>
  <c r="K13" i="12"/>
  <c r="O13" i="12"/>
  <c r="M13" i="12"/>
  <c r="AG13" i="12"/>
  <c r="AS13" i="12"/>
  <c r="N13" i="12"/>
  <c r="G13" i="12"/>
  <c r="H13" i="12" s="1"/>
  <c r="B14" i="12"/>
  <c r="AR14" i="12" s="1"/>
  <c r="A15" i="12" a="1"/>
  <c r="U13" i="12" l="1"/>
  <c r="I14" i="12"/>
  <c r="AB14" i="12"/>
  <c r="Y14" i="12"/>
  <c r="AJ14" i="12"/>
  <c r="AF14" i="12"/>
  <c r="T14" i="12" s="1"/>
  <c r="AN14" i="12"/>
  <c r="C14" i="12"/>
  <c r="AA14" i="12"/>
  <c r="Z14" i="12"/>
  <c r="X14" i="12"/>
  <c r="AQ14" i="12"/>
  <c r="D14" i="12"/>
  <c r="E14" i="12"/>
  <c r="F14" i="12" s="1"/>
  <c r="AM14" i="12"/>
  <c r="AE14" i="12"/>
  <c r="AD14" i="12"/>
  <c r="AC14" i="12"/>
  <c r="AP14" i="12"/>
  <c r="AI14" i="12"/>
  <c r="AK14" i="12"/>
  <c r="AL14" i="12"/>
  <c r="N14" i="12" s="1"/>
  <c r="W14" i="12"/>
  <c r="J14" i="12"/>
  <c r="AO14" i="12"/>
  <c r="A15" i="12"/>
  <c r="L14" i="12" l="1"/>
  <c r="P14" i="12"/>
  <c r="M14" i="12"/>
  <c r="AS14" i="12"/>
  <c r="S14" i="12"/>
  <c r="Q14" i="12"/>
  <c r="R14" i="12"/>
  <c r="O14" i="12"/>
  <c r="G14" i="12"/>
  <c r="H14" i="12" s="1"/>
  <c r="AG14" i="12"/>
  <c r="K14" i="12"/>
  <c r="B15" i="12"/>
  <c r="AR15" i="12" s="1"/>
  <c r="A16" i="12" a="1"/>
  <c r="U14" i="12" l="1"/>
  <c r="AM15" i="12"/>
  <c r="AO15" i="12"/>
  <c r="AE15" i="12"/>
  <c r="AQ15" i="12"/>
  <c r="J15" i="12"/>
  <c r="AC15" i="12"/>
  <c r="AD15" i="12"/>
  <c r="AI15" i="12"/>
  <c r="AA15" i="12"/>
  <c r="O15" i="12" s="1"/>
  <c r="AP15" i="12"/>
  <c r="AK15" i="12"/>
  <c r="AL15" i="12"/>
  <c r="AF15" i="12"/>
  <c r="T15" i="12" s="1"/>
  <c r="W15" i="12"/>
  <c r="AB15" i="12"/>
  <c r="X15" i="12"/>
  <c r="E15" i="12"/>
  <c r="G15" i="12" s="1"/>
  <c r="D15" i="12"/>
  <c r="AN15" i="12"/>
  <c r="C15" i="12"/>
  <c r="Z15" i="12"/>
  <c r="Y15" i="12"/>
  <c r="AJ15" i="12"/>
  <c r="I15" i="12"/>
  <c r="A16" i="12"/>
  <c r="Q15" i="12" l="1"/>
  <c r="S15" i="12"/>
  <c r="K15" i="12"/>
  <c r="F15" i="12"/>
  <c r="H15" i="12" s="1"/>
  <c r="P15" i="12"/>
  <c r="R15" i="12"/>
  <c r="AG15" i="12"/>
  <c r="M15" i="12"/>
  <c r="N15" i="12"/>
  <c r="AS15" i="12"/>
  <c r="L15" i="12"/>
  <c r="B16" i="12"/>
  <c r="X16" i="12" s="1"/>
  <c r="A17" i="12" a="1"/>
  <c r="U15" i="12" l="1"/>
  <c r="I16" i="12"/>
  <c r="AF16" i="12"/>
  <c r="AN16" i="12"/>
  <c r="E16" i="12"/>
  <c r="G16" i="12" s="1"/>
  <c r="AL16" i="12"/>
  <c r="Z16" i="12"/>
  <c r="D16" i="12"/>
  <c r="C16" i="12"/>
  <c r="AA16" i="12"/>
  <c r="AM16" i="12"/>
  <c r="AD16" i="12"/>
  <c r="AR16" i="12"/>
  <c r="J16" i="12"/>
  <c r="AE16" i="12"/>
  <c r="AP16" i="12"/>
  <c r="AI16" i="12"/>
  <c r="AK16" i="12"/>
  <c r="AO16" i="12"/>
  <c r="AJ16" i="12"/>
  <c r="L16" i="12" s="1"/>
  <c r="AC16" i="12"/>
  <c r="Q16" i="12" s="1"/>
  <c r="W16" i="12"/>
  <c r="AQ16" i="12"/>
  <c r="AB16" i="12"/>
  <c r="Y16" i="12"/>
  <c r="A17" i="12"/>
  <c r="K16" i="12" l="1"/>
  <c r="T16" i="12"/>
  <c r="P16" i="12"/>
  <c r="N16" i="12"/>
  <c r="S16" i="12"/>
  <c r="O16" i="12"/>
  <c r="R16" i="12"/>
  <c r="AG16" i="12"/>
  <c r="F16" i="12"/>
  <c r="H16" i="12" s="1"/>
  <c r="M16" i="12"/>
  <c r="AS16" i="12"/>
  <c r="B17" i="12"/>
  <c r="AQ17" i="12" s="1"/>
  <c r="A18" i="12" a="1"/>
  <c r="AK17" i="12" l="1"/>
  <c r="AR17" i="12"/>
  <c r="AB17" i="12"/>
  <c r="E17" i="12"/>
  <c r="F17" i="12" s="1"/>
  <c r="W17" i="12"/>
  <c r="J17" i="12"/>
  <c r="AF17" i="12"/>
  <c r="T17" i="12" s="1"/>
  <c r="AP17" i="12"/>
  <c r="AN17" i="12"/>
  <c r="AE17" i="12"/>
  <c r="I17" i="12"/>
  <c r="AI17" i="12"/>
  <c r="AO17" i="12"/>
  <c r="AD17" i="12"/>
  <c r="AA17" i="12"/>
  <c r="AJ17" i="12"/>
  <c r="AL17" i="12"/>
  <c r="D17" i="12"/>
  <c r="AM17" i="12"/>
  <c r="C17" i="12"/>
  <c r="AC17" i="12"/>
  <c r="X17" i="12"/>
  <c r="Z17" i="12"/>
  <c r="Y17" i="12"/>
  <c r="U16" i="12"/>
  <c r="A18" i="12"/>
  <c r="S17" i="12"/>
  <c r="N17" i="12" l="1"/>
  <c r="K17" i="12"/>
  <c r="P17" i="12"/>
  <c r="Q17" i="12"/>
  <c r="O17" i="12"/>
  <c r="R17" i="12"/>
  <c r="L17" i="12"/>
  <c r="AG17" i="12"/>
  <c r="G17" i="12"/>
  <c r="H17" i="12" s="1"/>
  <c r="AS17" i="12"/>
  <c r="M17" i="12"/>
  <c r="B18" i="12"/>
  <c r="AJ18" i="12" s="1"/>
  <c r="A19" i="12" a="1"/>
  <c r="U17" i="12" l="1"/>
  <c r="AK18" i="12"/>
  <c r="D18" i="12"/>
  <c r="C18" i="12"/>
  <c r="AD18" i="12"/>
  <c r="AI18" i="12"/>
  <c r="E18" i="12"/>
  <c r="G18" i="12" s="1"/>
  <c r="AF18" i="12"/>
  <c r="AC18" i="12"/>
  <c r="W18" i="12"/>
  <c r="AR18" i="12"/>
  <c r="I18" i="12"/>
  <c r="AO18" i="12"/>
  <c r="AB18" i="12"/>
  <c r="Z18" i="12"/>
  <c r="AQ18" i="12"/>
  <c r="AA18" i="12"/>
  <c r="X18" i="12"/>
  <c r="L18" i="12" s="1"/>
  <c r="J18" i="12"/>
  <c r="AN18" i="12"/>
  <c r="AP18" i="12"/>
  <c r="AM18" i="12"/>
  <c r="AL18" i="12"/>
  <c r="Y18" i="12"/>
  <c r="M18" i="12" s="1"/>
  <c r="AE18" i="12"/>
  <c r="A19" i="12"/>
  <c r="P18" i="12" l="1"/>
  <c r="N18" i="12"/>
  <c r="O18" i="12"/>
  <c r="Q18" i="12"/>
  <c r="T18" i="12"/>
  <c r="AS18" i="12"/>
  <c r="R18" i="12"/>
  <c r="S18" i="12"/>
  <c r="K18" i="12"/>
  <c r="F18" i="12"/>
  <c r="H18" i="12" s="1"/>
  <c r="AG18" i="12"/>
  <c r="B19" i="12"/>
  <c r="C19" i="12" s="1"/>
  <c r="A20" i="12" a="1"/>
  <c r="AA19" i="12" l="1"/>
  <c r="AP19" i="12"/>
  <c r="I19" i="12"/>
  <c r="AN19" i="12"/>
  <c r="J19" i="12"/>
  <c r="AM19" i="12"/>
  <c r="AJ19" i="12"/>
  <c r="X19" i="12"/>
  <c r="AQ19" i="12"/>
  <c r="AC19" i="12"/>
  <c r="AL19" i="12"/>
  <c r="AD19" i="12"/>
  <c r="R19" i="12" s="1"/>
  <c r="Y19" i="12"/>
  <c r="AF19" i="12"/>
  <c r="AO19" i="12"/>
  <c r="AB19" i="12"/>
  <c r="AK19" i="12"/>
  <c r="D19" i="12"/>
  <c r="AR19" i="12"/>
  <c r="AI19" i="12"/>
  <c r="W19" i="12"/>
  <c r="AE19" i="12"/>
  <c r="E19" i="12"/>
  <c r="G19" i="12" s="1"/>
  <c r="Z19" i="12"/>
  <c r="N19" i="12" s="1"/>
  <c r="U18" i="12"/>
  <c r="A20" i="12"/>
  <c r="O19" i="12" l="1"/>
  <c r="P19" i="12"/>
  <c r="L19" i="12"/>
  <c r="Q19" i="12"/>
  <c r="AS19" i="12"/>
  <c r="S19" i="12"/>
  <c r="F19" i="12"/>
  <c r="H19" i="12" s="1"/>
  <c r="T19" i="12"/>
  <c r="M19" i="12"/>
  <c r="K19" i="12"/>
  <c r="AG19" i="12"/>
  <c r="B20" i="12"/>
  <c r="J20" i="12" s="1"/>
  <c r="A21" i="12" a="1"/>
  <c r="W20" i="12" l="1"/>
  <c r="AK20" i="12"/>
  <c r="AE20" i="12"/>
  <c r="AC20" i="12"/>
  <c r="AO20" i="12"/>
  <c r="I20" i="12"/>
  <c r="AL20" i="12"/>
  <c r="AQ20" i="12"/>
  <c r="Y20" i="12"/>
  <c r="AI20" i="12"/>
  <c r="AJ20" i="12"/>
  <c r="AR20" i="12"/>
  <c r="E20" i="12"/>
  <c r="G20" i="12" s="1"/>
  <c r="AD20" i="12"/>
  <c r="AM20" i="12"/>
  <c r="Z20" i="12"/>
  <c r="AB20" i="12"/>
  <c r="X20" i="12"/>
  <c r="AA20" i="12"/>
  <c r="AP20" i="12"/>
  <c r="C20" i="12"/>
  <c r="D20" i="12"/>
  <c r="AF20" i="12"/>
  <c r="AN20" i="12"/>
  <c r="U19" i="12"/>
  <c r="A21" i="12"/>
  <c r="K20" i="12" l="1"/>
  <c r="M20" i="12"/>
  <c r="P20" i="12"/>
  <c r="L20" i="12"/>
  <c r="S20" i="12"/>
  <c r="O20" i="12"/>
  <c r="R20" i="12"/>
  <c r="N20" i="12"/>
  <c r="AG20" i="12"/>
  <c r="Q20" i="12"/>
  <c r="F20" i="12"/>
  <c r="H20" i="12" s="1"/>
  <c r="AS20" i="12"/>
  <c r="T20" i="12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U20" i="12" l="1"/>
  <c r="AS21" i="12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<sst xmlns="http://schemas.openxmlformats.org/spreadsheetml/2006/main" count="1678" uniqueCount="1000">
  <si>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</si>
  <si>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</si>
  <si>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</si>
  <si>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</si>
  <si>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</si>
  <si>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</si>
  <si>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</si>
  <si>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</si>
  <si>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</si>
  <si>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</si>
  <si>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</si>
  <si>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</si>
  <si>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</si>
  <si>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</si>
  <si>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</si>
  <si>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</si>
  <si>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</si>
  <si>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</si>
  <si>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</si>
  <si>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</si>
  <si>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</si>
  <si>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</si>
  <si>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</si>
  <si>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</si>
  <si>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</si>
  <si>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</si>
  <si>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</si>
  <si>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</si>
  <si>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</si>
  <si>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</si>
  <si>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</si>
  <si>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</si>
  <si>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</si>
  <si>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</si>
  <si>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</si>
  <si>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</si>
  <si>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</si>
  <si>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</si>
  <si>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</si>
  <si>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</si>
  <si>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</si>
  <si>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</si>
  <si>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</si>
  <si>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</si>
  <si>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</si>
  <si>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</si>
  <si>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</si>
  <si>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</si>
  <si>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</si>
  <si>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</si>
  <si>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</si>
  <si>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</si>
  <si>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</si>
  <si>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</si>
  <si>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</si>
  <si>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</si>
  <si>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</si>
  <si>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</si>
  <si>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</si>
  <si>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</si>
  <si>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</si>
  <si>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</si>
  <si>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</si>
  <si>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</si>
  <si>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</si>
  <si>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</si>
  <si>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</si>
  <si>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</si>
  <si>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</si>
  <si>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</si>
  <si>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</si>
  <si>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</si>
  <si>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</si>
  <si>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</si>
  <si>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</si>
  <si>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</si>
  <si>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</si>
  <si>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</si>
  <si>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</si>
  <si>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</si>
  <si>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</si>
  <si>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</si>
  <si>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</si>
  <si>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</si>
  <si>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</si>
  <si>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</si>
  <si>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</si>
  <si>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</si>
  <si>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</si>
  <si>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</si>
  <si>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</si>
  <si>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</si>
  <si>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</si>
  <si>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</si>
  <si>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</si>
  <si>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</si>
  <si>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</si>
  <si>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</si>
  <si>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</si>
  <si>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</si>
  <si>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</si>
  <si>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</si>
  <si>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</si>
  <si>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</si>
  <si>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</si>
  <si>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</si>
  <si>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</si>
  <si>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</si>
  <si>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</si>
  <si>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</si>
  <si>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</si>
  <si>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</si>
  <si>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</si>
  <si>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</si>
  <si>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</si>
  <si>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</si>
  <si>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</si>
  <si>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</si>
  <si>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</si>
  <si>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</si>
  <si>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</si>
  <si>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</si>
  <si>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</si>
  <si>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</si>
  <si>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</si>
  <si>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</si>
  <si>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</si>
  <si>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</si>
  <si>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</si>
  <si>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</si>
  <si>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</si>
  <si>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</si>
  <si>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</si>
  <si>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</si>
  <si>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</si>
  <si>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</si>
  <si>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</si>
  <si>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</si>
  <si>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</si>
  <si>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</si>
  <si>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</si>
  <si>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</si>
  <si>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</si>
  <si>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</si>
  <si>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</si>
  <si>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</si>
  <si>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</si>
  <si>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</si>
  <si>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</si>
  <si>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</si>
  <si>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</si>
  <si>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</si>
  <si>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</si>
  <si>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</si>
  <si>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</si>
  <si>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</si>
  <si>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</si>
  <si>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</si>
  <si>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</si>
  <si>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</si>
  <si>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</si>
  <si>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</si>
  <si>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</si>
  <si>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</si>
  <si>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</si>
  <si>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</si>
  <si>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</si>
  <si>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</si>
  <si>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</si>
  <si>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</si>
  <si>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</si>
  <si>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</si>
  <si>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</si>
  <si>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</si>
  <si>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</si>
  <si>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</si>
  <si>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</si>
  <si>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</si>
  <si>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</si>
  <si>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</si>
  <si>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</si>
  <si>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</si>
  <si>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</si>
  <si>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</si>
  <si>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</si>
  <si>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</si>
  <si>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</si>
  <si>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</si>
  <si>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</si>
  <si>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</si>
  <si>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</si>
  <si>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</si>
  <si>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</si>
  <si>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</si>
  <si>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</si>
  <si>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</si>
  <si>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</si>
  <si>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</si>
  <si>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</si>
  <si>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</si>
  <si>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</si>
  <si>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</si>
  <si>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</si>
  <si>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</si>
  <si>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</si>
  <si>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</si>
  <si>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</si>
  <si>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</si>
  <si>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</si>
  <si>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</si>
  <si>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</si>
  <si>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</si>
  <si>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</si>
  <si>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</si>
  <si>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</si>
  <si>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</si>
  <si>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</si>
  <si>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</si>
  <si>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</si>
  <si>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</si>
  <si>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</si>
  <si>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</si>
  <si>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</si>
  <si>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</si>
  <si>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</si>
  <si>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</si>
  <si>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</si>
  <si>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</si>
  <si>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</si>
  <si>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</si>
  <si>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</si>
  <si>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</si>
  <si>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</si>
  <si>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</si>
  <si>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</si>
  <si>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</si>
  <si>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</si>
  <si>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</si>
  <si>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</si>
  <si>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</si>
  <si>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</si>
  <si>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</si>
  <si>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</si>
  <si>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</si>
  <si>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</si>
  <si>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</si>
  <si>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</si>
  <si>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</si>
  <si>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</si>
  <si>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</si>
  <si>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</si>
  <si>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</si>
  <si>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</si>
  <si>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</si>
  <si>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</si>
  <si>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</si>
  <si>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</si>
  <si>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</si>
  <si>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</si>
  <si>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</si>
  <si>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</si>
  <si>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</si>
  <si>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</si>
  <si>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</si>
  <si>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</si>
  <si>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</si>
  <si>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</si>
  <si>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</si>
  <si>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</si>
  <si>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</si>
  <si>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</si>
  <si>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</si>
  <si>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</si>
  <si>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</si>
  <si>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</si>
  <si>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</si>
  <si>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</si>
  <si>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</si>
  <si>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</si>
  <si>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</si>
  <si>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</si>
  <si>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</si>
  <si>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</si>
  <si>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</si>
  <si>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</si>
  <si>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</si>
  <si>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</si>
  <si>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</si>
  <si>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</si>
  <si>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</si>
  <si>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</si>
  <si>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</si>
  <si>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</si>
  <si>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</si>
  <si>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</si>
  <si>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</si>
  <si>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</si>
  <si>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</si>
  <si>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</si>
  <si>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</si>
  <si>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</si>
  <si>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</si>
  <si>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</si>
  <si>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</si>
  <si>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</si>
  <si>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</si>
  <si>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</si>
  <si>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</si>
  <si>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</si>
  <si>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</si>
  <si>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</si>
  <si>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</si>
  <si>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</si>
  <si>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</si>
  <si>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</si>
  <si>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</si>
  <si>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</si>
  <si>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</si>
  <si>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</si>
  <si>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</si>
  <si>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</si>
  <si>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</si>
  <si>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</si>
  <si>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</si>
  <si>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</si>
  <si>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</si>
  <si>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</si>
  <si>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</si>
  <si>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</si>
  <si>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</si>
  <si>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</si>
  <si>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</si>
  <si>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</si>
  <si>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</si>
  <si>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</si>
  <si>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</si>
  <si>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</si>
  <si>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</si>
  <si>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</si>
  <si>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</si>
  <si>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</si>
  <si>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</si>
  <si>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</si>
  <si>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</si>
  <si>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</si>
  <si>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</si>
  <si>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</si>
  <si>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</si>
  <si>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</si>
  <si>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</si>
  <si>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</si>
  <si>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</si>
  <si>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</si>
  <si>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</si>
  <si>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</si>
  <si>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</si>
  <si>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</si>
  <si>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</si>
  <si>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</si>
  <si>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</si>
  <si>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</si>
  <si>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</si>
  <si>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</si>
  <si>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</si>
  <si>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</si>
  <si>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</si>
  <si>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</si>
  <si>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</si>
  <si>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</si>
  <si>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</si>
  <si>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</si>
  <si>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</si>
  <si>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</si>
  <si>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</si>
  <si>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</si>
  <si>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</si>
  <si>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</si>
  <si>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</si>
  <si>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</si>
  <si>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</si>
  <si>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</si>
  <si>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</si>
  <si>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</si>
  <si>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</si>
  <si>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</si>
  <si>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</si>
  <si>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</si>
  <si>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</si>
  <si>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</si>
  <si>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</si>
  <si>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</si>
  <si>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</si>
  <si>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</si>
  <si>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</si>
  <si>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</si>
  <si>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</si>
  <si>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</si>
  <si>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</si>
  <si>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</si>
  <si>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</si>
  <si>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</si>
  <si>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</si>
  <si>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</si>
  <si>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</si>
  <si>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</si>
  <si>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</si>
  <si>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</si>
  <si>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</si>
  <si>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</si>
  <si>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</si>
  <si>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</si>
  <si>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</si>
  <si>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</si>
  <si>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</si>
  <si>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</si>
  <si>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</si>
  <si>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</si>
  <si>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</si>
  <si>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</si>
  <si>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</si>
  <si>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</si>
  <si>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</si>
  <si>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</si>
  <si>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</si>
  <si>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</si>
  <si>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</si>
  <si>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</si>
  <si>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</si>
  <si>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</si>
  <si>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</si>
  <si>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</si>
  <si>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</si>
  <si>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</si>
  <si>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</si>
  <si>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</si>
  <si>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</si>
  <si>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</si>
  <si>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</si>
  <si>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</si>
  <si>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</si>
  <si>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</si>
  <si>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</si>
  <si>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</si>
  <si>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</si>
  <si>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</si>
  <si>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</si>
  <si>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</si>
  <si>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</si>
  <si>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</si>
  <si>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</si>
  <si>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</si>
  <si>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</si>
  <si>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</si>
  <si>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</si>
  <si>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</si>
  <si>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</si>
  <si>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</si>
  <si>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</si>
  <si>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</si>
  <si>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</si>
  <si>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</si>
  <si>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</si>
  <si>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</si>
  <si>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</si>
  <si>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</si>
  <si>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</si>
  <si>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</si>
  <si>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</si>
  <si>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</si>
  <si>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</si>
  <si>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</si>
  <si>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</si>
  <si>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</si>
  <si>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</si>
  <si>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</si>
  <si>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</si>
  <si>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</si>
  <si>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</si>
  <si>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</si>
  <si>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</si>
  <si>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</si>
  <si>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</si>
  <si>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</si>
  <si>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</si>
  <si>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</si>
  <si>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</si>
  <si>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</si>
  <si>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</si>
  <si>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</si>
  <si>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</si>
  <si>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</si>
  <si>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</si>
  <si>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</si>
  <si>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</si>
  <si>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</si>
  <si>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</si>
  <si>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</si>
  <si>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</si>
  <si>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</si>
  <si>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</si>
  <si>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</si>
  <si>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</si>
  <si>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</si>
  <si>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</si>
  <si>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</si>
  <si>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</si>
  <si>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</si>
  <si>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</si>
  <si>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</si>
  <si>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</si>
  <si>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</si>
  <si>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</si>
  <si>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</si>
  <si>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</si>
  <si>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</si>
  <si>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</si>
  <si>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</si>
  <si>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</si>
  <si>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</si>
  <si>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</si>
  <si>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</si>
  <si>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</si>
  <si>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</si>
  <si>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</si>
  <si>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</si>
  <si>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</si>
  <si>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</si>
  <si>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</si>
  <si>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</si>
  <si>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</si>
  <si>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</si>
  <si>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</si>
  <si>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</si>
  <si>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</si>
  <si>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</si>
  <si>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</si>
  <si>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</si>
  <si>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</si>
  <si>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</si>
  <si>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</si>
  <si>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</si>
  <si>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</si>
  <si>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</si>
  <si>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</si>
  <si>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</si>
  <si>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</si>
  <si>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</si>
  <si>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</si>
  <si>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</si>
  <si>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</si>
  <si>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</si>
  <si>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</si>
  <si>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</si>
  <si>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</si>
  <si>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</si>
  <si>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</si>
  <si>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</si>
  <si>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</si>
  <si>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</si>
  <si>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</si>
  <si>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</si>
  <si>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</si>
  <si>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</si>
  <si>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</si>
  <si>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</si>
  <si>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</si>
  <si>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</si>
  <si>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</si>
  <si>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</si>
  <si>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</si>
  <si>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</si>
  <si>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</si>
  <si>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</si>
  <si>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</si>
  <si>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</si>
  <si>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</si>
  <si>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</si>
  <si>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</si>
  <si>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</si>
  <si>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</si>
  <si>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</si>
  <si>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</si>
  <si>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</si>
  <si>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</si>
  <si>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</si>
  <si>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</si>
  <si>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</si>
  <si>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</si>
  <si>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</si>
  <si>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</si>
  <si>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</si>
  <si>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</si>
  <si>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</si>
  <si>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</si>
  <si>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</si>
  <si>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</si>
  <si>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</si>
  <si>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</si>
  <si>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</si>
  <si>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</si>
  <si>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</si>
  <si>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</si>
  <si>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</si>
  <si>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</si>
  <si>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</si>
  <si>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</si>
  <si>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</si>
  <si>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</si>
  <si>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</si>
  <si>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</si>
  <si>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</si>
  <si>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</si>
  <si>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</si>
  <si>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</si>
  <si>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</si>
  <si>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</si>
  <si>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</si>
  <si>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</si>
  <si>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</si>
  <si>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</si>
  <si>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</si>
  <si>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</si>
  <si>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</si>
  <si>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</si>
  <si>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</si>
  <si>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</si>
  <si>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</si>
  <si>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</si>
  <si>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</si>
  <si>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</si>
  <si>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</si>
  <si>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</si>
  <si>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</si>
  <si>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</si>
  <si>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</si>
  <si>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</si>
  <si>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</si>
  <si>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</si>
  <si>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</si>
  <si>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</si>
  <si>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</si>
  <si>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</si>
  <si>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</si>
  <si>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</si>
  <si>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</si>
  <si>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</si>
  <si>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</si>
  <si>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</si>
  <si>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</si>
  <si>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</si>
  <si>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</si>
  <si>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</si>
  <si>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</si>
  <si>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</si>
  <si>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</si>
  <si>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</si>
  <si>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</si>
  <si>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</si>
  <si>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</si>
  <si>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</si>
  <si>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</si>
  <si>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</si>
  <si>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</si>
  <si>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</si>
  <si>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</si>
  <si>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</si>
  <si>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</si>
  <si>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</si>
  <si>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</si>
  <si>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</si>
  <si>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</si>
  <si>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</si>
  <si>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</si>
  <si>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</si>
  <si>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</si>
  <si>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</si>
  <si>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</si>
  <si>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</si>
  <si>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</si>
  <si>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</si>
  <si>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</si>
  <si>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</si>
  <si>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</si>
  <si>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</si>
  <si>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</si>
  <si>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</si>
  <si>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</si>
  <si>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</si>
  <si>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</si>
  <si>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</si>
  <si>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</si>
  <si>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</si>
  <si>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</si>
  <si>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</si>
  <si>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</si>
  <si>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</si>
  <si>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</si>
  <si>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</si>
  <si>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</si>
  <si>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</si>
  <si>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</si>
  <si>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</si>
  <si>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</si>
  <si>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</si>
  <si>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</si>
  <si>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</si>
  <si>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</si>
  <si>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</si>
  <si>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</si>
  <si>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</si>
  <si>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</si>
  <si>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</si>
  <si>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</si>
  <si>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</si>
  <si>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</si>
  <si>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</si>
  <si>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</si>
  <si>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</si>
  <si>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</si>
  <si>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</si>
  <si>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</si>
  <si>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</si>
  <si>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</si>
  <si>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</si>
  <si>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</si>
  <si>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</si>
  <si>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</si>
  <si>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</si>
  <si>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</si>
  <si>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</si>
  <si>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</si>
  <si>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</si>
  <si>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</si>
  <si>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</si>
  <si>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</si>
  <si>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</si>
  <si>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</si>
  <si>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</si>
  <si>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</si>
  <si>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</si>
  <si>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</si>
  <si>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</si>
  <si>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</si>
  <si>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</si>
  <si>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</si>
  <si>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</si>
  <si>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</si>
  <si>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</si>
  <si>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</si>
  <si>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</si>
  <si>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</si>
  <si>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</si>
  <si>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</si>
  <si>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</si>
  <si>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</si>
  <si>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</si>
  <si>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</si>
  <si>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</si>
  <si>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</si>
  <si>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</si>
  <si>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</si>
  <si>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</si>
  <si>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</si>
  <si>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</si>
  <si>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</si>
  <si>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</si>
  <si>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</si>
  <si>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</si>
  <si>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</si>
  <si>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</si>
  <si>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</si>
  <si>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</si>
  <si>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</si>
  <si>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</si>
  <si>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</si>
  <si>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</si>
  <si>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</si>
  <si>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</si>
  <si>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</si>
  <si>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</si>
  <si>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</si>
  <si>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</si>
  <si>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</si>
  <si>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</si>
  <si>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</si>
  <si>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</si>
  <si>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</si>
  <si>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</si>
  <si>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</si>
  <si>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</si>
  <si>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</si>
  <si>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</si>
  <si>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</si>
  <si>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</si>
  <si>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</si>
  <si>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</si>
  <si>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</si>
  <si>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</si>
  <si>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</si>
  <si>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</si>
  <si>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</si>
  <si>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</si>
  <si>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</si>
  <si>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</si>
  <si>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</si>
  <si>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</si>
  <si>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</si>
  <si>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</si>
  <si>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</si>
  <si>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</si>
  <si>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</si>
  <si>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</si>
  <si>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</si>
  <si>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</si>
  <si>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</si>
  <si>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</si>
  <si>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</si>
  <si>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</si>
  <si>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</si>
  <si>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</si>
  <si>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</si>
  <si>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</si>
  <si>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</si>
  <si>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</si>
  <si>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</si>
  <si>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</si>
  <si>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</si>
  <si>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</si>
  <si>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</si>
  <si>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</si>
  <si>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</si>
  <si>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</si>
  <si>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</si>
  <si>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</si>
  <si>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</si>
  <si>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</si>
  <si>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</si>
  <si>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</si>
  <si>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</si>
  <si>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</si>
  <si>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</si>
  <si>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</si>
  <si>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</si>
  <si>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</si>
  <si>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</si>
  <si>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</si>
  <si>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</si>
  <si>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</si>
  <si>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</si>
  <si>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</si>
  <si>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</si>
  <si>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</si>
  <si>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</si>
  <si>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</si>
  <si>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</si>
  <si>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</si>
  <si>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</si>
  <si>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</si>
  <si>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</si>
  <si>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</si>
  <si>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</si>
  <si>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</si>
  <si>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</si>
  <si>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</si>
  <si>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</si>
  <si>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</si>
  <si>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</si>
  <si>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</si>
  <si>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</si>
  <si>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</si>
  <si>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</si>
  <si>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</si>
  <si>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</si>
  <si>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</si>
  <si>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</si>
  <si>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</si>
  <si>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</si>
  <si>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</si>
  <si>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</si>
  <si>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</si>
  <si>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</si>
  <si>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</si>
  <si>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</si>
  <si>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</si>
  <si>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</si>
  <si>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</si>
  <si>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</si>
  <si>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</si>
  <si>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</si>
  <si>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</si>
  <si>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</si>
  <si>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</si>
  <si>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</si>
  <si>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</si>
  <si>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</si>
  <si>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</si>
  <si>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</si>
  <si>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</si>
  <si>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</si>
  <si>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</si>
  <si>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</si>
  <si>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</si>
  <si>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</si>
  <si>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</si>
  <si>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</si>
  <si>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</si>
  <si>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</si>
  <si>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</si>
  <si>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</si>
  <si>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</si>
  <si>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</si>
  <si>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</si>
  <si>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</si>
  <si>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</si>
  <si>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</si>
  <si>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</si>
  <si>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</si>
  <si>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</si>
  <si>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</si>
  <si>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</si>
  <si>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</si>
  <si>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</si>
  <si>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</si>
  <si>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</si>
  <si>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</si>
  <si>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</si>
  <si>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</si>
  <si>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</si>
  <si>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</si>
  <si>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</si>
  <si>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</si>
  <si>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</si>
  <si>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</si>
  <si>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</si>
  <si>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</si>
  <si>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</si>
  <si>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</si>
  <si>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</si>
  <si>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</si>
  <si>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</si>
  <si>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</si>
  <si>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</si>
  <si>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</si>
  <si>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</si>
  <si>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</si>
  <si>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</si>
  <si>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</si>
  <si>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</si>
  <si>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</si>
  <si>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</si>
  <si>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</si>
  <si>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</si>
  <si>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</si>
  <si>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</si>
  <si>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</si>
  <si>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</si>
  <si>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</si>
  <si>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</si>
  <si>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</si>
  <si>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</si>
  <si>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</si>
  <si>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</si>
  <si>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</si>
  <si>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</si>
  <si>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</si>
  <si>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</si>
  <si>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</si>
  <si>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</si>
  <si>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</si>
  <si>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</si>
  <si>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</si>
  <si>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</si>
  <si>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</si>
  <si>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</si>
  <si>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</si>
  <si>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</si>
  <si>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</si>
  <si>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</si>
  <si>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</si>
  <si>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</si>
  <si>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</si>
  <si>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</si>
  <si>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</si>
  <si>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</si>
  <si>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</si>
  <si>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</si>
  <si>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</si>
  <si>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</si>
  <si>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</si>
  <si>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</si>
  <si>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</si>
  <si>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</si>
  <si>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</si>
  <si>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</si>
  <si>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</si>
  <si>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</si>
  <si>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</si>
  <si>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</si>
  <si>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</si>
  <si>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Tina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</si>
</sst>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2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center" vertical="center" wrapText="1"/>
      <protection locked="0"/>
    </xf>
    <xf numFmtId="0" fontId="30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88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15" sqref="T15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2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10002</v>
      </c>
      <c r="B2" s="10" t="s">
        <v>535</v>
      </c>
      <c r="C2" s="71" t="s">
        <v>325</v>
      </c>
      <c r="D2" s="77">
        <v>0.54166666666666663</v>
      </c>
      <c r="E2" s="77">
        <v>0.86249999999999993</v>
      </c>
      <c r="F2" s="44">
        <f>BA2-BB2</f>
        <v>7.1999999999999993</v>
      </c>
      <c r="G2" s="77">
        <v>0.5</v>
      </c>
      <c r="H2" s="77">
        <v>0.70833333333333337</v>
      </c>
      <c r="I2" s="44">
        <f>BF2-BG2</f>
        <v>5.0000000000000009</v>
      </c>
      <c r="J2" s="77">
        <v>0.58333333333333337</v>
      </c>
      <c r="K2" s="77">
        <v>0.86041666666666661</v>
      </c>
      <c r="L2" s="44">
        <f>BK2-BL2</f>
        <v>6.1499999999999977</v>
      </c>
      <c r="M2" s="77"/>
      <c r="N2" s="77"/>
      <c r="O2" s="44">
        <f>BP2-BQ2</f>
        <v>0</v>
      </c>
      <c r="P2" s="79">
        <v>0.45833333333333331</v>
      </c>
      <c r="Q2" s="79">
        <v>0.75</v>
      </c>
      <c r="R2" s="44">
        <f>BU2-BV2</f>
        <v>6.5</v>
      </c>
      <c r="S2" s="77">
        <v>0.5</v>
      </c>
      <c r="T2" s="77">
        <v>0.85416666666666663</v>
      </c>
      <c r="U2" s="44">
        <f>BZ2-CA2</f>
        <v>8</v>
      </c>
      <c r="V2" s="77">
        <v>0.54166666666666663</v>
      </c>
      <c r="W2" s="77">
        <v>0.79166666666666663</v>
      </c>
      <c r="X2" s="44">
        <f>CE2-CF2</f>
        <v>5.5</v>
      </c>
      <c r="Y2" s="44"/>
      <c r="Z2" s="44"/>
      <c r="AA2" s="44"/>
      <c r="AB2" s="44">
        <f>SUM(F2,I2,L2,O2,R2,U2,X2)</f>
        <v>38.349999999999994</v>
      </c>
      <c r="AC2" s="23"/>
      <c r="AD2" s="6">
        <v>8.3800000000000008</v>
      </c>
      <c r="AE2" s="7">
        <f t="shared" ref="AE2:AE40" si="1">SUMIF($BC$1:$CI$1,AE$1,$BC2:$CI2)+AD2</f>
        <v>33.229999999999997</v>
      </c>
      <c r="AF2" s="6"/>
      <c r="AG2" s="7">
        <f t="shared" ref="AG2:AG40" si="2">SUMIF($BC$1:$CI$1,AG$1,$BC2:$CI2)+AF2</f>
        <v>8</v>
      </c>
      <c r="AH2" s="6"/>
      <c r="AI2" s="7">
        <f t="shared" ref="AI2:AI40" si="3">SUMIF($BC$1:$CI$1,AI$1,$BC2:$CI2)+AH2</f>
        <v>5.5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6</v>
      </c>
      <c r="AQ2" s="6"/>
      <c r="AR2" s="6"/>
      <c r="AS2" s="6"/>
      <c r="AT2" s="44">
        <f>AE2+AG2+AI2+AK2+AM2+AO2+SUM(AQ2:AS2)</f>
        <v>46.73</v>
      </c>
      <c r="AU2" s="60"/>
      <c r="AV2" s="5"/>
      <c r="AW2" s="5"/>
      <c r="AX2" s="5"/>
      <c r="AY2" s="5"/>
      <c r="AZ2" s="24">
        <f>VLOOKUP(C2,Employees!D:H,5,FALSE)</f>
        <v>10002</v>
      </c>
      <c r="BA2" s="5">
        <f t="shared" ref="BA2" si="7">IF(ISBLANK(D2),0,(E2-D2)*24)</f>
        <v>7.6999999999999993</v>
      </c>
      <c r="BB2" s="5">
        <f>IF(BA2&gt;$AY$1,1,IF(BA2&gt;=$AX$1,0.5,0))</f>
        <v>0.5</v>
      </c>
      <c r="BC2" s="5">
        <f>BA2-BB2-BD2-BE2</f>
        <v>7.1999999999999993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5.0000000000000009</v>
      </c>
      <c r="BG2" s="5">
        <f>IF(BF2&gt;$AY$1,1,IF(BF2&gt;=$AX$1,0.5,0))</f>
        <v>0</v>
      </c>
      <c r="BH2" s="5">
        <f>BF2-BG2-BI2-BJ2</f>
        <v>5.0000000000000009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6.6499999999999977</v>
      </c>
      <c r="BL2" s="5">
        <f>IF(BK2&gt;$AY$1,1,IF(BK2&gt;=$AX$1,0.5,0))</f>
        <v>0.5</v>
      </c>
      <c r="BM2" s="5">
        <f>BK2-BL2-BN2-BO2</f>
        <v>6.1499999999999977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7</v>
      </c>
      <c r="BV2" s="5">
        <f>IF(BU2&gt;$AY$1,1,IF(BU2&gt;=$AX$1,0.5,0))</f>
        <v>0.5</v>
      </c>
      <c r="BW2" s="5">
        <f>BU2-BV2-BX2-BY2</f>
        <v>6.5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8.5</v>
      </c>
      <c r="CA2" s="5">
        <f>IF(BZ2&gt;$AY$1,1,IF(BZ2&gt;=$AX$1,0.5,0))</f>
        <v>0.5</v>
      </c>
      <c r="CB2" s="5">
        <f>BZ2-CA2-CC2-CD2</f>
        <v>8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6</v>
      </c>
      <c r="CF2" s="5">
        <f>IF(CE2&gt;$AY$1,1,IF(CE2&gt;=$AX$1,0.5,0))</f>
        <v>0.5</v>
      </c>
      <c r="CG2" s="5">
        <f>CE2-CF2-CH2-CI2</f>
        <v>5.5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6</v>
      </c>
    </row>
    <row r="3" spans="1:89" ht="38" customHeight="1">
      <c r="A3" s="33">
        <f t="shared" si="0"/>
        <v>10090</v>
      </c>
      <c r="B3" s="10" t="s">
        <v>535</v>
      </c>
      <c r="C3" s="71" t="s">
        <v>152</v>
      </c>
      <c r="D3" s="51">
        <v>0.5</v>
      </c>
      <c r="E3" s="51">
        <v>0.70833333333333337</v>
      </c>
      <c r="F3" s="44">
        <f t="shared" ref="F3:F69" si="21">BA3-BB3</f>
        <v>5.0000000000000009</v>
      </c>
      <c r="G3" s="77">
        <v>0.68055555555555547</v>
      </c>
      <c r="H3" s="77">
        <v>0.85</v>
      </c>
      <c r="I3" s="44">
        <f t="shared" ref="I3:I69" si="22">BF3-BG3</f>
        <v>4.0666666666666682</v>
      </c>
      <c r="J3" s="78"/>
      <c r="K3" s="79"/>
      <c r="L3" s="44">
        <f t="shared" ref="L3:L69" si="23">BK3-BL3</f>
        <v>0</v>
      </c>
      <c r="M3" s="79"/>
      <c r="N3" s="79"/>
      <c r="O3" s="44">
        <f t="shared" ref="O3:O69" si="24">BP3-BQ3</f>
        <v>0</v>
      </c>
      <c r="P3" s="79"/>
      <c r="Q3" s="79"/>
      <c r="R3" s="44">
        <f t="shared" ref="R3:R69" si="25">BU3-BV3</f>
        <v>0</v>
      </c>
      <c r="S3" s="79">
        <v>0.54166666666666663</v>
      </c>
      <c r="T3" s="79">
        <v>0.75</v>
      </c>
      <c r="U3" s="44">
        <f t="shared" ref="U3:U69" si="26">BZ3-CA3</f>
        <v>5.0000000000000009</v>
      </c>
      <c r="V3" s="79">
        <v>0.5</v>
      </c>
      <c r="W3" s="79">
        <v>0.85416666666666663</v>
      </c>
      <c r="X3" s="44">
        <f t="shared" ref="X3:X69" si="27">CE3-CF3</f>
        <v>8</v>
      </c>
      <c r="Y3" s="44"/>
      <c r="Z3" s="44"/>
      <c r="AA3" s="44"/>
      <c r="AB3" s="44">
        <f t="shared" ref="AB3:AB69" si="28">SUM(F3,I3,L3,O3,R3,U3,X3)</f>
        <v>22.06666666666667</v>
      </c>
      <c r="AC3" s="23"/>
      <c r="AD3" s="6"/>
      <c r="AE3" s="7">
        <f t="shared" si="1"/>
        <v>9.06666666666667</v>
      </c>
      <c r="AF3" s="6"/>
      <c r="AG3" s="7">
        <f t="shared" si="2"/>
        <v>5.0000000000000009</v>
      </c>
      <c r="AH3" s="6"/>
      <c r="AI3" s="7">
        <f t="shared" si="3"/>
        <v>8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4</v>
      </c>
      <c r="AQ3" s="6"/>
      <c r="AR3" s="6"/>
      <c r="AS3" s="6"/>
      <c r="AT3" s="44">
        <f t="shared" ref="AT3:AT69" si="30">AE3+AG3+AI3+AK3+AM3+AO3+SUM(AQ3:AS3)</f>
        <v>22.06666666666667</v>
      </c>
      <c r="AU3" s="60"/>
      <c r="AV3" s="5"/>
      <c r="AW3" s="5"/>
      <c r="AX3" s="5"/>
      <c r="AY3" s="5"/>
      <c r="AZ3" s="24">
        <f>VLOOKUP(C3,Employees!D:H,5,FALSE)</f>
        <v>10090</v>
      </c>
      <c r="BA3" s="5">
        <f t="shared" ref="BA3:BA66" si="31">IF(ISBLANK(D3),0,(E3-D3)*24)</f>
        <v>5.0000000000000009</v>
      </c>
      <c r="BB3" s="5">
        <f t="shared" ref="BB3:BB66" si="32">IF(BA3&gt;$AY$1,1,IF(BA3&gt;=$AX$1,0.5,0))</f>
        <v>0</v>
      </c>
      <c r="BC3" s="5">
        <f t="shared" ref="BC3:BC66" si="33">BA3-BB3-BD3-BE3</f>
        <v>5.0000000000000009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4.0666666666666682</v>
      </c>
      <c r="BG3" s="5">
        <f t="shared" ref="BG3:BG66" si="37">IF(BF3&gt;$AY$1,1,IF(BF3&gt;=$AX$1,0.5,0))</f>
        <v>0</v>
      </c>
      <c r="BH3" s="5">
        <f t="shared" ref="BH3:BH66" si="38">BF3-BG3-BI3-BJ3</f>
        <v>4.0666666666666682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5.0000000000000009</v>
      </c>
      <c r="CA3" s="5">
        <f t="shared" ref="CA3:CA66" si="57">IF(BZ3&gt;$AY$1,1,IF(BZ3&gt;=$AX$1,0.5,0))</f>
        <v>0</v>
      </c>
      <c r="CB3" s="5">
        <f t="shared" ref="CB3:CB66" si="58">BZ3-CA3-CC3-CD3</f>
        <v>5.0000000000000009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8.5</v>
      </c>
      <c r="CF3" s="5">
        <f t="shared" ref="CF3:CF66" si="62">IF(CE3&gt;$AY$1,1,IF(CE3&gt;=$AX$1,0.5,0))</f>
        <v>0.5</v>
      </c>
      <c r="CG3" s="5">
        <f t="shared" ref="CG3:CG66" si="63">CE3-CF3-CH3-CI3</f>
        <v>8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4</v>
      </c>
    </row>
    <row r="4" spans="1:89" ht="38" customHeight="1">
      <c r="A4" s="33">
        <f t="shared" si="0"/>
        <v>10250</v>
      </c>
      <c r="B4" s="10" t="s">
        <v>535</v>
      </c>
      <c r="C4" s="71" t="s">
        <v>717</v>
      </c>
      <c r="D4" s="77"/>
      <c r="E4" s="77"/>
      <c r="F4" s="44">
        <f t="shared" si="21"/>
        <v>0</v>
      </c>
      <c r="G4" s="78"/>
      <c r="H4" s="79"/>
      <c r="I4" s="44">
        <f t="shared" si="22"/>
        <v>0</v>
      </c>
      <c r="J4" s="78"/>
      <c r="K4" s="79"/>
      <c r="L4" s="44">
        <f t="shared" si="23"/>
        <v>0</v>
      </c>
      <c r="M4" s="78">
        <v>0.58333333333333337</v>
      </c>
      <c r="N4" s="79">
        <v>0.8520833333333333</v>
      </c>
      <c r="O4" s="44">
        <f t="shared" si="24"/>
        <v>5.9499999999999984</v>
      </c>
      <c r="P4" s="79">
        <v>0.41666666666666669</v>
      </c>
      <c r="Q4" s="79">
        <v>0.70833333333333337</v>
      </c>
      <c r="R4" s="44">
        <f t="shared" si="25"/>
        <v>6.5</v>
      </c>
      <c r="S4" s="79"/>
      <c r="T4" s="79"/>
      <c r="U4" s="44">
        <f t="shared" si="26"/>
        <v>0</v>
      </c>
      <c r="V4" s="79"/>
      <c r="W4" s="79"/>
      <c r="X4" s="44">
        <f t="shared" si="27"/>
        <v>0</v>
      </c>
      <c r="Y4" s="44"/>
      <c r="Z4" s="44"/>
      <c r="AA4" s="44"/>
      <c r="AB4" s="44">
        <f t="shared" si="28"/>
        <v>12.45</v>
      </c>
      <c r="AC4" s="23"/>
      <c r="AD4" s="6"/>
      <c r="AE4" s="7">
        <f t="shared" si="1"/>
        <v>12.45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29"/>
        <v>2</v>
      </c>
      <c r="AQ4" s="6"/>
      <c r="AR4" s="6"/>
      <c r="AS4" s="6"/>
      <c r="AT4" s="44">
        <f t="shared" si="30"/>
        <v>12.45</v>
      </c>
      <c r="AU4" s="60"/>
      <c r="AV4" s="5"/>
      <c r="AW4" s="5"/>
      <c r="AX4" s="5"/>
      <c r="AY4" s="5"/>
      <c r="AZ4" s="24">
        <f>VLOOKUP(C4,Employees!D:H,5,FALSE)</f>
        <v>10250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6.4499999999999984</v>
      </c>
      <c r="BQ4" s="5">
        <f t="shared" si="47"/>
        <v>0.5</v>
      </c>
      <c r="BR4" s="5">
        <f t="shared" si="48"/>
        <v>5.9499999999999984</v>
      </c>
      <c r="BS4" s="5">
        <f t="shared" si="49"/>
        <v>0</v>
      </c>
      <c r="BT4" s="5">
        <f t="shared" si="50"/>
        <v>0</v>
      </c>
      <c r="BU4" s="5">
        <f t="shared" si="51"/>
        <v>7</v>
      </c>
      <c r="BV4" s="5">
        <f t="shared" si="52"/>
        <v>0.5</v>
      </c>
      <c r="BW4" s="5">
        <f t="shared" si="53"/>
        <v>6.5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2</v>
      </c>
    </row>
    <row r="5" spans="1:89" ht="38" customHeight="1">
      <c r="A5" s="33">
        <f t="shared" si="0"/>
        <v>10253</v>
      </c>
      <c r="B5" s="10" t="s">
        <v>535</v>
      </c>
      <c r="C5" s="71" t="s">
        <v>725</v>
      </c>
      <c r="D5" s="77"/>
      <c r="E5" s="77"/>
      <c r="F5" s="44">
        <f t="shared" si="21"/>
        <v>0</v>
      </c>
      <c r="G5" s="77">
        <v>0.41666666666666669</v>
      </c>
      <c r="H5" s="77">
        <v>0.625</v>
      </c>
      <c r="I5" s="44">
        <f t="shared" si="22"/>
        <v>5</v>
      </c>
      <c r="J5" s="78">
        <v>0.5</v>
      </c>
      <c r="K5" s="79">
        <v>0.70833333333333337</v>
      </c>
      <c r="L5" s="44">
        <f t="shared" si="23"/>
        <v>5.0000000000000009</v>
      </c>
      <c r="M5" s="77">
        <v>0.41805555555555557</v>
      </c>
      <c r="N5" s="77">
        <v>0.70833333333333337</v>
      </c>
      <c r="O5" s="44">
        <f t="shared" si="24"/>
        <v>6.4666666666666668</v>
      </c>
      <c r="P5" s="77">
        <v>0.58333333333333337</v>
      </c>
      <c r="Q5" s="77">
        <v>0.85416666666666663</v>
      </c>
      <c r="R5" s="44">
        <f t="shared" si="25"/>
        <v>5.9999999999999982</v>
      </c>
      <c r="S5" s="79">
        <v>0.41666666666666669</v>
      </c>
      <c r="T5" s="79">
        <v>0.625</v>
      </c>
      <c r="U5" s="44">
        <f t="shared" si="26"/>
        <v>5</v>
      </c>
      <c r="V5" s="79"/>
      <c r="W5" s="79"/>
      <c r="X5" s="44">
        <f t="shared" si="27"/>
        <v>0</v>
      </c>
      <c r="Y5" s="44"/>
      <c r="Z5" s="44"/>
      <c r="AA5" s="44"/>
      <c r="AB5" s="44">
        <f t="shared" si="28"/>
        <v>27.466666666666669</v>
      </c>
      <c r="AC5" s="23"/>
      <c r="AD5" s="6"/>
      <c r="AE5" s="7">
        <f t="shared" si="1"/>
        <v>22.466666666666669</v>
      </c>
      <c r="AF5" s="6"/>
      <c r="AG5" s="7">
        <f t="shared" si="2"/>
        <v>5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5</v>
      </c>
      <c r="AQ5" s="6"/>
      <c r="AR5" s="6"/>
      <c r="AS5" s="6"/>
      <c r="AT5" s="44">
        <f t="shared" si="30"/>
        <v>27.466666666666669</v>
      </c>
      <c r="AU5" s="60"/>
      <c r="AV5" s="5"/>
      <c r="AW5" s="5"/>
      <c r="AX5" s="5"/>
      <c r="AY5" s="5"/>
      <c r="AZ5" s="24">
        <f>VLOOKUP(C5,Employees!D:H,5,FALSE)</f>
        <v>10253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5</v>
      </c>
      <c r="BG5" s="5">
        <f t="shared" si="37"/>
        <v>0</v>
      </c>
      <c r="BH5" s="5">
        <f t="shared" si="38"/>
        <v>5</v>
      </c>
      <c r="BI5" s="5">
        <f t="shared" si="39"/>
        <v>0</v>
      </c>
      <c r="BJ5" s="5">
        <f t="shared" si="40"/>
        <v>0</v>
      </c>
      <c r="BK5" s="5">
        <f t="shared" si="41"/>
        <v>5.0000000000000009</v>
      </c>
      <c r="BL5" s="5">
        <f t="shared" si="42"/>
        <v>0</v>
      </c>
      <c r="BM5" s="5">
        <f t="shared" si="43"/>
        <v>5.0000000000000009</v>
      </c>
      <c r="BN5" s="5">
        <f t="shared" si="44"/>
        <v>0</v>
      </c>
      <c r="BO5" s="5">
        <f t="shared" si="45"/>
        <v>0</v>
      </c>
      <c r="BP5" s="5">
        <f t="shared" si="46"/>
        <v>6.9666666666666668</v>
      </c>
      <c r="BQ5" s="5">
        <f t="shared" si="47"/>
        <v>0.5</v>
      </c>
      <c r="BR5" s="5">
        <f t="shared" si="48"/>
        <v>6.4666666666666668</v>
      </c>
      <c r="BS5" s="5">
        <f t="shared" si="49"/>
        <v>0</v>
      </c>
      <c r="BT5" s="5">
        <f t="shared" si="50"/>
        <v>0</v>
      </c>
      <c r="BU5" s="5">
        <f t="shared" si="51"/>
        <v>6.4999999999999982</v>
      </c>
      <c r="BV5" s="5">
        <f t="shared" si="52"/>
        <v>0.5</v>
      </c>
      <c r="BW5" s="5">
        <f t="shared" si="53"/>
        <v>5.9999999999999982</v>
      </c>
      <c r="BX5" s="5">
        <f t="shared" si="54"/>
        <v>0</v>
      </c>
      <c r="BY5" s="5">
        <f t="shared" si="55"/>
        <v>0</v>
      </c>
      <c r="BZ5" s="5">
        <f t="shared" si="56"/>
        <v>5</v>
      </c>
      <c r="CA5" s="5">
        <f t="shared" si="57"/>
        <v>0</v>
      </c>
      <c r="CB5" s="5">
        <f t="shared" si="58"/>
        <v>5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5</v>
      </c>
    </row>
    <row r="6" spans="1:89" ht="38" customHeight="1">
      <c r="A6" s="33">
        <f t="shared" si="0"/>
        <v>10275</v>
      </c>
      <c r="B6" s="10" t="s">
        <v>535</v>
      </c>
      <c r="C6" s="71" t="s">
        <v>781</v>
      </c>
      <c r="D6" s="76"/>
      <c r="E6" s="76"/>
      <c r="F6" s="44">
        <f t="shared" si="21"/>
        <v>0</v>
      </c>
      <c r="G6" s="76"/>
      <c r="H6" s="76"/>
      <c r="I6" s="44">
        <f t="shared" si="22"/>
        <v>0</v>
      </c>
      <c r="J6" s="76"/>
      <c r="K6" s="76"/>
      <c r="L6" s="44">
        <f t="shared" si="23"/>
        <v>0</v>
      </c>
      <c r="M6" s="77"/>
      <c r="N6" s="77"/>
      <c r="O6" s="44">
        <f t="shared" si="24"/>
        <v>0</v>
      </c>
      <c r="P6" s="77"/>
      <c r="Q6" s="77"/>
      <c r="R6" s="44">
        <f t="shared" si="25"/>
        <v>0</v>
      </c>
      <c r="S6" s="79"/>
      <c r="T6" s="79"/>
      <c r="U6" s="44">
        <f t="shared" si="26"/>
        <v>0</v>
      </c>
      <c r="V6" s="79"/>
      <c r="W6" s="79"/>
      <c r="X6" s="44">
        <f t="shared" si="27"/>
        <v>0</v>
      </c>
      <c r="Y6" s="44"/>
      <c r="Z6" s="44"/>
      <c r="AA6" s="44"/>
      <c r="AB6" s="44">
        <f t="shared" si="28"/>
        <v>0</v>
      </c>
      <c r="AC6" s="23"/>
      <c r="AD6" s="6"/>
      <c r="AE6" s="7">
        <f t="shared" si="1"/>
        <v>0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0</v>
      </c>
      <c r="AQ6" s="6"/>
      <c r="AR6" s="6"/>
      <c r="AS6" s="6"/>
      <c r="AT6" s="44">
        <f t="shared" si="30"/>
        <v>0</v>
      </c>
      <c r="AU6" s="60"/>
      <c r="AV6" s="5"/>
      <c r="AW6" s="5"/>
      <c r="AX6" s="5"/>
      <c r="AY6" s="5"/>
      <c r="AZ6" s="24">
        <f>VLOOKUP(C6,Employees!D:H,5,FALSE)</f>
        <v>10275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0</v>
      </c>
    </row>
    <row r="7" spans="1:89" ht="38" customHeight="1">
      <c r="A7" s="33">
        <f t="shared" si="0"/>
        <v>10270</v>
      </c>
      <c r="B7" s="10" t="s">
        <v>535</v>
      </c>
      <c r="C7" s="71" t="s">
        <v>770</v>
      </c>
      <c r="D7" s="79">
        <v>0.41666666666666669</v>
      </c>
      <c r="E7" s="77">
        <v>0.625</v>
      </c>
      <c r="F7" s="44">
        <f t="shared" si="21"/>
        <v>5</v>
      </c>
      <c r="G7" s="77"/>
      <c r="H7" s="77"/>
      <c r="I7" s="44">
        <f t="shared" si="22"/>
        <v>0</v>
      </c>
      <c r="J7" s="80"/>
      <c r="K7" s="80"/>
      <c r="L7" s="44">
        <f t="shared" si="23"/>
        <v>0</v>
      </c>
      <c r="M7" s="80">
        <v>0.5</v>
      </c>
      <c r="N7" s="80">
        <v>0.75</v>
      </c>
      <c r="O7" s="44">
        <f t="shared" si="24"/>
        <v>5.5</v>
      </c>
      <c r="P7" s="77"/>
      <c r="Q7" s="77"/>
      <c r="R7" s="44">
        <f t="shared" si="25"/>
        <v>0</v>
      </c>
      <c r="S7" s="80"/>
      <c r="T7" s="80"/>
      <c r="U7" s="44">
        <f t="shared" si="26"/>
        <v>0</v>
      </c>
      <c r="V7" s="80"/>
      <c r="W7" s="80"/>
      <c r="X7" s="44">
        <f t="shared" si="27"/>
        <v>0</v>
      </c>
      <c r="Y7" s="44"/>
      <c r="Z7" s="44"/>
      <c r="AA7" s="44"/>
      <c r="AB7" s="44">
        <f t="shared" si="28"/>
        <v>10.5</v>
      </c>
      <c r="AC7" s="23"/>
      <c r="AD7" s="6"/>
      <c r="AE7" s="7">
        <f t="shared" si="1"/>
        <v>10.5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2</v>
      </c>
      <c r="AQ7" s="6"/>
      <c r="AR7" s="6"/>
      <c r="AS7" s="6"/>
      <c r="AT7" s="44">
        <f t="shared" si="30"/>
        <v>10.5</v>
      </c>
      <c r="AU7" s="60"/>
      <c r="AV7" s="5"/>
      <c r="AW7" s="5"/>
      <c r="AX7" s="5"/>
      <c r="AY7" s="5"/>
      <c r="AZ7" s="24">
        <f>VLOOKUP(C7,Employees!D:H,5,FALSE)</f>
        <v>10270</v>
      </c>
      <c r="BA7" s="5">
        <f t="shared" si="31"/>
        <v>5</v>
      </c>
      <c r="BB7" s="5">
        <f t="shared" si="32"/>
        <v>0</v>
      </c>
      <c r="BC7" s="5">
        <f t="shared" si="33"/>
        <v>5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6</v>
      </c>
      <c r="BQ7" s="5">
        <f t="shared" si="47"/>
        <v>0.5</v>
      </c>
      <c r="BR7" s="5">
        <f t="shared" si="48"/>
        <v>5.5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2</v>
      </c>
    </row>
    <row r="8" spans="1:89" ht="38" customHeight="1">
      <c r="A8" s="33">
        <f t="shared" si="0"/>
        <v>10249</v>
      </c>
      <c r="B8" s="10" t="s">
        <v>535</v>
      </c>
      <c r="C8" s="71" t="s">
        <v>716</v>
      </c>
      <c r="D8" s="51"/>
      <c r="E8" s="51"/>
      <c r="F8" s="44">
        <f t="shared" si="21"/>
        <v>0</v>
      </c>
      <c r="G8" s="77"/>
      <c r="H8" s="77"/>
      <c r="I8" s="44">
        <f t="shared" si="22"/>
        <v>0</v>
      </c>
      <c r="J8" s="78">
        <v>0.41666666666666669</v>
      </c>
      <c r="K8" s="79">
        <v>0.625</v>
      </c>
      <c r="L8" s="44">
        <f t="shared" si="23"/>
        <v>5</v>
      </c>
      <c r="M8" s="79"/>
      <c r="N8" s="79"/>
      <c r="O8" s="44">
        <f t="shared" si="24"/>
        <v>0</v>
      </c>
      <c r="P8" s="79"/>
      <c r="Q8" s="79"/>
      <c r="R8" s="44">
        <f t="shared" si="25"/>
        <v>0</v>
      </c>
      <c r="S8" s="54"/>
      <c r="T8" s="54"/>
      <c r="U8" s="44">
        <f t="shared" si="26"/>
        <v>0</v>
      </c>
      <c r="V8" s="79">
        <v>0.41666666666666669</v>
      </c>
      <c r="W8" s="79">
        <v>0.625</v>
      </c>
      <c r="X8" s="44">
        <f t="shared" si="27"/>
        <v>5</v>
      </c>
      <c r="Y8" s="44"/>
      <c r="Z8" s="44"/>
      <c r="AA8" s="44"/>
      <c r="AB8" s="44">
        <f t="shared" si="28"/>
        <v>10</v>
      </c>
      <c r="AC8" s="23"/>
      <c r="AD8" s="6"/>
      <c r="AE8" s="7">
        <f t="shared" si="1"/>
        <v>5</v>
      </c>
      <c r="AF8" s="6"/>
      <c r="AG8" s="7">
        <f t="shared" si="2"/>
        <v>0</v>
      </c>
      <c r="AH8" s="6"/>
      <c r="AI8" s="7">
        <f t="shared" si="3"/>
        <v>5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2</v>
      </c>
      <c r="AQ8" s="6"/>
      <c r="AR8" s="6"/>
      <c r="AS8" s="6"/>
      <c r="AT8" s="44">
        <f t="shared" si="30"/>
        <v>10</v>
      </c>
      <c r="AU8" s="60"/>
      <c r="AV8" s="5"/>
      <c r="AW8" s="5"/>
      <c r="AX8" s="5"/>
      <c r="AY8" s="5"/>
      <c r="AZ8" s="24">
        <f>VLOOKUP(C8,Employees!D:H,5,FALSE)</f>
        <v>10249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5</v>
      </c>
      <c r="BL8" s="5">
        <f t="shared" si="42"/>
        <v>0</v>
      </c>
      <c r="BM8" s="5">
        <f t="shared" si="43"/>
        <v>5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5</v>
      </c>
      <c r="CF8" s="5">
        <f t="shared" si="62"/>
        <v>0</v>
      </c>
      <c r="CG8" s="5">
        <f t="shared" si="63"/>
        <v>5</v>
      </c>
      <c r="CH8" s="5">
        <f t="shared" si="64"/>
        <v>0</v>
      </c>
      <c r="CI8" s="5">
        <f t="shared" si="65"/>
        <v>0</v>
      </c>
      <c r="CJ8" s="5"/>
      <c r="CK8" s="4">
        <f t="shared" si="20"/>
        <v>2</v>
      </c>
    </row>
    <row r="9" spans="1:89" ht="38" customHeight="1">
      <c r="A9" s="33" t="str">
        <f t="shared" si="0"/>
        <v/>
      </c>
      <c r="B9" s="10"/>
      <c r="C9" s="74"/>
      <c r="D9" s="76"/>
      <c r="E9" s="76"/>
      <c r="F9" s="44">
        <f t="shared" si="21"/>
        <v>0</v>
      </c>
      <c r="G9" s="76"/>
      <c r="H9" s="76"/>
      <c r="I9" s="44">
        <f t="shared" si="22"/>
        <v>0</v>
      </c>
      <c r="J9" s="79"/>
      <c r="K9" s="79"/>
      <c r="L9" s="44">
        <f t="shared" si="23"/>
        <v>0</v>
      </c>
      <c r="M9" s="79"/>
      <c r="N9" s="79"/>
      <c r="O9" s="44">
        <f t="shared" si="24"/>
        <v>0</v>
      </c>
      <c r="P9" s="79"/>
      <c r="Q9" s="79"/>
      <c r="R9" s="44">
        <f t="shared" si="25"/>
        <v>0</v>
      </c>
      <c r="S9" s="78"/>
      <c r="T9" s="78"/>
      <c r="U9" s="44">
        <f t="shared" si="26"/>
        <v>0</v>
      </c>
      <c r="V9" s="79"/>
      <c r="W9" s="79"/>
      <c r="X9" s="44">
        <f t="shared" si="27"/>
        <v>0</v>
      </c>
      <c r="Y9" s="44"/>
      <c r="Z9" s="44"/>
      <c r="AA9" s="44"/>
      <c r="AB9" s="44">
        <f t="shared" si="28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0</v>
      </c>
      <c r="AQ9" s="6"/>
      <c r="AR9" s="6"/>
      <c r="AS9" s="6"/>
      <c r="AT9" s="44">
        <f t="shared" si="30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0</v>
      </c>
    </row>
    <row r="10" spans="1:89" ht="38" customHeight="1">
      <c r="A10" s="33" t="str">
        <f t="shared" si="0"/>
        <v/>
      </c>
      <c r="B10" s="10"/>
      <c r="C10" s="74"/>
      <c r="D10" s="77"/>
      <c r="E10" s="77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79"/>
      <c r="N10" s="79"/>
      <c r="O10" s="44">
        <f t="shared" si="24"/>
        <v>0</v>
      </c>
      <c r="P10" s="79"/>
      <c r="Q10" s="79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/>
      <c r="AS10" s="6"/>
      <c r="AT10" s="44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 t="str">
        <f t="shared" si="0"/>
        <v/>
      </c>
      <c r="B11" s="10"/>
      <c r="C11" s="74"/>
      <c r="D11" s="51"/>
      <c r="E11" s="51"/>
      <c r="F11" s="44">
        <f t="shared" si="21"/>
        <v>0</v>
      </c>
      <c r="G11" s="77"/>
      <c r="H11" s="77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74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74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74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82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78"/>
      <c r="K15" s="79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82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79"/>
      <c r="N16" s="79"/>
      <c r="O16" s="44">
        <f t="shared" si="24"/>
        <v>0</v>
      </c>
      <c r="P16" s="79"/>
      <c r="Q16" s="79"/>
      <c r="R16" s="44">
        <f t="shared" si="25"/>
        <v>0</v>
      </c>
      <c r="S16" s="79"/>
      <c r="T16" s="79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82"/>
      <c r="D17" s="77"/>
      <c r="E17" s="79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82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78"/>
      <c r="K18" s="79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82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79"/>
      <c r="N19" s="79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82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79"/>
      <c r="Q20" s="79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89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3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10002</v>
      </c>
      <c r="B2" s="10" t="s">
        <v>535</v>
      </c>
      <c r="C2" s="71" t="s">
        <v>325</v>
      </c>
      <c r="D2" s="77">
        <v>0.5</v>
      </c>
      <c r="E2" s="77">
        <v>0.70833333333333337</v>
      </c>
      <c r="F2" s="44">
        <f>BA2-BB2</f>
        <v>5.0000000000000009</v>
      </c>
      <c r="G2" s="77">
        <v>0.50972222222222219</v>
      </c>
      <c r="H2" s="77">
        <v>0.85069444444444453</v>
      </c>
      <c r="I2" s="44">
        <f>BF2-BG2</f>
        <v>7.6833333333333371</v>
      </c>
      <c r="J2" s="77"/>
      <c r="K2" s="77"/>
      <c r="L2" s="44">
        <f>BK2-BL2</f>
        <v>0</v>
      </c>
      <c r="M2" s="77">
        <v>0.41666666666666669</v>
      </c>
      <c r="N2" s="77">
        <v>0.70833333333333337</v>
      </c>
      <c r="O2" s="44">
        <f>BP2-BQ2</f>
        <v>6.5</v>
      </c>
      <c r="P2" s="77">
        <v>0.5</v>
      </c>
      <c r="Q2" s="77">
        <v>0.75</v>
      </c>
      <c r="R2" s="44">
        <f>BU2-BV2</f>
        <v>5.5</v>
      </c>
      <c r="S2" s="77">
        <v>0.5</v>
      </c>
      <c r="T2" s="77">
        <v>0.86041666666666661</v>
      </c>
      <c r="U2" s="44">
        <f>BZ2-CA2</f>
        <v>8.1499999999999986</v>
      </c>
      <c r="V2" s="77">
        <v>0.5</v>
      </c>
      <c r="W2" s="77">
        <v>0.75</v>
      </c>
      <c r="X2" s="44">
        <f>CE2-CF2</f>
        <v>5.5</v>
      </c>
      <c r="Y2" s="44"/>
      <c r="Z2" s="44"/>
      <c r="AA2" s="44"/>
      <c r="AB2" s="64">
        <f>SUM(F2,I2,L2,O2,R2,U2,X2)</f>
        <v>38.333333333333336</v>
      </c>
      <c r="AC2" s="23"/>
      <c r="AD2" s="6">
        <v>1.5</v>
      </c>
      <c r="AE2" s="7">
        <f>SUMIF($BC$1:$CI$1,AE$1,$BC2:$CI2)+AD2</f>
        <v>26.183333333333337</v>
      </c>
      <c r="AF2" s="6"/>
      <c r="AG2" s="7">
        <f>SUMIF($BC$1:$CI$1,AG$1,$BC2:$CI2)+AF2</f>
        <v>8.1499999999999986</v>
      </c>
      <c r="AH2" s="6"/>
      <c r="AI2" s="7">
        <f>SUMIF($BC$1:$CI$1,AI$1,$BC2:$CI2)+AH2</f>
        <v>5.5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6</v>
      </c>
      <c r="AQ2" s="6"/>
      <c r="AR2" s="6"/>
      <c r="AS2" s="6"/>
      <c r="AT2" s="64">
        <f>AE2+AG2+AI2+AK2+AM2+AO2+SUM(AQ2:AS2)</f>
        <v>39.833333333333336</v>
      </c>
      <c r="AU2" s="60"/>
      <c r="AV2" s="5"/>
      <c r="AW2" s="5"/>
      <c r="AX2" s="5"/>
      <c r="AY2" s="5"/>
      <c r="AZ2" s="24">
        <f>VLOOKUP(C2,Employees!D:H,5,FALSE)</f>
        <v>10002</v>
      </c>
      <c r="BA2" s="5">
        <f t="shared" ref="BA2" si="1">IF(ISBLANK(D2),0,(E2-D2)*24)</f>
        <v>5.0000000000000009</v>
      </c>
      <c r="BB2" s="5">
        <f>IF(BA2&gt;$AY$1,1,IF(BA2&gt;=$AX$1,0.5,0))</f>
        <v>0</v>
      </c>
      <c r="BC2" s="5">
        <f>BA2-BB2-BD2-BE2</f>
        <v>5.0000000000000009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8.1833333333333371</v>
      </c>
      <c r="BG2" s="5">
        <f>IF(BF2&gt;$AY$1,1,IF(BF2&gt;=$AX$1,0.5,0))</f>
        <v>0.5</v>
      </c>
      <c r="BH2" s="5">
        <f>BF2-BG2-BI2-BJ2</f>
        <v>7.6833333333333371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7</v>
      </c>
      <c r="BQ2" s="5">
        <f>IF(BP2&gt;$AY$1,1,IF(BP2&gt;=$AX$1,0.5,0))</f>
        <v>0.5</v>
      </c>
      <c r="BR2" s="5">
        <f>BP2-BQ2-BS2-BT2</f>
        <v>6.5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6</v>
      </c>
      <c r="BV2" s="5">
        <f>IF(BU2&gt;$AY$1,1,IF(BU2&gt;=$AX$1,0.5,0))</f>
        <v>0.5</v>
      </c>
      <c r="BW2" s="5">
        <f>BU2-BV2-BX2-BY2</f>
        <v>5.5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8.6499999999999986</v>
      </c>
      <c r="CA2" s="5">
        <f>IF(BZ2&gt;$AY$1,1,IF(BZ2&gt;=$AX$1,0.5,0))</f>
        <v>0.5</v>
      </c>
      <c r="CB2" s="5">
        <f>BZ2-CA2-CC2-CD2</f>
        <v>8.1499999999999986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6</v>
      </c>
      <c r="CF2" s="5">
        <f>IF(CE2&gt;$AY$1,1,IF(CE2&gt;=$AX$1,0.5,0))</f>
        <v>0.5</v>
      </c>
      <c r="CG2" s="5">
        <f>CE2-CF2-CH2-CI2</f>
        <v>5.5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47" customHeight="1">
      <c r="A3" s="33">
        <f t="shared" si="0"/>
        <v>10090</v>
      </c>
      <c r="B3" s="10" t="s">
        <v>535</v>
      </c>
      <c r="C3" s="71" t="s">
        <v>152</v>
      </c>
      <c r="D3" s="78">
        <v>0.58333333333333337</v>
      </c>
      <c r="E3" s="79">
        <v>0.85416666666666663</v>
      </c>
      <c r="F3" s="44">
        <f t="shared" ref="F3:F74" si="15">BA3-BB3</f>
        <v>5.9999999999999982</v>
      </c>
      <c r="G3" s="79"/>
      <c r="H3" s="78"/>
      <c r="I3" s="44">
        <f t="shared" ref="I3:I74" si="16">BF3-BG3</f>
        <v>0</v>
      </c>
      <c r="J3" s="78">
        <v>0.58333333333333337</v>
      </c>
      <c r="K3" s="78">
        <v>0.8534722222222223</v>
      </c>
      <c r="L3" s="44">
        <f t="shared" ref="L3:L74" si="17">BK3-BL3</f>
        <v>5.9833333333333343</v>
      </c>
      <c r="M3" s="78">
        <v>0.50347222222222221</v>
      </c>
      <c r="N3" s="78">
        <v>0.75</v>
      </c>
      <c r="O3" s="44">
        <f t="shared" ref="O3:O74" si="18">BP3-BQ3</f>
        <v>5.416666666666667</v>
      </c>
      <c r="P3" s="78"/>
      <c r="Q3" s="78"/>
      <c r="R3" s="44">
        <f t="shared" ref="R3:R74" si="19">BU3-BV3</f>
        <v>0</v>
      </c>
      <c r="S3" s="78"/>
      <c r="T3" s="78"/>
      <c r="U3" s="44">
        <f t="shared" ref="U3:U74" si="20">BZ3-CA3</f>
        <v>0</v>
      </c>
      <c r="V3" s="79">
        <v>0.55833333333333335</v>
      </c>
      <c r="W3" s="78">
        <v>0.85416666666666663</v>
      </c>
      <c r="X3" s="44">
        <f t="shared" ref="X3:X74" si="21">CE3-CF3</f>
        <v>6.5999999999999988</v>
      </c>
      <c r="Y3" s="44"/>
      <c r="Z3" s="44"/>
      <c r="AA3" s="44"/>
      <c r="AB3" s="64">
        <f t="shared" ref="AB3:AB74" si="22">SUM(F3,I3,L3,O3,R3,U3,X3)</f>
        <v>23.999999999999996</v>
      </c>
      <c r="AC3" s="23"/>
      <c r="AD3" s="6"/>
      <c r="AE3" s="7">
        <f t="shared" ref="AE3:AE74" si="23">SUMIF($BC$1:$CI$1,AE$1,$BC3:$CI3)+AD3</f>
        <v>17.399999999999999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6.5999999999999988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4</v>
      </c>
      <c r="AQ3" s="6"/>
      <c r="AR3" s="6"/>
      <c r="AS3" s="6"/>
      <c r="AT3" s="64">
        <f t="shared" ref="AT3:AT74" si="30">AE3+AG3+AI3+AK3+AM3+AO3+SUM(AQ3:AS3)</f>
        <v>23.999999999999996</v>
      </c>
      <c r="AU3" s="60"/>
      <c r="AV3" s="5"/>
      <c r="AW3" s="5"/>
      <c r="AX3" s="5"/>
      <c r="AY3" s="5"/>
      <c r="AZ3" s="24">
        <f>VLOOKUP(C3,Employees!D:H,5,FALSE)</f>
        <v>10090</v>
      </c>
      <c r="BA3" s="5">
        <f t="shared" ref="BA3:BA66" si="31">IF(ISBLANK(D3),0,(E3-D3)*24)</f>
        <v>6.4999999999999982</v>
      </c>
      <c r="BB3" s="5">
        <f t="shared" ref="BB3:BB66" si="32">IF(BA3&gt;$AY$1,1,IF(BA3&gt;=$AX$1,0.5,0))</f>
        <v>0.5</v>
      </c>
      <c r="BC3" s="5">
        <f t="shared" ref="BC3:BC66" si="33">BA3-BB3-BD3-BE3</f>
        <v>5.9999999999999982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6.4833333333333343</v>
      </c>
      <c r="BL3" s="5">
        <f t="shared" ref="BL3:BL66" si="42">IF(BK3&gt;$AY$1,1,IF(BK3&gt;=$AX$1,0.5,0))</f>
        <v>0.5</v>
      </c>
      <c r="BM3" s="5">
        <f t="shared" ref="BM3:BM66" si="43">BK3-BL3-BN3-BO3</f>
        <v>5.9833333333333343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5.916666666666667</v>
      </c>
      <c r="BQ3" s="5">
        <f t="shared" ref="BQ3:BQ66" si="47">IF(BP3&gt;$AY$1,1,IF(BP3&gt;=$AX$1,0.5,0))</f>
        <v>0.5</v>
      </c>
      <c r="BR3" s="5">
        <f t="shared" ref="BR3:BR66" si="48">BP3-BQ3-BS3-BT3</f>
        <v>5.416666666666667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7.0999999999999988</v>
      </c>
      <c r="CF3" s="5">
        <f t="shared" ref="CF3:CF66" si="62">IF(CE3&gt;$AY$1,1,IF(CE3&gt;=$AX$1,0.5,0))</f>
        <v>0.5</v>
      </c>
      <c r="CG3" s="5">
        <f t="shared" ref="CG3:CG66" si="63">CE3-CF3-CH3-CI3</f>
        <v>6.5999999999999988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4</v>
      </c>
    </row>
    <row r="4" spans="1:89" ht="47" customHeight="1">
      <c r="A4" s="33">
        <f t="shared" si="0"/>
        <v>10250</v>
      </c>
      <c r="B4" s="10" t="s">
        <v>535</v>
      </c>
      <c r="C4" s="71" t="s">
        <v>717</v>
      </c>
      <c r="D4" s="78"/>
      <c r="E4" s="79"/>
      <c r="F4" s="44">
        <f t="shared" si="15"/>
        <v>0</v>
      </c>
      <c r="G4" s="78">
        <v>0.41666666666666669</v>
      </c>
      <c r="H4" s="79">
        <v>0.62986111111111109</v>
      </c>
      <c r="I4" s="44">
        <f t="shared" si="16"/>
        <v>5.1166666666666654</v>
      </c>
      <c r="J4" s="78"/>
      <c r="K4" s="79"/>
      <c r="L4" s="44">
        <f t="shared" si="17"/>
        <v>0</v>
      </c>
      <c r="M4" s="78"/>
      <c r="N4" s="79"/>
      <c r="O4" s="44">
        <f t="shared" si="18"/>
        <v>0</v>
      </c>
      <c r="P4" s="78">
        <v>0.41666666666666669</v>
      </c>
      <c r="Q4" s="79">
        <v>0.70833333333333337</v>
      </c>
      <c r="R4" s="44">
        <f t="shared" si="19"/>
        <v>6.5</v>
      </c>
      <c r="S4" s="78"/>
      <c r="T4" s="79"/>
      <c r="U4" s="44">
        <f t="shared" si="20"/>
        <v>0</v>
      </c>
      <c r="V4" s="54">
        <v>0.41666666666666669</v>
      </c>
      <c r="W4" s="56">
        <v>0.625</v>
      </c>
      <c r="X4" s="44">
        <f t="shared" si="21"/>
        <v>5</v>
      </c>
      <c r="Y4" s="44"/>
      <c r="Z4" s="44"/>
      <c r="AA4" s="44"/>
      <c r="AB4" s="64">
        <f t="shared" si="22"/>
        <v>16.616666666666667</v>
      </c>
      <c r="AC4" s="23"/>
      <c r="AD4" s="6"/>
      <c r="AE4" s="7">
        <f t="shared" si="23"/>
        <v>11.616666666666665</v>
      </c>
      <c r="AF4" s="6"/>
      <c r="AG4" s="7">
        <f t="shared" si="24"/>
        <v>0</v>
      </c>
      <c r="AH4" s="6"/>
      <c r="AI4" s="7">
        <f t="shared" si="25"/>
        <v>5</v>
      </c>
      <c r="AJ4" s="6"/>
      <c r="AK4" s="7">
        <f t="shared" si="26"/>
        <v>0</v>
      </c>
      <c r="AL4" s="43"/>
      <c r="AM4" s="7">
        <f t="shared" si="27"/>
        <v>0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4">
        <f t="shared" si="30"/>
        <v>16.616666666666667</v>
      </c>
      <c r="AU4" s="60"/>
      <c r="AV4" s="5"/>
      <c r="AW4" s="5"/>
      <c r="AX4" s="5"/>
      <c r="AY4" s="5"/>
      <c r="AZ4" s="24">
        <f>VLOOKUP(C4,Employees!D:H,5,FALSE)</f>
        <v>10250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5.1166666666666654</v>
      </c>
      <c r="BG4" s="5">
        <f t="shared" si="37"/>
        <v>0</v>
      </c>
      <c r="BH4" s="5">
        <f t="shared" si="38"/>
        <v>5.1166666666666654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7</v>
      </c>
      <c r="BV4" s="5">
        <f t="shared" si="52"/>
        <v>0.5</v>
      </c>
      <c r="BW4" s="5">
        <f t="shared" si="53"/>
        <v>6.5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5</v>
      </c>
      <c r="CF4" s="5">
        <f t="shared" si="62"/>
        <v>0</v>
      </c>
      <c r="CG4" s="5">
        <f t="shared" si="63"/>
        <v>5</v>
      </c>
      <c r="CH4" s="5">
        <f t="shared" si="64"/>
        <v>0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10253</v>
      </c>
      <c r="B5" s="10" t="s">
        <v>535</v>
      </c>
      <c r="C5" s="71" t="s">
        <v>725</v>
      </c>
      <c r="D5" s="78">
        <v>0.41666666666666669</v>
      </c>
      <c r="E5" s="79">
        <v>0.625</v>
      </c>
      <c r="F5" s="44">
        <f t="shared" si="15"/>
        <v>5</v>
      </c>
      <c r="G5" s="78"/>
      <c r="H5" s="79"/>
      <c r="I5" s="44">
        <f t="shared" si="16"/>
        <v>0</v>
      </c>
      <c r="J5" s="78"/>
      <c r="K5" s="78"/>
      <c r="L5" s="44">
        <f t="shared" si="17"/>
        <v>0</v>
      </c>
      <c r="M5" s="78">
        <v>0.58333333333333337</v>
      </c>
      <c r="N5" s="79">
        <v>0.85416666666666663</v>
      </c>
      <c r="O5" s="44">
        <f t="shared" si="18"/>
        <v>5.9999999999999982</v>
      </c>
      <c r="P5" s="78">
        <v>0.58333333333333337</v>
      </c>
      <c r="Q5" s="79">
        <v>0.85416666666666663</v>
      </c>
      <c r="R5" s="44">
        <f t="shared" si="19"/>
        <v>5.9999999999999982</v>
      </c>
      <c r="S5" s="78">
        <v>0.54166666666666663</v>
      </c>
      <c r="T5" s="79">
        <v>0.75</v>
      </c>
      <c r="U5" s="44">
        <f t="shared" si="20"/>
        <v>5.0000000000000009</v>
      </c>
      <c r="V5" s="54"/>
      <c r="W5" s="56"/>
      <c r="X5" s="44">
        <f t="shared" si="21"/>
        <v>0</v>
      </c>
      <c r="Y5" s="44"/>
      <c r="Z5" s="44"/>
      <c r="AA5" s="44"/>
      <c r="AB5" s="64">
        <f t="shared" si="22"/>
        <v>21.999999999999996</v>
      </c>
      <c r="AC5" s="23"/>
      <c r="AD5" s="6"/>
      <c r="AE5" s="7">
        <f t="shared" si="23"/>
        <v>16.999999999999996</v>
      </c>
      <c r="AF5" s="6"/>
      <c r="AG5" s="7">
        <f t="shared" si="24"/>
        <v>5.0000000000000009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4</v>
      </c>
      <c r="AQ5" s="6"/>
      <c r="AR5" s="6"/>
      <c r="AS5" s="6"/>
      <c r="AT5" s="64">
        <f t="shared" si="30"/>
        <v>21.999999999999996</v>
      </c>
      <c r="AU5" s="60"/>
      <c r="AV5" s="5"/>
      <c r="AW5" s="5"/>
      <c r="AX5" s="5"/>
      <c r="AY5" s="5"/>
      <c r="AZ5" s="24">
        <f>VLOOKUP(C5,Employees!D:H,5,FALSE)</f>
        <v>10253</v>
      </c>
      <c r="BA5" s="5">
        <f t="shared" si="31"/>
        <v>5</v>
      </c>
      <c r="BB5" s="5">
        <f t="shared" si="32"/>
        <v>0</v>
      </c>
      <c r="BC5" s="5">
        <f t="shared" si="33"/>
        <v>5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6.4999999999999982</v>
      </c>
      <c r="BQ5" s="5">
        <f t="shared" si="47"/>
        <v>0.5</v>
      </c>
      <c r="BR5" s="5">
        <f t="shared" si="48"/>
        <v>5.9999999999999982</v>
      </c>
      <c r="BS5" s="5">
        <f t="shared" si="49"/>
        <v>0</v>
      </c>
      <c r="BT5" s="5">
        <f t="shared" si="50"/>
        <v>0</v>
      </c>
      <c r="BU5" s="5">
        <f t="shared" si="51"/>
        <v>6.4999999999999982</v>
      </c>
      <c r="BV5" s="5">
        <f t="shared" si="52"/>
        <v>0.5</v>
      </c>
      <c r="BW5" s="5">
        <f t="shared" si="53"/>
        <v>5.9999999999999982</v>
      </c>
      <c r="BX5" s="5">
        <f t="shared" si="54"/>
        <v>0</v>
      </c>
      <c r="BY5" s="5">
        <f t="shared" si="55"/>
        <v>0</v>
      </c>
      <c r="BZ5" s="5">
        <f t="shared" si="56"/>
        <v>5.0000000000000009</v>
      </c>
      <c r="CA5" s="5">
        <f t="shared" si="57"/>
        <v>0</v>
      </c>
      <c r="CB5" s="5">
        <f t="shared" si="58"/>
        <v>5.0000000000000009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4</v>
      </c>
    </row>
    <row r="6" spans="1:89" ht="47" customHeight="1">
      <c r="A6" s="33">
        <f t="shared" si="0"/>
        <v>10275</v>
      </c>
      <c r="B6" s="10" t="s">
        <v>535</v>
      </c>
      <c r="C6" s="71" t="s">
        <v>781</v>
      </c>
      <c r="D6" s="78"/>
      <c r="E6" s="79"/>
      <c r="F6" s="44">
        <f t="shared" si="15"/>
        <v>0</v>
      </c>
      <c r="G6" s="79"/>
      <c r="H6" s="78"/>
      <c r="I6" s="44">
        <f t="shared" si="16"/>
        <v>0</v>
      </c>
      <c r="J6" s="78"/>
      <c r="K6" s="78"/>
      <c r="L6" s="44">
        <f t="shared" si="17"/>
        <v>0</v>
      </c>
      <c r="M6" s="79"/>
      <c r="N6" s="79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4">
        <f t="shared" si="22"/>
        <v>0</v>
      </c>
      <c r="AC6" s="23"/>
      <c r="AD6" s="6"/>
      <c r="AE6" s="7">
        <f t="shared" si="23"/>
        <v>0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0</v>
      </c>
      <c r="AQ6" s="6"/>
      <c r="AR6" s="6"/>
      <c r="AS6" s="6"/>
      <c r="AT6" s="64">
        <f t="shared" si="30"/>
        <v>0</v>
      </c>
      <c r="AU6" s="60"/>
      <c r="AV6" s="5"/>
      <c r="AW6" s="5"/>
      <c r="AX6" s="5"/>
      <c r="AY6" s="5"/>
      <c r="AZ6" s="24">
        <f>VLOOKUP(C6,Employees!D:H,5,FALSE)</f>
        <v>10275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0</v>
      </c>
    </row>
    <row r="7" spans="1:89" ht="47" customHeight="1">
      <c r="A7" s="33">
        <f t="shared" si="0"/>
        <v>10270</v>
      </c>
      <c r="B7" s="10" t="s">
        <v>535</v>
      </c>
      <c r="C7" s="71" t="s">
        <v>770</v>
      </c>
      <c r="D7" s="78"/>
      <c r="E7" s="79"/>
      <c r="F7" s="44">
        <f t="shared" si="15"/>
        <v>0</v>
      </c>
      <c r="G7" s="79">
        <v>0.54166666666666663</v>
      </c>
      <c r="H7" s="78">
        <v>0.75</v>
      </c>
      <c r="I7" s="44">
        <f t="shared" si="16"/>
        <v>5.0000000000000009</v>
      </c>
      <c r="J7" s="78">
        <v>0.5</v>
      </c>
      <c r="K7" s="78">
        <v>0.73611111111111116</v>
      </c>
      <c r="L7" s="44">
        <f t="shared" si="17"/>
        <v>5.1666666666666679</v>
      </c>
      <c r="M7" s="78"/>
      <c r="N7" s="78"/>
      <c r="O7" s="44">
        <f t="shared" si="18"/>
        <v>0</v>
      </c>
      <c r="P7" s="78"/>
      <c r="Q7" s="78"/>
      <c r="R7" s="44">
        <f t="shared" si="19"/>
        <v>0</v>
      </c>
      <c r="S7" s="78">
        <v>0.41666666666666669</v>
      </c>
      <c r="T7" s="78">
        <v>0.625</v>
      </c>
      <c r="U7" s="44">
        <f t="shared" si="20"/>
        <v>5</v>
      </c>
      <c r="V7" s="54"/>
      <c r="W7" s="56"/>
      <c r="X7" s="44">
        <f t="shared" si="21"/>
        <v>0</v>
      </c>
      <c r="Y7" s="44"/>
      <c r="Z7" s="44"/>
      <c r="AA7" s="44"/>
      <c r="AB7" s="64">
        <f t="shared" si="22"/>
        <v>15.166666666666668</v>
      </c>
      <c r="AC7" s="23"/>
      <c r="AD7" s="6"/>
      <c r="AE7" s="7">
        <f t="shared" si="23"/>
        <v>10.166666666666668</v>
      </c>
      <c r="AF7" s="6"/>
      <c r="AG7" s="7">
        <f t="shared" si="24"/>
        <v>5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3</v>
      </c>
      <c r="AQ7" s="6"/>
      <c r="AR7" s="6"/>
      <c r="AS7" s="6"/>
      <c r="AT7" s="64">
        <f t="shared" si="30"/>
        <v>15.166666666666668</v>
      </c>
      <c r="AU7" s="60"/>
      <c r="AV7" s="5"/>
      <c r="AW7" s="5"/>
      <c r="AX7" s="5"/>
      <c r="AY7" s="5"/>
      <c r="AZ7" s="24">
        <f>VLOOKUP(C7,Employees!D:H,5,FALSE)</f>
        <v>10270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5.0000000000000009</v>
      </c>
      <c r="BG7" s="5">
        <f t="shared" si="37"/>
        <v>0</v>
      </c>
      <c r="BH7" s="5">
        <f t="shared" si="38"/>
        <v>5.0000000000000009</v>
      </c>
      <c r="BI7" s="5">
        <f t="shared" si="39"/>
        <v>0</v>
      </c>
      <c r="BJ7" s="5">
        <f t="shared" si="40"/>
        <v>0</v>
      </c>
      <c r="BK7" s="5">
        <f t="shared" si="41"/>
        <v>5.6666666666666679</v>
      </c>
      <c r="BL7" s="5">
        <f t="shared" si="42"/>
        <v>0.5</v>
      </c>
      <c r="BM7" s="5">
        <f t="shared" si="43"/>
        <v>5.1666666666666679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5</v>
      </c>
      <c r="CA7" s="5">
        <f t="shared" si="57"/>
        <v>0</v>
      </c>
      <c r="CB7" s="5">
        <f t="shared" si="58"/>
        <v>5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3</v>
      </c>
    </row>
    <row r="8" spans="1:89" ht="47" customHeight="1">
      <c r="A8" s="33">
        <f t="shared" si="0"/>
        <v>10249</v>
      </c>
      <c r="B8" s="10" t="s">
        <v>535</v>
      </c>
      <c r="C8" s="83" t="s">
        <v>999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78">
        <v>0.41666666666666669</v>
      </c>
      <c r="K8" s="78">
        <v>0.63680555555555551</v>
      </c>
      <c r="L8" s="44">
        <f t="shared" si="17"/>
        <v>5.2833333333333314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/>
      <c r="T8" s="78"/>
      <c r="U8" s="44">
        <f t="shared" si="20"/>
        <v>0</v>
      </c>
      <c r="V8" s="78"/>
      <c r="W8" s="78"/>
      <c r="X8" s="44">
        <f t="shared" si="21"/>
        <v>0</v>
      </c>
      <c r="Y8" s="44"/>
      <c r="Z8" s="44"/>
      <c r="AA8" s="44"/>
      <c r="AB8" s="64">
        <f t="shared" si="22"/>
        <v>5.2833333333333314</v>
      </c>
      <c r="AC8" s="23"/>
      <c r="AD8" s="6"/>
      <c r="AE8" s="7">
        <f t="shared" si="23"/>
        <v>5.2833333333333314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1</v>
      </c>
      <c r="AQ8" s="6"/>
      <c r="AR8" s="6"/>
      <c r="AS8" s="6"/>
      <c r="AT8" s="64">
        <f t="shared" si="30"/>
        <v>5.2833333333333314</v>
      </c>
      <c r="AU8" s="60"/>
      <c r="AV8" s="5"/>
      <c r="AW8" s="5"/>
      <c r="AX8" s="5"/>
      <c r="AY8" s="5"/>
      <c r="AZ8" s="24">
        <f>VLOOKUP(C8,Employees!D:H,5,FALSE)</f>
        <v>10249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5.2833333333333314</v>
      </c>
      <c r="BL8" s="5">
        <f t="shared" si="42"/>
        <v>0</v>
      </c>
      <c r="BM8" s="5">
        <f t="shared" si="43"/>
        <v>5.2833333333333314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1</v>
      </c>
    </row>
    <row r="9" spans="1:89" ht="47" customHeight="1">
      <c r="A9" s="33" t="str">
        <f t="shared" si="0"/>
        <v/>
      </c>
      <c r="B9" s="10"/>
      <c r="C9" s="75"/>
      <c r="D9" s="78"/>
      <c r="E9" s="79"/>
      <c r="F9" s="44">
        <f t="shared" si="15"/>
        <v>0</v>
      </c>
      <c r="G9" s="78"/>
      <c r="H9" s="79"/>
      <c r="I9" s="44">
        <f t="shared" si="16"/>
        <v>0</v>
      </c>
      <c r="J9" s="78"/>
      <c r="K9" s="79"/>
      <c r="L9" s="44">
        <f t="shared" si="17"/>
        <v>0</v>
      </c>
      <c r="M9" s="78"/>
      <c r="N9" s="79"/>
      <c r="O9" s="44">
        <f t="shared" si="18"/>
        <v>0</v>
      </c>
      <c r="P9" s="78"/>
      <c r="Q9" s="79"/>
      <c r="R9" s="44">
        <f t="shared" si="19"/>
        <v>0</v>
      </c>
      <c r="S9" s="56"/>
      <c r="T9" s="56"/>
      <c r="U9" s="44">
        <f t="shared" si="20"/>
        <v>0</v>
      </c>
      <c r="V9" s="79"/>
      <c r="W9" s="78"/>
      <c r="X9" s="44">
        <f t="shared" si="21"/>
        <v>0</v>
      </c>
      <c r="Y9" s="44"/>
      <c r="Z9" s="44"/>
      <c r="AA9" s="44"/>
      <c r="AB9" s="64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/>
      <c r="AS9" s="6"/>
      <c r="AT9" s="64">
        <f t="shared" si="30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 t="str">
        <f t="shared" si="0"/>
        <v/>
      </c>
      <c r="B10" s="10"/>
      <c r="C10" s="71"/>
      <c r="D10" s="78"/>
      <c r="E10" s="79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1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4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/>
      <c r="AS10" s="6"/>
      <c r="AT10" s="64">
        <f t="shared" si="30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1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4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1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4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1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4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1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4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1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4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4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4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4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4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4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4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4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4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4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4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4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4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4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4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4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4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4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4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4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4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4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4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4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4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4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4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4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4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4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4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4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4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4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4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4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4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4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4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4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4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4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4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4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4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4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4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4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4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4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4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4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4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4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4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4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4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4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4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4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4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4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4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4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4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4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4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4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4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4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4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4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4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4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4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4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4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4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4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4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4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4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4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4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4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4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4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4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4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4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4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4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4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4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4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4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4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4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4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4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4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4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4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4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4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4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4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4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4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4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4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4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4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4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4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4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4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4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4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4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4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4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4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4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4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4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4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4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4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4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4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4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4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E18" sqref="E18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10002</v>
      </c>
      <c r="B2" s="28">
        <f ca="1">IF(A2=0,"",_xlfn.NUMBERVALUE(A2))</f>
        <v>10002</v>
      </c>
      <c r="C2" s="28" t="str">
        <f ca="1">IF($A2=0,"",VLOOKUP($B2,Employees!$A:$G,2,FALSE))</f>
        <v>Chih-Ching</v>
      </c>
      <c r="D2" s="28" t="str">
        <f ca="1">IF($A2=0,"",VLOOKUP($B2,Employees!$A:$G,3,FALSE))</f>
        <v>Hsu</v>
      </c>
      <c r="E2" s="26">
        <f ca="1">IF($A2=0,"",VLOOKUP($B2,Employees!$A:$G,5,FALSE))</f>
        <v>34854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GCM</v>
      </c>
      <c r="K2" s="14">
        <f t="shared" ref="K2" ca="1" si="0">W2+AI2</f>
        <v>59.413333333333334</v>
      </c>
      <c r="L2" s="14">
        <f t="shared" ref="L2" ca="1" si="1">X2+AJ2</f>
        <v>16.149999999999999</v>
      </c>
      <c r="M2" s="14">
        <f t="shared" ref="M2" ca="1" si="2">Y2+AK2</f>
        <v>11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12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86.563333333333333</v>
      </c>
      <c r="W2" s="17">
        <f ca="1">IF($A2=0,0,SUMIF('Week 1 Roster'!$AZ:$AZ,$B2,'Week 1 Roster'!$AE:$AE))</f>
        <v>33.229999999999997</v>
      </c>
      <c r="X2" s="17">
        <f ca="1">IF($A2=0,0,SUMIF('Week 1 Roster'!$AZ:$AZ,$B2,'Week 1 Roster'!$AG:$AG))</f>
        <v>8</v>
      </c>
      <c r="Y2" s="17">
        <f ca="1">IF($A2=0,0,SUMIF('Week 1 Roster'!$AZ:$AZ,$B2,'Week 1 Roster'!$AI:$AI))</f>
        <v>5.5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46.73</v>
      </c>
      <c r="AI2" s="17">
        <f ca="1">IF($A2=0,0,SUMIF('Week 2 Roster'!$AZ:$AZ,$B2,'Week 2 Roster'!$AE:$AE))</f>
        <v>26.183333333333337</v>
      </c>
      <c r="AJ2" s="17">
        <f ca="1">IF($A2=0,0,SUMIF('Week 2 Roster'!$AZ:$AZ,$B2,'Week 2 Roster'!$AG:$AG))</f>
        <v>8.1499999999999986</v>
      </c>
      <c r="AK2" s="17">
        <f ca="1">IF($A2=0,0,SUMIF('Week 2 Roster'!$AZ:$AZ,$B2,'Week 2 Roster'!$AI:$AI))</f>
        <v>5.5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6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39.833333333333336</v>
      </c>
      <c r="AT2" s="17"/>
      <c r="AU2" s="25">
        <f>'Week 1 Roster'!A2</f>
        <v>10002</v>
      </c>
      <c r="AV2" s="25">
        <f>'Week 2 Roster'!A2</f>
        <v>10002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10090</v>
      </c>
      <c r="B3" s="28">
        <f t="shared" ref="B3:B66" ca="1" si="9">IF(A3=0,"",_xlfn.NUMBERVALUE(A3))</f>
        <v>10090</v>
      </c>
      <c r="C3" s="28" t="str">
        <f ca="1">IF($A3=0,"",VLOOKUP($B3,Employees!$A:$G,2,FALSE))</f>
        <v>Hsin-Yi</v>
      </c>
      <c r="D3" s="28" t="str">
        <f ca="1">IF($A3=0,"",VLOOKUP($B3,Employees!$A:$G,3,FALSE))</f>
        <v>CHIANG</v>
      </c>
      <c r="E3" s="26">
        <f ca="1">IF($A3=0,"",VLOOKUP($B3,Employees!$A:$G,5,FALSE))</f>
        <v>33945</v>
      </c>
      <c r="F3" s="13">
        <f ca="1">IF($E3="","",ROUNDDOWN(YEARFRAC($E3, 'Week 1 Roster'!$D$1-1, 1), 0))</f>
        <v>31</v>
      </c>
      <c r="G3" s="13">
        <f ca="1">IF($E3="","",ROUNDDOWN(YEARFRAC($E3, 'Week 1 Roster'!$D$1+14, 1), 0))</f>
        <v>31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HL</v>
      </c>
      <c r="K3" s="14">
        <f t="shared" ref="K3:K66" ca="1" si="11">W3+AI3</f>
        <v>26.466666666666669</v>
      </c>
      <c r="L3" s="14">
        <f t="shared" ref="L3:L66" ca="1" si="12">X3+AJ3</f>
        <v>5.0000000000000009</v>
      </c>
      <c r="M3" s="14">
        <f t="shared" ref="M3:M66" ca="1" si="13">Y3+AK3</f>
        <v>14.599999999999998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8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46.066666666666663</v>
      </c>
      <c r="W3" s="17">
        <f ca="1">IF($A3=0,0,SUMIF('Week 1 Roster'!$AZ:$AZ,$B3,'Week 1 Roster'!$AE:$AE))</f>
        <v>9.06666666666667</v>
      </c>
      <c r="X3" s="17">
        <f ca="1">IF($A3=0,0,SUMIF('Week 1 Roster'!$AZ:$AZ,$B3,'Week 1 Roster'!$AG:$AG))</f>
        <v>5.0000000000000009</v>
      </c>
      <c r="Y3" s="17">
        <f ca="1">IF($A3=0,0,SUMIF('Week 1 Roster'!$AZ:$AZ,$B3,'Week 1 Roster'!$AI:$AI))</f>
        <v>8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4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22.06666666666667</v>
      </c>
      <c r="AI3" s="17">
        <f ca="1">IF($A3=0,0,SUMIF('Week 2 Roster'!$AZ:$AZ,$B3,'Week 2 Roster'!$AE:$AE))</f>
        <v>17.399999999999999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6.5999999999999988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4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23.999999999999996</v>
      </c>
      <c r="AT3" s="17"/>
      <c r="AU3" s="25">
        <f>'Week 1 Roster'!A3</f>
        <v>10090</v>
      </c>
      <c r="AV3" s="25">
        <f>'Week 2 Roster'!A3</f>
        <v>10090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10250</v>
      </c>
      <c r="B4" s="28">
        <f t="shared" ca="1" si="9"/>
        <v>10250</v>
      </c>
      <c r="C4" s="28" t="str">
        <f ca="1">IF($A4=0,"",VLOOKUP($B4,Employees!$A:$G,2,FALSE))</f>
        <v>Amy</v>
      </c>
      <c r="D4" s="28" t="str">
        <f ca="1">IF($A4=0,"",VLOOKUP($B4,Employees!$A:$G,3,FALSE))</f>
        <v>Hou</v>
      </c>
      <c r="E4" s="26">
        <f ca="1">IF($A4=0,"",VLOOKUP($B4,Employees!$A:$G,5,FALSE))</f>
        <v>38325</v>
      </c>
      <c r="F4" s="13">
        <f ca="1">IF($E4="","",ROUNDDOWN(YEARFRAC($E4, 'Week 1 Roster'!$D$1-1, 1), 0))</f>
        <v>19</v>
      </c>
      <c r="G4" s="13">
        <f ca="1">IF($E4="","",ROUNDDOWN(YEARFRAC($E4, 'Week 1 Roster'!$D$1+14, 1), 0))</f>
        <v>19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11"/>
        <v>24.066666666666663</v>
      </c>
      <c r="L4" s="14">
        <f t="shared" ca="1" si="12"/>
        <v>0</v>
      </c>
      <c r="M4" s="14">
        <f t="shared" ca="1" si="13"/>
        <v>5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5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29.066666666666663</v>
      </c>
      <c r="W4" s="17">
        <f ca="1">IF($A4=0,0,SUMIF('Week 1 Roster'!$AZ:$AZ,$B4,'Week 1 Roster'!$AE:$AE))</f>
        <v>12.45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2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12.45</v>
      </c>
      <c r="AI4" s="17">
        <f ca="1">IF($A4=0,0,SUMIF('Week 2 Roster'!$AZ:$AZ,$B4,'Week 2 Roster'!$AE:$AE))</f>
        <v>11.616666666666665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5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16.616666666666667</v>
      </c>
      <c r="AT4" s="17"/>
      <c r="AU4" s="25">
        <f>'Week 1 Roster'!A4</f>
        <v>10250</v>
      </c>
      <c r="AV4" s="25">
        <f>'Week 2 Roster'!A4</f>
        <v>10250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10253</v>
      </c>
      <c r="B5" s="28">
        <f t="shared" ca="1" si="9"/>
        <v>10253</v>
      </c>
      <c r="C5" s="28" t="str">
        <f ca="1">IF($A5=0,"",VLOOKUP($B5,Employees!$A:$G,2,FALSE))</f>
        <v>Mumtajit</v>
      </c>
      <c r="D5" s="28" t="str">
        <f ca="1">IF($A5=0,"",VLOOKUP($B5,Employees!$A:$G,3,FALSE))</f>
        <v>Kaur</v>
      </c>
      <c r="E5" s="26">
        <f ca="1">IF($A5=0,"",VLOOKUP($B5,Employees!$A:$G,5,FALSE))</f>
        <v>36991</v>
      </c>
      <c r="F5" s="13">
        <f ca="1">IF($E5="","",ROUNDDOWN(YEARFRAC($E5, 'Week 1 Roster'!$D$1-1, 1), 0))</f>
        <v>22</v>
      </c>
      <c r="G5" s="13">
        <f ca="1">IF($E5="","",ROUNDDOWN(YEARFRAC($E5, 'Week 1 Roster'!$D$1+14, 1), 0))</f>
        <v>22</v>
      </c>
      <c r="H5" s="13" t="b">
        <f t="shared" ca="1" si="10"/>
        <v>0</v>
      </c>
      <c r="I5" s="13">
        <f ca="1">IF($A5=0,"",VLOOKUP($B5,Employees!$A:$G,6,FALSE))</f>
        <v>62</v>
      </c>
      <c r="J5" s="13" t="str">
        <f ca="1">IF($A5=0,"",VLOOKUP($B5,Employees!$A:$G,7,FALSE))</f>
        <v>GCM</v>
      </c>
      <c r="K5" s="14">
        <f t="shared" ca="1" si="11"/>
        <v>39.466666666666669</v>
      </c>
      <c r="L5" s="14">
        <f t="shared" ca="1" si="12"/>
        <v>10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9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49.466666666666669</v>
      </c>
      <c r="W5" s="17">
        <f ca="1">IF($A5=0,0,SUMIF('Week 1 Roster'!$AZ:$AZ,$B5,'Week 1 Roster'!$AE:$AE))</f>
        <v>22.466666666666669</v>
      </c>
      <c r="X5" s="17">
        <f ca="1">IF($A5=0,0,SUMIF('Week 1 Roster'!$AZ:$AZ,$B5,'Week 1 Roster'!$AG:$AG))</f>
        <v>5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5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27.466666666666669</v>
      </c>
      <c r="AI5" s="17">
        <f ca="1">IF($A5=0,0,SUMIF('Week 2 Roster'!$AZ:$AZ,$B5,'Week 2 Roster'!$AE:$AE))</f>
        <v>16.999999999999996</v>
      </c>
      <c r="AJ5" s="17">
        <f ca="1">IF($A5=0,0,SUMIF('Week 2 Roster'!$AZ:$AZ,$B5,'Week 2 Roster'!$AG:$AG))</f>
        <v>5.0000000000000009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4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21.999999999999996</v>
      </c>
      <c r="AT5" s="17"/>
      <c r="AU5" s="25">
        <f>'Week 1 Roster'!A5</f>
        <v>10253</v>
      </c>
      <c r="AV5" s="25">
        <f>'Week 2 Roster'!A5</f>
        <v>10253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10275</v>
      </c>
      <c r="B6" s="28">
        <f t="shared" ca="1" si="9"/>
        <v>10275</v>
      </c>
      <c r="C6" s="28" t="str">
        <f ca="1">IF($A6=0,"",VLOOKUP($B6,Employees!$A:$G,2,FALSE))</f>
        <v>To Yen</v>
      </c>
      <c r="D6" s="28" t="str">
        <f ca="1">IF($A6=0,"",VLOOKUP($B6,Employees!$A:$G,3,FALSE))</f>
        <v>Ong</v>
      </c>
      <c r="E6" s="26">
        <f ca="1">IF($A6=0,"",VLOOKUP($B6,Employees!$A:$G,5,FALSE))</f>
        <v>37628</v>
      </c>
      <c r="F6" s="13">
        <f ca="1">IF($E6="","",ROUNDDOWN(YEARFRAC($E6, 'Week 1 Roster'!$D$1-1, 1), 0))</f>
        <v>21</v>
      </c>
      <c r="G6" s="13">
        <f ca="1">IF($E6="","",ROUNDDOWN(YEARFRAC($E6, 'Week 1 Roster'!$D$1+14, 1), 0))</f>
        <v>21</v>
      </c>
      <c r="H6" s="13" t="b">
        <f t="shared" ca="1" si="10"/>
        <v>0</v>
      </c>
      <c r="I6" s="13">
        <f ca="1">IF($A6=0,"",VLOOKUP($B6,Employees!$A:$G,6,FALSE))</f>
        <v>48</v>
      </c>
      <c r="J6" s="13" t="str">
        <f ca="1">IF($A6=0,"",VLOOKUP($B6,Employees!$A:$G,7,FALSE))</f>
        <v>GCM</v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>
        <f>'Week 1 Roster'!A6</f>
        <v>10275</v>
      </c>
      <c r="AV6" s="25">
        <f>'Week 2 Roster'!A6</f>
        <v>10275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10270</v>
      </c>
      <c r="B7" s="28">
        <f t="shared" ca="1" si="9"/>
        <v>10270</v>
      </c>
      <c r="C7" s="28" t="str">
        <f ca="1">IF($A7=0,"",VLOOKUP($B7,Employees!$A:$G,2,FALSE))</f>
        <v>Zalfa</v>
      </c>
      <c r="D7" s="28" t="str">
        <f ca="1">IF($A7=0,"",VLOOKUP($B7,Employees!$A:$G,3,FALSE))</f>
        <v>Buana</v>
      </c>
      <c r="E7" s="26">
        <f ca="1">IF($A7=0,"",VLOOKUP($B7,Employees!$A:$G,5,FALSE))</f>
        <v>37893</v>
      </c>
      <c r="F7" s="13">
        <f ca="1">IF($E7="","",ROUNDDOWN(YEARFRAC($E7, 'Week 1 Roster'!$D$1-1, 1), 0))</f>
        <v>20</v>
      </c>
      <c r="G7" s="13">
        <f ca="1">IF($E7="","",ROUNDDOWN(YEARFRAC($E7, 'Week 1 Roster'!$D$1+14, 1), 0))</f>
        <v>20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GCM</v>
      </c>
      <c r="K7" s="14">
        <f t="shared" ca="1" si="11"/>
        <v>20.666666666666668</v>
      </c>
      <c r="L7" s="14">
        <f t="shared" ca="1" si="12"/>
        <v>5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5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25.666666666666668</v>
      </c>
      <c r="W7" s="17">
        <f ca="1">IF($A7=0,0,SUMIF('Week 1 Roster'!$AZ:$AZ,$B7,'Week 1 Roster'!$AE:$AE))</f>
        <v>10.5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2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10.5</v>
      </c>
      <c r="AI7" s="17">
        <f ca="1">IF($A7=0,0,SUMIF('Week 2 Roster'!$AZ:$AZ,$B7,'Week 2 Roster'!$AE:$AE))</f>
        <v>10.166666666666668</v>
      </c>
      <c r="AJ7" s="17">
        <f ca="1">IF($A7=0,0,SUMIF('Week 2 Roster'!$AZ:$AZ,$B7,'Week 2 Roster'!$AG:$AG))</f>
        <v>5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15.166666666666668</v>
      </c>
      <c r="AT7" s="17"/>
      <c r="AU7" s="25">
        <f>'Week 1 Roster'!A7</f>
        <v>10270</v>
      </c>
      <c r="AV7" s="25">
        <f>'Week 2 Roster'!A7</f>
        <v>10270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10249</v>
      </c>
      <c r="B8" s="28">
        <f t="shared" ca="1" si="9"/>
        <v>10249</v>
      </c>
      <c r="C8" s="28" t="str">
        <f ca="1">IF($A8=0,"",VLOOKUP($B8,Employees!$A:$G,2,FALSE))</f>
        <v>Yonglin</v>
      </c>
      <c r="D8" s="28" t="str">
        <f ca="1">IF($A8=0,"",VLOOKUP($B8,Employees!$A:$G,3,FALSE))</f>
        <v>Zhu</v>
      </c>
      <c r="E8" s="26">
        <f ca="1">IF($A8=0,"",VLOOKUP($B8,Employees!$A:$G,5,FALSE))</f>
        <v>35962</v>
      </c>
      <c r="F8" s="13">
        <f ca="1">IF($E8="","",ROUNDDOWN(YEARFRAC($E8, 'Week 1 Roster'!$D$1-1, 1), 0))</f>
        <v>25</v>
      </c>
      <c r="G8" s="13">
        <f ca="1">IF($E8="","",ROUNDDOWN(YEARFRAC($E8, 'Week 1 Roster'!$D$1+14, 1), 0))</f>
        <v>25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11"/>
        <v>10.283333333333331</v>
      </c>
      <c r="L8" s="14">
        <f t="shared" ca="1" si="12"/>
        <v>0</v>
      </c>
      <c r="M8" s="14">
        <f t="shared" ca="1" si="13"/>
        <v>5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3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15.283333333333331</v>
      </c>
      <c r="W8" s="17">
        <f ca="1">IF($A8=0,0,SUMIF('Week 1 Roster'!$AZ:$AZ,$B8,'Week 1 Roster'!$AE:$AE))</f>
        <v>5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5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2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10</v>
      </c>
      <c r="AI8" s="17">
        <f ca="1">IF($A8=0,0,SUMIF('Week 2 Roster'!$AZ:$AZ,$B8,'Week 2 Roster'!$AE:$AE))</f>
        <v>5.2833333333333314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5.2833333333333314</v>
      </c>
      <c r="AT8" s="17"/>
      <c r="AU8" s="25">
        <f>'Week 1 Roster'!A8</f>
        <v>10249</v>
      </c>
      <c r="AV8" s="25">
        <f>'Week 2 Roster'!A8</f>
        <v>10249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180.36333333333334</v>
      </c>
      <c r="C21" s="14">
        <f t="shared" si="2"/>
        <v>36.15</v>
      </c>
      <c r="D21" s="14">
        <f t="shared" si="3"/>
        <v>35.599999999999994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42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252.11333333333334</v>
      </c>
      <c r="N21" s="17">
        <f>IF(ISBLANK($A21),0,SUMIF('Week 1 Roster'!$B:$B,$A21,'Week 1 Roster'!$AE:$AE))</f>
        <v>92.713333333333338</v>
      </c>
      <c r="O21" s="17">
        <f>IF(ISBLANK($A21),0,SUMIF('Week 1 Roster'!$B:$B,$A21,'Week 1 Roster'!$AG:$AG))</f>
        <v>18</v>
      </c>
      <c r="P21" s="17">
        <f>IF(ISBLANK($A21),0,SUMIF('Week 1 Roster'!$B:$B,$A21,'Week 1 Roster'!$AI:$AI))</f>
        <v>18.5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21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129.21333333333334</v>
      </c>
      <c r="Z21" s="17">
        <f>IF(ISBLANK($A21),0,SUMIF('Week 2 Roster'!$B:$B,$A21,'Week 2 Roster'!$AE:$AE))</f>
        <v>87.65</v>
      </c>
      <c r="AA21" s="17">
        <f>IF(ISBLANK($A21),0,SUMIF('Week 2 Roster'!$B:$B,$A21,'Week 2 Roster'!$AG:$AG))</f>
        <v>18.149999999999999</v>
      </c>
      <c r="AB21" s="17">
        <f>IF(ISBLANK($A21),0,SUMIF('Week 2 Roster'!$B:$B,$A21,'Week 2 Roster'!$AI:$AI))</f>
        <v>17.099999999999998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21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122.9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51" zoomScale="186" zoomScaleNormal="186" workbookViewId="0">
      <selection activeCell="F271" sqref="F271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76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920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897</v>
      </c>
      <c r="D39" s="68" t="s">
        <v>401</v>
      </c>
      <c r="E39" s="67">
        <v>37403</v>
      </c>
      <c r="F39" s="66">
        <v>48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100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896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877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48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506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877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835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486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476</v>
      </c>
      <c r="C156" s="66" t="s">
        <v>348</v>
      </c>
      <c r="D156" s="66" t="s">
        <v>481</v>
      </c>
      <c r="E156" s="67">
        <v>44844</v>
      </c>
      <c r="F156" s="68">
        <v>200</v>
      </c>
      <c r="G156" s="66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6" t="s">
        <v>490</v>
      </c>
      <c r="E157" s="67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6" t="s">
        <v>493</v>
      </c>
      <c r="C158" s="66" t="s">
        <v>484</v>
      </c>
      <c r="D158" s="66" t="s">
        <v>496</v>
      </c>
      <c r="E158" s="67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6" t="s">
        <v>495</v>
      </c>
      <c r="D159" s="66" t="s">
        <v>497</v>
      </c>
      <c r="E159" s="67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6" t="s">
        <v>987</v>
      </c>
      <c r="E160" s="67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6" t="s">
        <v>487</v>
      </c>
      <c r="E161" s="67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6" t="s">
        <v>488</v>
      </c>
      <c r="E162" s="67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6" t="s">
        <v>611</v>
      </c>
      <c r="E163" s="67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6" t="s">
        <v>988</v>
      </c>
      <c r="E164" s="67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6" t="s">
        <v>505</v>
      </c>
      <c r="E165" s="67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6" t="s">
        <v>989</v>
      </c>
      <c r="E166" s="67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6" t="s">
        <v>511</v>
      </c>
      <c r="E167" s="67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6" t="s">
        <v>508</v>
      </c>
      <c r="E168" s="67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6" t="s">
        <v>512</v>
      </c>
      <c r="E169" s="67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6" t="s">
        <v>515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6" t="s">
        <v>521</v>
      </c>
      <c r="E171" s="67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6" t="s">
        <v>524</v>
      </c>
      <c r="E172" s="67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6" t="s">
        <v>526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6" t="s">
        <v>568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6" t="s">
        <v>529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6" t="s">
        <v>534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6" t="s">
        <v>538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6" t="s">
        <v>537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6" t="s">
        <v>541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6" t="s">
        <v>544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6" t="s">
        <v>547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6" t="s">
        <v>549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6" t="s">
        <v>550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6" t="s">
        <v>555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6" t="s">
        <v>558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6" t="s">
        <v>559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6" t="s">
        <v>564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6" t="s">
        <v>567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6" t="s">
        <v>570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6" t="s">
        <v>572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6" t="s">
        <v>574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6" t="s">
        <v>577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6" t="s">
        <v>580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6" t="s">
        <v>583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6" t="s">
        <v>610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6" t="s">
        <v>586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589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6" t="s">
        <v>591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6" t="s">
        <v>592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6" t="s">
        <v>595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6" t="s">
        <v>598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6" t="s">
        <v>600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6" t="s">
        <v>601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6" t="s">
        <v>603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6" t="s">
        <v>606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6" t="s">
        <v>609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6" t="s">
        <v>614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6" t="s">
        <v>615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6" t="s">
        <v>618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6" t="s">
        <v>621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6" t="s">
        <v>622</v>
      </c>
      <c r="E211" s="67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6" t="s">
        <v>625</v>
      </c>
      <c r="E212" s="67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6" t="s">
        <v>626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6" t="s">
        <v>629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6" t="s">
        <v>633</v>
      </c>
      <c r="E215" s="67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6" t="s">
        <v>635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6" t="s">
        <v>636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6" t="s">
        <v>640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6" t="s">
        <v>641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6" t="s">
        <v>644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6" t="s">
        <v>646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6" t="s">
        <v>649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6" t="s">
        <v>651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6" t="s">
        <v>656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6" t="s">
        <v>657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6" t="s">
        <v>659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6" t="s">
        <v>665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6" t="s">
        <v>666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6" t="s">
        <v>667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6" t="s">
        <v>668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6" t="s">
        <v>669</v>
      </c>
      <c r="E231" s="67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6" t="s">
        <v>672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6" t="s">
        <v>673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6" t="s">
        <v>676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6" t="s">
        <v>677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6" t="s">
        <v>680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6" t="s">
        <v>683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6" t="s">
        <v>685</v>
      </c>
      <c r="E238" s="67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6" t="s">
        <v>687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6" t="s">
        <v>688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6" t="s">
        <v>692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6" t="s">
        <v>694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6" t="s">
        <v>699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6" t="s">
        <v>701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6" t="s">
        <v>702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6" t="s">
        <v>707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6" t="s">
        <v>709</v>
      </c>
      <c r="E247" s="67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6" t="s">
        <v>711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6" t="s">
        <v>714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6" t="s">
        <v>716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6" t="s">
        <v>717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6" t="s">
        <v>721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6" t="s">
        <v>722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6" t="s">
        <v>725</v>
      </c>
      <c r="E254" s="67">
        <v>36991</v>
      </c>
      <c r="F254" s="32">
        <v>62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6" t="s">
        <v>729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6" t="s">
        <v>731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6" t="s">
        <v>734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6" t="s">
        <v>737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6" t="s">
        <v>738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6" t="s">
        <v>741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6" t="s">
        <v>744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6" t="s">
        <v>745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6" t="s">
        <v>747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6" t="s">
        <v>749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6" t="s">
        <v>752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6" t="s">
        <v>755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6" t="s">
        <v>757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6" t="s">
        <v>760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6" t="s">
        <v>764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6" t="s">
        <v>765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6" t="s">
        <v>770</v>
      </c>
      <c r="E271" s="67">
        <v>37893</v>
      </c>
      <c r="F271" s="32">
        <v>76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6" t="s">
        <v>771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6" t="s">
        <v>773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6" t="s">
        <v>776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6" t="s">
        <v>779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6" t="s">
        <v>781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6" t="s">
        <v>784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6" t="s">
        <v>787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6" t="s">
        <v>790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6" t="s">
        <v>792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6" t="s">
        <v>795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6" t="s">
        <v>799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6" t="s">
        <v>802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6" t="s">
        <v>803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6" t="s">
        <v>805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6" t="s">
        <v>807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6" t="s">
        <v>810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6" t="s">
        <v>813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6" t="s">
        <v>816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6" t="s">
        <v>819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6" t="s">
        <v>822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6" t="s">
        <v>825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6" t="s">
        <v>828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829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6" t="s">
        <v>830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6" t="s">
        <v>837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6" t="s">
        <v>839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6" t="s">
        <v>840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6" t="s">
        <v>842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6" t="s">
        <v>844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6" t="s">
        <v>847</v>
      </c>
      <c r="E301" s="67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6" t="s">
        <v>850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6" t="s">
        <v>853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6" t="s">
        <v>855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6" t="s">
        <v>857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6" t="s">
        <v>860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6" t="s">
        <v>862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6" t="s">
        <v>865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6" t="s">
        <v>867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6" t="s">
        <v>870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6" t="s">
        <v>871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6" t="s">
        <v>874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6" t="s">
        <v>876</v>
      </c>
      <c r="E313" s="67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6" t="s">
        <v>880</v>
      </c>
      <c r="E314" s="67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6" t="s">
        <v>883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6" t="s">
        <v>885</v>
      </c>
      <c r="E316" s="67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6" t="s">
        <v>888</v>
      </c>
      <c r="E317" s="67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6" t="s">
        <v>891</v>
      </c>
      <c r="E318" s="67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6" t="s">
        <v>905</v>
      </c>
      <c r="E319" s="67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6" t="s">
        <v>895</v>
      </c>
      <c r="E320" s="67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6" t="s">
        <v>901</v>
      </c>
      <c r="E321" s="67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6" t="s">
        <v>903</v>
      </c>
      <c r="E322" s="67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8" t="s">
        <v>908</v>
      </c>
      <c r="E323" s="67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6" t="s">
        <v>912</v>
      </c>
      <c r="E324" s="67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6" t="s">
        <v>910</v>
      </c>
      <c r="E325" s="67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6" t="s">
        <v>913</v>
      </c>
      <c r="E326" s="67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6" t="s">
        <v>915</v>
      </c>
      <c r="E327" s="67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6" t="s">
        <v>919</v>
      </c>
      <c r="E328" s="67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6" t="s">
        <v>922</v>
      </c>
      <c r="E329" s="67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6" t="s">
        <v>923</v>
      </c>
      <c r="E330" s="67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6" t="s">
        <v>925</v>
      </c>
      <c r="E331" s="67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6" t="s">
        <v>932</v>
      </c>
      <c r="E332" s="67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6" t="s">
        <v>933</v>
      </c>
      <c r="E333" s="67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6" t="s">
        <v>934</v>
      </c>
      <c r="E334" s="67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6" t="s">
        <v>935</v>
      </c>
      <c r="E335" s="67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6" t="s">
        <v>936</v>
      </c>
      <c r="E336" s="67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992</v>
      </c>
      <c r="D337" s="66" t="s">
        <v>993</v>
      </c>
      <c r="E337" s="67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6" t="s">
        <v>940</v>
      </c>
      <c r="E338" s="67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942</v>
      </c>
      <c r="E339" s="67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6" t="s">
        <v>943</v>
      </c>
      <c r="E340" s="67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6" t="s">
        <v>945</v>
      </c>
      <c r="E341" s="67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6" t="s">
        <v>947</v>
      </c>
      <c r="E342" s="67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6" t="s">
        <v>950</v>
      </c>
      <c r="E343" s="67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6" t="s">
        <v>952</v>
      </c>
      <c r="E344" s="67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6" t="s">
        <v>955</v>
      </c>
      <c r="E345" s="67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6" t="s">
        <v>959</v>
      </c>
      <c r="E346" s="67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6" t="s">
        <v>961</v>
      </c>
      <c r="E347" s="67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6" t="s">
        <v>965</v>
      </c>
      <c r="E348" s="67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6" t="s">
        <v>967</v>
      </c>
      <c r="E349" s="67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6" t="s">
        <v>970</v>
      </c>
      <c r="E350" s="67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6" t="s">
        <v>973</v>
      </c>
      <c r="E351" s="67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6" t="s">
        <v>976</v>
      </c>
      <c r="E352" s="67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6" t="s">
        <v>978</v>
      </c>
      <c r="E353" s="67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6" t="s">
        <v>981</v>
      </c>
      <c r="E354" s="67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6" t="s">
        <v>984</v>
      </c>
      <c r="E355" s="67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B356" s="39" t="s">
        <v>990</v>
      </c>
      <c r="C356" s="39" t="s">
        <v>178</v>
      </c>
      <c r="D356" s="66" t="s">
        <v>991</v>
      </c>
      <c r="E356" s="67">
        <v>36804</v>
      </c>
      <c r="F356" s="32">
        <v>48</v>
      </c>
      <c r="G356" s="39" t="s">
        <v>877</v>
      </c>
      <c r="H356" s="12">
        <f t="shared" si="5"/>
        <v>10355</v>
      </c>
    </row>
    <row r="357" spans="1:8">
      <c r="A357" s="2">
        <v>10356</v>
      </c>
      <c r="B357" s="39" t="s">
        <v>996</v>
      </c>
      <c r="C357" s="39" t="s">
        <v>995</v>
      </c>
      <c r="D357" s="66" t="s">
        <v>994</v>
      </c>
      <c r="E357" s="67">
        <v>38070</v>
      </c>
      <c r="F357" s="32">
        <v>48</v>
      </c>
      <c r="G357" s="39" t="s">
        <v>877</v>
      </c>
      <c r="H357" s="12">
        <f t="shared" si="5"/>
        <v>10356</v>
      </c>
    </row>
    <row r="358" spans="1:8">
      <c r="A358" s="2">
        <v>10357</v>
      </c>
      <c r="B358" s="39" t="s">
        <v>998</v>
      </c>
      <c r="C358" s="39" t="s">
        <v>197</v>
      </c>
      <c r="D358" s="66" t="s">
        <v>997</v>
      </c>
      <c r="E358" s="67">
        <v>36997</v>
      </c>
      <c r="F358" s="32">
        <v>48</v>
      </c>
      <c r="G358" s="39" t="s">
        <v>877</v>
      </c>
      <c r="H358" s="12">
        <f t="shared" si="5"/>
        <v>10357</v>
      </c>
    </row>
    <row r="359" spans="1:8">
      <c r="A359" s="2">
        <v>10358</v>
      </c>
      <c r="E359" s="1"/>
      <c r="H359" s="12">
        <f t="shared" si="5"/>
        <v>10358</v>
      </c>
    </row>
    <row r="360" spans="1:8">
      <c r="A360" s="2">
        <v>10359</v>
      </c>
      <c r="E360" s="1"/>
      <c r="H360" s="12">
        <f t="shared" si="5"/>
        <v>10359</v>
      </c>
    </row>
    <row r="361" spans="1:8">
      <c r="A361" s="2">
        <v>10360</v>
      </c>
      <c r="E361" s="1"/>
      <c r="H361" s="12">
        <f t="shared" si="5"/>
        <v>10360</v>
      </c>
    </row>
    <row r="362" spans="1:8">
      <c r="A362" s="2">
        <v>10361</v>
      </c>
      <c r="E362" s="1"/>
      <c r="H362" s="12">
        <f t="shared" si="5"/>
        <v>10361</v>
      </c>
    </row>
    <row r="363" spans="1:8">
      <c r="A363" s="2">
        <v>10362</v>
      </c>
      <c r="E363" s="1"/>
      <c r="H363" s="12">
        <f t="shared" si="5"/>
        <v>10362</v>
      </c>
    </row>
    <row r="364" spans="1:8">
      <c r="A364" s="2">
        <v>10363</v>
      </c>
      <c r="E364" s="1"/>
      <c r="H364" s="12">
        <f t="shared" si="5"/>
        <v>10363</v>
      </c>
    </row>
    <row r="365" spans="1:8">
      <c r="A365" s="2">
        <v>10364</v>
      </c>
      <c r="E365" s="1"/>
      <c r="H365" s="12">
        <f t="shared" si="5"/>
        <v>10364</v>
      </c>
    </row>
    <row r="366" spans="1:8">
      <c r="A366" s="2">
        <v>10365</v>
      </c>
      <c r="E366" s="1"/>
      <c r="H366" s="12">
        <f t="shared" si="5"/>
        <v>10365</v>
      </c>
    </row>
    <row r="367" spans="1:8">
      <c r="A367" s="2">
        <v>10366</v>
      </c>
      <c r="E367" s="1"/>
      <c r="H367" s="12">
        <f t="shared" si="5"/>
        <v>10366</v>
      </c>
    </row>
    <row r="368" spans="1:8">
      <c r="A368" s="2">
        <v>10367</v>
      </c>
      <c r="E368" s="1"/>
      <c r="H368" s="12">
        <f t="shared" si="5"/>
        <v>10367</v>
      </c>
    </row>
    <row r="369" spans="1:8">
      <c r="A369" s="2">
        <v>10368</v>
      </c>
      <c r="E369" s="1"/>
      <c r="H369" s="12">
        <f t="shared" si="5"/>
        <v>10368</v>
      </c>
    </row>
    <row r="370" spans="1:8">
      <c r="E370" s="1"/>
      <c r="H370" s="12">
        <f t="shared" si="5"/>
        <v>0</v>
      </c>
    </row>
    <row r="371" spans="1:8">
      <c r="E371" s="1"/>
      <c r="H371" s="12">
        <f t="shared" si="5"/>
        <v>0</v>
      </c>
    </row>
    <row r="372" spans="1:8">
      <c r="E372" s="1"/>
      <c r="H372" s="12">
        <f t="shared" si="5"/>
        <v>0</v>
      </c>
    </row>
    <row r="373" spans="1:8">
      <c r="E373" s="1"/>
      <c r="H373" s="12">
        <f t="shared" si="5"/>
        <v>0</v>
      </c>
    </row>
    <row r="374" spans="1:8">
      <c r="E374" s="1"/>
      <c r="H374" s="12">
        <f t="shared" si="5"/>
        <v>0</v>
      </c>
    </row>
    <row r="375" spans="1:8">
      <c r="E375" s="1"/>
      <c r="H375" s="12">
        <f t="shared" si="5"/>
        <v>0</v>
      </c>
    </row>
    <row r="376" spans="1:8">
      <c r="E376" s="1"/>
      <c r="H376" s="12">
        <f t="shared" si="5"/>
        <v>0</v>
      </c>
    </row>
    <row r="377" spans="1:8">
      <c r="E377" s="1"/>
      <c r="H377" s="12">
        <f t="shared" si="5"/>
        <v>0</v>
      </c>
    </row>
    <row r="378" spans="1:8">
      <c r="E378" s="1"/>
      <c r="H378" s="12">
        <f t="shared" si="5"/>
        <v>0</v>
      </c>
    </row>
    <row r="379" spans="1:8">
      <c r="E379" s="1"/>
      <c r="H379" s="12">
        <f t="shared" si="5"/>
        <v>0</v>
      </c>
    </row>
    <row r="380" spans="1:8">
      <c r="E380" s="1"/>
      <c r="H380" s="12">
        <f t="shared" si="5"/>
        <v>0</v>
      </c>
    </row>
    <row r="381" spans="1:8">
      <c r="E381" s="1"/>
      <c r="H381" s="12">
        <f t="shared" si="5"/>
        <v>0</v>
      </c>
    </row>
    <row r="382" spans="1:8">
      <c r="E382" s="1"/>
      <c r="H382" s="12">
        <f t="shared" si="5"/>
        <v>0</v>
      </c>
    </row>
    <row r="383" spans="1:8">
      <c r="E383" s="1"/>
      <c r="H383" s="12">
        <f t="shared" si="5"/>
        <v>0</v>
      </c>
    </row>
    <row r="384" spans="1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2024-02-19T07:53:23Z</dcterms:modified>
</cp:coreProperties>
</file>