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74AE430E-C378-4340-A650-8F29952F31B8}" xr6:coauthVersionLast="47" xr6:coauthVersionMax="47" xr10:uidLastSave="{00000000-0000-0000-0000-000000000000}"/>
  <bookViews>
    <workbookView xWindow="0" yWindow="740" windowWidth="26660" windowHeight="14560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W23" i="2" s="1"/>
  <c r="BV23" i="2"/>
  <c r="BU23" i="2"/>
  <c r="BT23" i="2"/>
  <c r="BS23" i="2"/>
  <c r="BQ23" i="2"/>
  <c r="O23" i="2" s="1"/>
  <c r="BP23" i="2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W22" i="2" s="1"/>
  <c r="BT22" i="2"/>
  <c r="BS22" i="2"/>
  <c r="BR22" i="2" s="1"/>
  <c r="BQ22" i="2"/>
  <c r="BP22" i="2"/>
  <c r="BO22" i="2"/>
  <c r="BN22" i="2"/>
  <c r="BL22" i="2"/>
  <c r="L22" i="2" s="1"/>
  <c r="BK22" i="2"/>
  <c r="BM22" i="2" s="1"/>
  <c r="BJ22" i="2"/>
  <c r="BI22" i="2"/>
  <c r="BH22" i="2" s="1"/>
  <c r="BG22" i="2"/>
  <c r="BF22" i="2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M21" i="2" s="1"/>
  <c r="BL21" i="2"/>
  <c r="BK21" i="2"/>
  <c r="BJ21" i="2"/>
  <c r="BI21" i="2"/>
  <c r="BF21" i="2"/>
  <c r="BE21" i="2"/>
  <c r="BD21" i="2"/>
  <c r="BC21" i="2" s="1"/>
  <c r="BB21" i="2"/>
  <c r="BA21" i="2"/>
  <c r="CI20" i="2"/>
  <c r="CH20" i="2"/>
  <c r="CE20" i="2"/>
  <c r="CD20" i="2"/>
  <c r="CC20" i="2"/>
  <c r="CB20" i="2" s="1"/>
  <c r="CA20" i="2"/>
  <c r="BZ20" i="2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M19" i="2" s="1"/>
  <c r="BL19" i="2"/>
  <c r="BK19" i="2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CB18" i="2" s="1"/>
  <c r="CA18" i="2"/>
  <c r="BZ18" i="2"/>
  <c r="BY18" i="2"/>
  <c r="BX18" i="2"/>
  <c r="BV18" i="2"/>
  <c r="BU18" i="2"/>
  <c r="BW18" i="2" s="1"/>
  <c r="BT18" i="2"/>
  <c r="BS18" i="2"/>
  <c r="BR18" i="2" s="1"/>
  <c r="BQ18" i="2"/>
  <c r="BP18" i="2"/>
  <c r="BO18" i="2"/>
  <c r="BN18" i="2"/>
  <c r="BK18" i="2"/>
  <c r="BJ18" i="2"/>
  <c r="BI18" i="2"/>
  <c r="BH18" i="2" s="1"/>
  <c r="BG18" i="2"/>
  <c r="BF18" i="2"/>
  <c r="BE18" i="2"/>
  <c r="BD18" i="2"/>
  <c r="BA18" i="2"/>
  <c r="CI17" i="2"/>
  <c r="CH17" i="2"/>
  <c r="CG17" i="2" s="1"/>
  <c r="CF17" i="2"/>
  <c r="CE17" i="2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M17" i="2" s="1"/>
  <c r="BL17" i="2"/>
  <c r="BK17" i="2"/>
  <c r="BJ17" i="2"/>
  <c r="BI17" i="2"/>
  <c r="BF17" i="2"/>
  <c r="BE17" i="2"/>
  <c r="BD17" i="2"/>
  <c r="BC17" i="2" s="1"/>
  <c r="BB17" i="2"/>
  <c r="BA17" i="2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R12" i="2" s="1"/>
  <c r="BQ12" i="2"/>
  <c r="BP12" i="2"/>
  <c r="BO12" i="2"/>
  <c r="BN12" i="2"/>
  <c r="BL12" i="2"/>
  <c r="BK12" i="2"/>
  <c r="BM12" i="2" s="1"/>
  <c r="BJ12" i="2"/>
  <c r="BI12" i="2"/>
  <c r="BH12" i="2" s="1"/>
  <c r="BG12" i="2"/>
  <c r="BF12" i="2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G11" i="2"/>
  <c r="BF11" i="2"/>
  <c r="BH11" i="2" s="1"/>
  <c r="BE11" i="2"/>
  <c r="BD11" i="2"/>
  <c r="BC11" i="2" s="1"/>
  <c r="BB11" i="2"/>
  <c r="BA11" i="2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R10" i="2" s="1"/>
  <c r="BQ10" i="2"/>
  <c r="BP10" i="2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E8" i="2"/>
  <c r="CF8" i="2" s="1"/>
  <c r="CD8" i="2"/>
  <c r="CC8" i="2"/>
  <c r="BZ8" i="2"/>
  <c r="BY8" i="2"/>
  <c r="BX8" i="2"/>
  <c r="BV8" i="2"/>
  <c r="BU8" i="2"/>
  <c r="BW8" i="2" s="1"/>
  <c r="BT8" i="2"/>
  <c r="BS8" i="2"/>
  <c r="BR8" i="2" s="1"/>
  <c r="BQ8" i="2"/>
  <c r="BP8" i="2"/>
  <c r="BO8" i="2"/>
  <c r="BN8" i="2"/>
  <c r="BL8" i="2"/>
  <c r="BK8" i="2"/>
  <c r="BJ8" i="2"/>
  <c r="BI8" i="2"/>
  <c r="BF8" i="2"/>
  <c r="BG8" i="2" s="1"/>
  <c r="BE8" i="2"/>
  <c r="BD8" i="2"/>
  <c r="BB8" i="2"/>
  <c r="BA8" i="2"/>
  <c r="CI7" i="2"/>
  <c r="CH7" i="2"/>
  <c r="CE7" i="2"/>
  <c r="CF7" i="2" s="1"/>
  <c r="CD7" i="2"/>
  <c r="CC7" i="2"/>
  <c r="BZ7" i="2"/>
  <c r="CA7" i="2" s="1"/>
  <c r="BY7" i="2"/>
  <c r="BX7" i="2"/>
  <c r="BU7" i="2"/>
  <c r="BV7" i="2" s="1"/>
  <c r="R7" i="2" s="1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G5" i="2" s="1"/>
  <c r="CF5" i="2"/>
  <c r="CE5" i="2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V4" i="2"/>
  <c r="BU4" i="2"/>
  <c r="BT4" i="2"/>
  <c r="BS4" i="2"/>
  <c r="BR4" i="2" s="1"/>
  <c r="BQ4" i="2"/>
  <c r="BP4" i="2"/>
  <c r="BO4" i="2"/>
  <c r="BN4" i="2"/>
  <c r="BL4" i="2"/>
  <c r="BK4" i="2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CA3" i="2"/>
  <c r="BZ3" i="2"/>
  <c r="BY3" i="2"/>
  <c r="BX3" i="2"/>
  <c r="BW3" i="2" s="1"/>
  <c r="BV3" i="2"/>
  <c r="BU3" i="2"/>
  <c r="BT3" i="2"/>
  <c r="BS3" i="2"/>
  <c r="BQ3" i="2"/>
  <c r="BP3" i="2"/>
  <c r="BO3" i="2"/>
  <c r="BN3" i="2"/>
  <c r="BM3" i="2" s="1"/>
  <c r="BL3" i="2"/>
  <c r="BK3" i="2"/>
  <c r="BJ3" i="2"/>
  <c r="BI3" i="2"/>
  <c r="BF3" i="2"/>
  <c r="BG3" i="2" s="1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O2" i="2"/>
  <c r="BN2" i="2"/>
  <c r="BK2" i="2"/>
  <c r="BJ2" i="2"/>
  <c r="BI2" i="2"/>
  <c r="BF2" i="2"/>
  <c r="BG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R23" i="18"/>
  <c r="BQ23" i="18"/>
  <c r="BP23" i="18"/>
  <c r="BO23" i="18"/>
  <c r="BN23" i="18"/>
  <c r="BK23" i="18"/>
  <c r="BJ23" i="18"/>
  <c r="BI23" i="18"/>
  <c r="BH23" i="18"/>
  <c r="BG23" i="18"/>
  <c r="BF23" i="18"/>
  <c r="BE23" i="18"/>
  <c r="BD23" i="18"/>
  <c r="BA23" i="18"/>
  <c r="CI22" i="18"/>
  <c r="CH22" i="18"/>
  <c r="CG22" i="18"/>
  <c r="CF22" i="18"/>
  <c r="CE22" i="18"/>
  <c r="CD22" i="18"/>
  <c r="CC22" i="18"/>
  <c r="BZ22" i="18"/>
  <c r="BY22" i="18"/>
  <c r="BX22" i="18"/>
  <c r="BW22" i="18"/>
  <c r="BV22" i="18"/>
  <c r="BU22" i="18"/>
  <c r="BT22" i="18"/>
  <c r="BS22" i="18"/>
  <c r="BP22" i="18"/>
  <c r="BO22" i="18"/>
  <c r="BN22" i="18"/>
  <c r="BM22" i="18"/>
  <c r="BL22" i="18"/>
  <c r="BK22" i="18"/>
  <c r="BJ22" i="18"/>
  <c r="BI22" i="18"/>
  <c r="BF22" i="18"/>
  <c r="BE22" i="18"/>
  <c r="BD22" i="18"/>
  <c r="BC22" i="18"/>
  <c r="BB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C20" i="18"/>
  <c r="BB20" i="18"/>
  <c r="BA20" i="18"/>
  <c r="CI19" i="18"/>
  <c r="CH19" i="18"/>
  <c r="CE19" i="18"/>
  <c r="CD19" i="18"/>
  <c r="CC19" i="18"/>
  <c r="CB19" i="18"/>
  <c r="CA19" i="18"/>
  <c r="BZ19" i="18"/>
  <c r="BY19" i="18"/>
  <c r="BX19" i="18"/>
  <c r="BU19" i="18"/>
  <c r="BT19" i="18"/>
  <c r="BS19" i="18"/>
  <c r="BR19" i="18"/>
  <c r="BQ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G18" i="18"/>
  <c r="CF18" i="18"/>
  <c r="CE18" i="18"/>
  <c r="CD18" i="18"/>
  <c r="CC18" i="18"/>
  <c r="BZ18" i="18"/>
  <c r="BY18" i="18"/>
  <c r="BX18" i="18"/>
  <c r="BW18" i="18"/>
  <c r="BV18" i="18"/>
  <c r="BU18" i="18"/>
  <c r="BT18" i="18"/>
  <c r="BS18" i="18"/>
  <c r="BP18" i="18"/>
  <c r="BO18" i="18"/>
  <c r="BN18" i="18"/>
  <c r="BM18" i="18"/>
  <c r="BL18" i="18"/>
  <c r="BK18" i="18"/>
  <c r="BJ18" i="18"/>
  <c r="BI18" i="18"/>
  <c r="BF18" i="18"/>
  <c r="BE18" i="18"/>
  <c r="BD18" i="18"/>
  <c r="BC18" i="18"/>
  <c r="BB18" i="18"/>
  <c r="BA18" i="18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W16" i="18"/>
  <c r="BV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M12" i="18"/>
  <c r="BL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K10" i="18"/>
  <c r="BL10" i="18" s="1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M8" i="18"/>
  <c r="BL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CA7" i="18" s="1"/>
  <c r="BY7" i="18"/>
  <c r="BX7" i="18"/>
  <c r="BU7" i="18"/>
  <c r="BT7" i="18"/>
  <c r="BS7" i="18"/>
  <c r="BR7" i="18"/>
  <c r="BQ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W4" i="18"/>
  <c r="BV4" i="18"/>
  <c r="BU4" i="18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R8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O12" i="2"/>
  <c r="I1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J16" i="19" s="1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J130" i="19" s="1"/>
  <c r="V132" i="19"/>
  <c r="V134" i="19"/>
  <c r="V136" i="19"/>
  <c r="V138" i="19"/>
  <c r="V140" i="19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F17" i="2"/>
  <c r="O39" i="2"/>
  <c r="O32" i="2"/>
  <c r="F33" i="2"/>
  <c r="O15" i="2"/>
  <c r="I38" i="2"/>
  <c r="O98" i="2"/>
  <c r="L35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7" i="18"/>
  <c r="O15" i="18"/>
  <c r="R78" i="18"/>
  <c r="L81" i="18"/>
  <c r="U5" i="2"/>
  <c r="U78" i="2"/>
  <c r="F62" i="2"/>
  <c r="U70" i="2"/>
  <c r="I78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X18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R16" i="18"/>
  <c r="F20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O23" i="18"/>
  <c r="U29" i="18"/>
  <c r="X24" i="18"/>
  <c r="F28" i="18"/>
  <c r="R36" i="2"/>
  <c r="X95" i="2"/>
  <c r="F100" i="2"/>
  <c r="X31" i="2"/>
  <c r="X39" i="2"/>
  <c r="R96" i="2"/>
  <c r="X35" i="2"/>
  <c r="R4" i="2"/>
  <c r="X11" i="2"/>
  <c r="X15" i="2"/>
  <c r="X30" i="2"/>
  <c r="R33" i="2"/>
  <c r="X34" i="2"/>
  <c r="R37" i="2"/>
  <c r="X38" i="2"/>
  <c r="X98" i="2"/>
  <c r="R99" i="2"/>
  <c r="O65" i="2"/>
  <c r="U18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F21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L22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AF5" i="19"/>
  <c r="AF17" i="19"/>
  <c r="AF3" i="19"/>
  <c r="T15" i="19"/>
  <c r="AF18" i="19"/>
  <c r="AF13" i="19"/>
  <c r="AF6" i="19"/>
  <c r="AF15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S15" i="19"/>
  <c r="Q15" i="19"/>
  <c r="R15" i="19"/>
  <c r="N15" i="19"/>
  <c r="O15" i="19"/>
  <c r="P15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15" i="19"/>
  <c r="AE15" i="19"/>
  <c r="AD15" i="19"/>
  <c r="AB15" i="19"/>
  <c r="AA15" i="19"/>
  <c r="Z15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Z6" i="19"/>
  <c r="AC6" i="19"/>
  <c r="AB6" i="19"/>
  <c r="AA6" i="19"/>
  <c r="AD6" i="19"/>
  <c r="AE6" i="19"/>
  <c r="AD5" i="19"/>
  <c r="AE5" i="19"/>
  <c r="AC5" i="19"/>
  <c r="AA5" i="19"/>
  <c r="AB5" i="19"/>
  <c r="Z5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BM10" i="18" l="1"/>
  <c r="K30" i="19"/>
  <c r="J146" i="19"/>
  <c r="J140" i="19"/>
  <c r="CB7" i="18"/>
  <c r="BW7" i="2"/>
  <c r="CA8" i="2"/>
  <c r="U8" i="2" s="1"/>
  <c r="CB9" i="2"/>
  <c r="BH2" i="2"/>
  <c r="CG7" i="2"/>
  <c r="BR2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BR11" i="2"/>
  <c r="BR21" i="2"/>
  <c r="CG28" i="2"/>
  <c r="BR37" i="2"/>
  <c r="CB27" i="2"/>
  <c r="BM18" i="2"/>
  <c r="BM20" i="2"/>
  <c r="CB29" i="2"/>
  <c r="BM38" i="2"/>
  <c r="CB3" i="2"/>
  <c r="BH5" i="2"/>
  <c r="BW6" i="2"/>
  <c r="BC8" i="2"/>
  <c r="BR9" i="2"/>
  <c r="CG10" i="2"/>
  <c r="BR13" i="2"/>
  <c r="CG14" i="2"/>
  <c r="BH17" i="2"/>
  <c r="BH19" i="2"/>
  <c r="BH23" i="2"/>
  <c r="BW30" i="2"/>
  <c r="BC18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Q17" i="2"/>
  <c r="BR17" i="2" s="1"/>
  <c r="CA17" i="2"/>
  <c r="U17" i="2" s="1"/>
  <c r="BB18" i="2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V20" i="2"/>
  <c r="BW20" i="2" s="1"/>
  <c r="CF20" i="2"/>
  <c r="CG20" i="2" s="1"/>
  <c r="BG21" i="2"/>
  <c r="I21" i="2" s="1"/>
  <c r="BQ21" i="2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H12" i="18"/>
  <c r="BR38" i="18"/>
  <c r="CB42" i="18"/>
  <c r="BM13" i="18"/>
  <c r="BC29" i="18"/>
  <c r="BM7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2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CB18" i="18"/>
  <c r="BH20" i="18"/>
  <c r="BW23" i="18"/>
  <c r="BQ38" i="18"/>
  <c r="O38" i="18" s="1"/>
  <c r="CG41" i="18"/>
  <c r="CB54" i="18"/>
  <c r="BW64" i="18"/>
  <c r="BB65" i="18"/>
  <c r="BC65" i="18" s="1"/>
  <c r="BC15" i="18"/>
  <c r="BC21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M5" i="18" s="1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R18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W19" i="18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BB19" i="18"/>
  <c r="F19" i="18" s="1"/>
  <c r="BL19" i="18"/>
  <c r="BM19" i="18" s="1"/>
  <c r="BV19" i="18"/>
  <c r="CF19" i="18"/>
  <c r="CG19" i="18" s="1"/>
  <c r="BG20" i="18"/>
  <c r="BQ20" i="18"/>
  <c r="CA20" i="18"/>
  <c r="U20" i="18" s="1"/>
  <c r="BB21" i="18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C15" i="19"/>
  <c r="E15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J27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D15" i="19"/>
  <c r="X22" i="2"/>
  <c r="R40" i="2"/>
  <c r="L51" i="2"/>
  <c r="O28" i="2"/>
  <c r="O19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L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F23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R19" i="18"/>
  <c r="I20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X5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I4" i="18"/>
  <c r="L5" i="18"/>
  <c r="O6" i="18"/>
  <c r="R7" i="18"/>
  <c r="X9" i="18"/>
  <c r="F11" i="18"/>
  <c r="I12" i="18"/>
  <c r="R13" i="18"/>
  <c r="U14" i="18"/>
  <c r="X15" i="18"/>
  <c r="F17" i="18"/>
  <c r="I18" i="18"/>
  <c r="L19" i="18"/>
  <c r="O20" i="18"/>
  <c r="R21" i="18"/>
  <c r="U22" i="18"/>
  <c r="X23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L4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F21" i="18"/>
  <c r="I22" i="18"/>
  <c r="L23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H15" i="19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B15" i="19"/>
  <c r="B23" i="19"/>
  <c r="D23" i="19"/>
  <c r="C3" i="19"/>
  <c r="F10" i="19"/>
  <c r="G14" i="19"/>
  <c r="C18" i="19"/>
  <c r="B18" i="19"/>
  <c r="F15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F22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F13" i="19"/>
  <c r="X2" i="19"/>
  <c r="X3" i="19"/>
  <c r="X10" i="19"/>
  <c r="X14" i="19"/>
  <c r="X13" i="19"/>
  <c r="X18" i="19"/>
  <c r="X15" i="19"/>
  <c r="X20" i="19"/>
  <c r="C14" i="19"/>
  <c r="G23" i="19"/>
  <c r="F3" i="19"/>
  <c r="G13" i="19"/>
  <c r="G15" i="19"/>
  <c r="E10" i="19"/>
  <c r="E14" i="19"/>
  <c r="C2" i="19"/>
  <c r="E3" i="19"/>
  <c r="AJ5" i="19"/>
  <c r="G2" i="19"/>
  <c r="AJ2" i="19"/>
  <c r="AJ19" i="19"/>
  <c r="AJ8" i="19"/>
  <c r="AJ6" i="19"/>
  <c r="AJ15" i="19"/>
  <c r="E20" i="19"/>
  <c r="AJ20" i="19"/>
  <c r="BS1" i="2"/>
  <c r="BO1" i="2"/>
  <c r="BD1" i="2"/>
  <c r="A2" i="12" a="1"/>
  <c r="F2" i="2" l="1"/>
  <c r="U8" i="18"/>
  <c r="CG7" i="18"/>
  <c r="CB8" i="2"/>
  <c r="I27" i="19"/>
  <c r="K27" i="19"/>
  <c r="BN1" i="2"/>
  <c r="BI1" i="2"/>
  <c r="I24" i="19"/>
  <c r="R16" i="2"/>
  <c r="X23" i="19"/>
  <c r="F4" i="2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15" i="19"/>
  <c r="L20" i="19"/>
  <c r="BC2" i="18"/>
  <c r="AB79" i="18"/>
  <c r="CK78" i="18"/>
  <c r="AP78" i="18" s="1"/>
  <c r="L18" i="19"/>
  <c r="AB2" i="2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23" i="18"/>
  <c r="AP23" i="18" s="1"/>
  <c r="AB23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AB18" i="18"/>
  <c r="CK18" i="18"/>
  <c r="AP18" i="18" s="1"/>
  <c r="AB11" i="18"/>
  <c r="CK11" i="18"/>
  <c r="AP11" i="18" s="1"/>
  <c r="AB4" i="18"/>
  <c r="CK4" i="18"/>
  <c r="AP4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CK6" i="2"/>
  <c r="AP6" i="2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T19" i="19" s="1"/>
  <c r="H19" i="19" s="1"/>
  <c r="AB4" i="2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AF7" i="19" l="1"/>
  <c r="T7" i="19"/>
  <c r="L23" i="19"/>
  <c r="T11" i="19"/>
  <c r="H11" i="19" s="1"/>
  <c r="T6" i="19"/>
  <c r="H6" i="19" s="1"/>
  <c r="T4" i="19"/>
  <c r="H4" i="19" s="1"/>
  <c r="T5" i="19"/>
  <c r="H5" i="19" s="1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H89" i="19" s="1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H58" i="19" s="1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H102" i="19" s="1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T200" i="19"/>
  <c r="T199" i="19"/>
  <c r="H199" i="19" s="1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74" i="19" l="1"/>
  <c r="H174" i="19"/>
  <c r="H7" i="19"/>
  <c r="H92" i="19"/>
  <c r="H64" i="19"/>
  <c r="H68" i="19"/>
  <c r="H145" i="19"/>
  <c r="H98" i="19"/>
  <c r="H171" i="19"/>
  <c r="H136" i="19"/>
  <c r="H78" i="19"/>
  <c r="H49" i="19"/>
  <c r="H132" i="19"/>
  <c r="H57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Z3" i="12" s="1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N19" i="19" s="1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P19" i="19" s="1"/>
  <c r="D19" i="19" s="1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O19" i="19" s="1"/>
  <c r="C19" i="19" s="1"/>
  <c r="AG33" i="2"/>
  <c r="AM31" i="2"/>
  <c r="AI20" i="2"/>
  <c r="AK25" i="2"/>
  <c r="AM3" i="2"/>
  <c r="AA3" i="12" s="1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S19" i="19" s="1"/>
  <c r="G19" i="19" s="1"/>
  <c r="AI76" i="2"/>
  <c r="AI12" i="2"/>
  <c r="AO37" i="2"/>
  <c r="AE56" i="2"/>
  <c r="AI67" i="2"/>
  <c r="AK16" i="2"/>
  <c r="Q19" i="19" s="1"/>
  <c r="E19" i="19" s="1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R19" i="19" s="1"/>
  <c r="F19" i="19" s="1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N3" i="12"/>
  <c r="AI3" i="12"/>
  <c r="AC3" i="12"/>
  <c r="D3" i="12"/>
  <c r="AR3" i="12"/>
  <c r="AF3" i="12"/>
  <c r="AJ3" i="12"/>
  <c r="E3" i="12"/>
  <c r="J3" i="12"/>
  <c r="AL3" i="12"/>
  <c r="AK3" i="12"/>
  <c r="AM3" i="12"/>
  <c r="I3" i="12"/>
  <c r="AB3" i="12"/>
  <c r="AP3" i="12"/>
  <c r="AQ3" i="12"/>
  <c r="AD3" i="12"/>
  <c r="C3" i="12"/>
  <c r="AO3" i="12"/>
  <c r="AE3" i="12"/>
  <c r="A4" i="12" a="1"/>
  <c r="S7" i="19" l="1"/>
  <c r="N7" i="19"/>
  <c r="R7" i="19"/>
  <c r="Q7" i="19"/>
  <c r="P7" i="19"/>
  <c r="O7" i="19"/>
  <c r="X21" i="19"/>
  <c r="B21" i="19"/>
  <c r="L21" i="19" s="1"/>
  <c r="B19" i="19"/>
  <c r="L19" i="19" s="1"/>
  <c r="X19" i="19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E6" i="19" s="1"/>
  <c r="O11" i="19"/>
  <c r="C11" i="19" s="1"/>
  <c r="O6" i="19"/>
  <c r="C6" i="19" s="1"/>
  <c r="N11" i="19"/>
  <c r="B11" i="19" s="1"/>
  <c r="N6" i="19"/>
  <c r="P11" i="19"/>
  <c r="D11" i="19" s="1"/>
  <c r="P6" i="19"/>
  <c r="D6" i="19" s="1"/>
  <c r="S11" i="19"/>
  <c r="G11" i="19" s="1"/>
  <c r="S6" i="19"/>
  <c r="G6" i="19" s="1"/>
  <c r="R11" i="19"/>
  <c r="F11" i="19" s="1"/>
  <c r="R6" i="19"/>
  <c r="F6" i="19" s="1"/>
  <c r="O4" i="19"/>
  <c r="C4" i="19" s="1"/>
  <c r="O5" i="19"/>
  <c r="C5" i="19" s="1"/>
  <c r="S4" i="19"/>
  <c r="G4" i="19" s="1"/>
  <c r="S5" i="19"/>
  <c r="G5" i="19" s="1"/>
  <c r="R4" i="19"/>
  <c r="F4" i="19" s="1"/>
  <c r="R5" i="19"/>
  <c r="F5" i="19" s="1"/>
  <c r="Q4" i="19"/>
  <c r="E4" i="19" s="1"/>
  <c r="Q5" i="19"/>
  <c r="E5" i="19" s="1"/>
  <c r="N4" i="19"/>
  <c r="B4" i="19" s="1"/>
  <c r="N5" i="19"/>
  <c r="P4" i="19"/>
  <c r="D4" i="19" s="1"/>
  <c r="P5" i="19"/>
  <c r="D5" i="19" s="1"/>
  <c r="AT94" i="2"/>
  <c r="AT3" i="2"/>
  <c r="AT9" i="2"/>
  <c r="AT78" i="2"/>
  <c r="AT31" i="2"/>
  <c r="AT33" i="2"/>
  <c r="X3" i="12"/>
  <c r="L3" i="12" s="1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P3" i="12"/>
  <c r="M3" i="12"/>
  <c r="R3" i="12"/>
  <c r="A4" i="12"/>
  <c r="F3" i="12"/>
  <c r="G3" i="12"/>
  <c r="AS3" i="12"/>
  <c r="T3" i="12"/>
  <c r="O3" i="12"/>
  <c r="S3" i="12"/>
  <c r="N3" i="12"/>
  <c r="Q3" i="12"/>
  <c r="K3" i="12"/>
  <c r="X7" i="19" l="1"/>
  <c r="L11" i="19"/>
  <c r="B6" i="19"/>
  <c r="L6" i="19" s="1"/>
  <c r="X6" i="19"/>
  <c r="X11" i="19"/>
  <c r="L4" i="19"/>
  <c r="X4" i="19"/>
  <c r="X5" i="19"/>
  <c r="B5" i="19"/>
  <c r="L5" i="19" s="1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U3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I34" i="18"/>
  <c r="AG14" i="18"/>
  <c r="AE2" i="18"/>
  <c r="AK63" i="18"/>
  <c r="AG15" i="18"/>
  <c r="AM4" i="18"/>
  <c r="AM5" i="12" s="1"/>
  <c r="O5" i="12" s="1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J4" i="12" s="1"/>
  <c r="L4" i="12" s="1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L5" i="12" s="1"/>
  <c r="N5" i="12" s="1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I4" i="12" s="1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C7" i="19" l="1"/>
  <c r="E7" i="19" s="1"/>
  <c r="AE7" i="19"/>
  <c r="G7" i="19" s="1"/>
  <c r="AD7" i="19"/>
  <c r="F7" i="19" s="1"/>
  <c r="Z7" i="19"/>
  <c r="B7" i="19" s="1"/>
  <c r="AA7" i="19"/>
  <c r="C7" i="19" s="1"/>
  <c r="AB7" i="19"/>
  <c r="D7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K4" i="12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L7" i="19" l="1"/>
  <c r="AJ7" i="19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AI9" i="12" l="1"/>
  <c r="AA9" i="12"/>
  <c r="AN9" i="12"/>
  <c r="AQ9" i="12"/>
  <c r="S9" i="12" s="1"/>
  <c r="J9" i="12"/>
  <c r="W9" i="12"/>
  <c r="AB9" i="12"/>
  <c r="AD9" i="12"/>
  <c r="C9" i="12"/>
  <c r="Z9" i="12"/>
  <c r="AR9" i="12"/>
  <c r="Y9" i="12"/>
  <c r="AC9" i="12"/>
  <c r="AO9" i="12"/>
  <c r="AK9" i="12"/>
  <c r="AP9" i="12"/>
  <c r="AM9" i="12"/>
  <c r="AL9" i="12"/>
  <c r="N9" i="12" s="1"/>
  <c r="X9" i="12"/>
  <c r="AF9" i="12"/>
  <c r="I9" i="12"/>
  <c r="E9" i="12"/>
  <c r="D9" i="12"/>
  <c r="AJ9" i="12"/>
  <c r="U8" i="12"/>
  <c r="A10" i="12"/>
  <c r="R9" i="12" l="1"/>
  <c r="P9" i="12"/>
  <c r="T9" i="12"/>
  <c r="K9" i="12"/>
  <c r="AS9" i="12"/>
  <c r="M9" i="12"/>
  <c r="O9" i="12"/>
  <c r="AG9" i="12"/>
  <c r="Q9" i="12"/>
  <c r="F9" i="12"/>
  <c r="G9" i="12"/>
  <c r="L9" i="12"/>
  <c r="B10" i="12"/>
  <c r="AI10" i="12" s="1"/>
  <c r="A11" i="12" a="1"/>
  <c r="AE10" i="12" l="1"/>
  <c r="AO10" i="12"/>
  <c r="AQ10" i="12"/>
  <c r="AM10" i="12"/>
  <c r="Z10" i="12"/>
  <c r="I10" i="12"/>
  <c r="X10" i="12"/>
  <c r="W10" i="12"/>
  <c r="K10" i="12" s="1"/>
  <c r="AL10" i="12"/>
  <c r="J10" i="12"/>
  <c r="E10" i="12"/>
  <c r="D10" i="12"/>
  <c r="AD10" i="12"/>
  <c r="AP10" i="12"/>
  <c r="AA10" i="12"/>
  <c r="AF10" i="12"/>
  <c r="AC10" i="12"/>
  <c r="Y10" i="12"/>
  <c r="AN10" i="12"/>
  <c r="AR10" i="12"/>
  <c r="AK10" i="12"/>
  <c r="M10" i="12" s="1"/>
  <c r="AJ10" i="12"/>
  <c r="C10" i="12"/>
  <c r="AB10" i="12"/>
  <c r="U9" i="12"/>
  <c r="H9" i="12"/>
  <c r="S10" i="12"/>
  <c r="Q10" i="12"/>
  <c r="A11" i="12"/>
  <c r="F10" i="12"/>
  <c r="G10" i="12"/>
  <c r="AS10" i="12" l="1"/>
  <c r="P10" i="12"/>
  <c r="H10" i="12"/>
  <c r="O10" i="12"/>
  <c r="T10" i="12"/>
  <c r="N10" i="12"/>
  <c r="R10" i="12"/>
  <c r="L10" i="12"/>
  <c r="AG10" i="12"/>
  <c r="AK11" i="12"/>
  <c r="AJ11" i="12"/>
  <c r="I11" i="12"/>
  <c r="AC11" i="12"/>
  <c r="AA11" i="12"/>
  <c r="AB11" i="12"/>
  <c r="AM11" i="12"/>
  <c r="AQ11" i="12"/>
  <c r="AO11" i="12"/>
  <c r="E11" i="12"/>
  <c r="W11" i="12"/>
  <c r="AI11" i="12"/>
  <c r="Y11" i="12"/>
  <c r="D11" i="12"/>
  <c r="Z11" i="12"/>
  <c r="AF11" i="12"/>
  <c r="AD11" i="12"/>
  <c r="X11" i="12"/>
  <c r="C11" i="12"/>
  <c r="AP11" i="12"/>
  <c r="B11" i="12"/>
  <c r="AN11" i="12"/>
  <c r="AR11" i="12"/>
  <c r="J11" i="12"/>
  <c r="AL11" i="12"/>
  <c r="AE11" i="12"/>
  <c r="A12" i="12" a="1"/>
  <c r="U10" i="12" l="1"/>
  <c r="L11" i="12"/>
  <c r="M11" i="12"/>
  <c r="S11" i="12"/>
  <c r="N11" i="12"/>
  <c r="R11" i="12"/>
  <c r="A12" i="12"/>
  <c r="K11" i="12"/>
  <c r="AG11" i="12"/>
  <c r="F11" i="12"/>
  <c r="G11" i="12"/>
  <c r="H11" i="12"/>
  <c r="P11" i="12"/>
  <c r="O11" i="12"/>
  <c r="T11" i="12"/>
  <c r="AS11" i="12"/>
  <c r="Q11" i="12"/>
  <c r="U11" i="12" l="1"/>
  <c r="D12" i="12"/>
  <c r="W12" i="12"/>
  <c r="AE12" i="12"/>
  <c r="AC12" i="12"/>
  <c r="AR12" i="12"/>
  <c r="J12" i="12"/>
  <c r="AB12" i="12"/>
  <c r="C12" i="12"/>
  <c r="E12" i="12"/>
  <c r="Y12" i="12"/>
  <c r="AJ12" i="12"/>
  <c r="AQ12" i="12"/>
  <c r="AN12" i="12"/>
  <c r="I12" i="12"/>
  <c r="B12" i="12"/>
  <c r="AA12" i="12"/>
  <c r="AI12" i="12"/>
  <c r="AP12" i="12"/>
  <c r="X12" i="12"/>
  <c r="AM12" i="12"/>
  <c r="AF12" i="12"/>
  <c r="AK12" i="12"/>
  <c r="Z12" i="12"/>
  <c r="AL12" i="12"/>
  <c r="AO12" i="12"/>
  <c r="AD12" i="12"/>
  <c r="A13" i="12" a="1"/>
  <c r="L12" i="12" l="1"/>
  <c r="T12" i="12"/>
  <c r="N12" i="12"/>
  <c r="R12" i="12"/>
  <c r="P12" i="12"/>
  <c r="S12" i="12"/>
  <c r="A13" i="12"/>
  <c r="M12" i="12"/>
  <c r="K12" i="12"/>
  <c r="AG12" i="12"/>
  <c r="AS12" i="12"/>
  <c r="G12" i="12"/>
  <c r="F12" i="12"/>
  <c r="H12" i="12"/>
  <c r="O12" i="12"/>
  <c r="Q12" i="12"/>
  <c r="U12" i="12" l="1"/>
  <c r="W13" i="12"/>
  <c r="AF13" i="12"/>
  <c r="AD13" i="12"/>
  <c r="AO13" i="12"/>
  <c r="AQ13" i="12"/>
  <c r="AJ13" i="12"/>
  <c r="D13" i="12"/>
  <c r="AA13" i="12"/>
  <c r="AE13" i="12"/>
  <c r="AK13" i="12"/>
  <c r="AN13" i="12"/>
  <c r="AC13" i="12"/>
  <c r="AM13" i="12"/>
  <c r="C13" i="12"/>
  <c r="X13" i="12"/>
  <c r="Z13" i="12"/>
  <c r="E13" i="12"/>
  <c r="AL13" i="12"/>
  <c r="I13" i="12"/>
  <c r="AR13" i="12"/>
  <c r="AB13" i="12"/>
  <c r="AP13" i="12"/>
  <c r="AI13" i="12"/>
  <c r="J13" i="12"/>
  <c r="B13" i="12"/>
  <c r="Y13" i="12"/>
  <c r="A14" i="12" a="1"/>
  <c r="M13" i="12" l="1"/>
  <c r="S13" i="12"/>
  <c r="Q13" i="12"/>
  <c r="AS13" i="12"/>
  <c r="L13" i="12"/>
  <c r="R13" i="12"/>
  <c r="T13" i="12"/>
  <c r="A14" i="12"/>
  <c r="P13" i="12"/>
  <c r="H13" i="12"/>
  <c r="F13" i="12"/>
  <c r="G13" i="12"/>
  <c r="K13" i="12"/>
  <c r="AG13" i="12"/>
  <c r="N13" i="12"/>
  <c r="O13" i="12"/>
  <c r="U13" i="12" l="1"/>
  <c r="D14" i="12"/>
  <c r="AF14" i="12"/>
  <c r="Z14" i="12"/>
  <c r="AA14" i="12"/>
  <c r="AB14" i="12"/>
  <c r="AR14" i="12"/>
  <c r="AE14" i="12"/>
  <c r="C14" i="12"/>
  <c r="AK14" i="12"/>
  <c r="AI14" i="12"/>
  <c r="AJ14" i="12"/>
  <c r="Y14" i="12"/>
  <c r="AD14" i="12"/>
  <c r="AO14" i="12"/>
  <c r="AM14" i="12"/>
  <c r="W14" i="12"/>
  <c r="AN14" i="12"/>
  <c r="X14" i="12"/>
  <c r="AC14" i="12"/>
  <c r="B14" i="12"/>
  <c r="I14" i="12"/>
  <c r="J14" i="12"/>
  <c r="E14" i="12"/>
  <c r="AL14" i="12"/>
  <c r="AQ14" i="12"/>
  <c r="AP14" i="12"/>
  <c r="A15" i="12" a="1"/>
  <c r="R14" i="12" l="1"/>
  <c r="Q14" i="12"/>
  <c r="O14" i="12"/>
  <c r="A15" i="12"/>
  <c r="H14" i="12"/>
  <c r="F14" i="12"/>
  <c r="G14" i="12"/>
  <c r="S14" i="12"/>
  <c r="N14" i="12"/>
  <c r="AG14" i="12"/>
  <c r="K14" i="12"/>
  <c r="M14" i="12"/>
  <c r="L14" i="12"/>
  <c r="AS14" i="12"/>
  <c r="T14" i="12"/>
  <c r="P14" i="12"/>
  <c r="U14" i="12" l="1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N15" i="12" l="1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<sst xmlns="http://schemas.openxmlformats.org/spreadsheetml/2006/main" count="1674" uniqueCount="993">
  <si>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</si>
  <si>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</si>
  <si>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</si>
  <si>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</si>
  <si>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</si>
  <si>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</si>
  <si>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</si>
  <si>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</si>
  <si>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</si>
  <si>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</si>
  <si>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</si>
  <si>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</si>
  <si>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</si>
  <si>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</si>
  <si>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</si>
  <si>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</si>
  <si>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</si>
  <si>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</si>
  <si>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</si>
  <si>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</si>
  <si>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</si>
  <si>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</si>
  <si>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</si>
  <si>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</si>
  <si>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</si>
  <si>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</si>
  <si>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</si>
  <si>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</si>
  <si>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</si>
  <si>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</si>
  <si>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</si>
  <si>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</si>
  <si>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</si>
  <si>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</si>
  <si>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</si>
  <si>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</si>
  <si>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</si>
  <si>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</si>
  <si>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</si>
  <si>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</si>
  <si>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</si>
  <si>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</si>
  <si>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</si>
  <si>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</si>
  <si>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</si>
  <si>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</si>
  <si>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</si>
  <si>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</si>
  <si>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</si>
  <si>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</si>
  <si>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</si>
  <si>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</si>
  <si>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</si>
  <si>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</si>
  <si>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</si>
  <si>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</si>
  <si>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</si>
  <si>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</si>
  <si>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</si>
  <si>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</si>
  <si>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</si>
  <si>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</si>
  <si>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</si>
  <si>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</si>
  <si>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</si>
  <si>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</si>
  <si>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</si>
  <si>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</si>
  <si>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</si>
  <si>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</si>
  <si>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</si>
  <si>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</si>
  <si>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</si>
  <si>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</si>
  <si>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</si>
  <si>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</si>
  <si>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</si>
  <si>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</si>
  <si>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</si>
  <si>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</si>
  <si>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</si>
  <si>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</si>
  <si>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</si>
  <si>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</si>
  <si>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</si>
  <si>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</si>
  <si>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</si>
  <si>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</si>
  <si>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</si>
  <si>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</si>
  <si>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</si>
  <si>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</si>
  <si>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</si>
  <si>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</si>
  <si>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</si>
  <si>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</si>
  <si>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</si>
  <si>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</si>
  <si>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</si>
  <si>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</si>
  <si>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</si>
  <si>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</si>
  <si>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</si>
  <si>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</si>
  <si>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</si>
  <si>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</si>
  <si>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</si>
  <si>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</si>
  <si>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</si>
  <si>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</si>
  <si>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</si>
  <si>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</si>
  <si>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</si>
  <si>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</si>
  <si>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</si>
  <si>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</si>
  <si>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</si>
  <si>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</si>
  <si>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</si>
  <si>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</si>
  <si>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</si>
  <si>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</si>
  <si>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</si>
  <si>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</si>
  <si>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</si>
  <si>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</si>
  <si>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</si>
  <si>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</si>
  <si>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</si>
  <si>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</si>
  <si>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</si>
  <si>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</si>
  <si>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</si>
  <si>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</si>
  <si>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</si>
  <si>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</si>
  <si>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</si>
  <si>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</si>
  <si>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</si>
  <si>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</si>
  <si>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</si>
  <si>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</si>
  <si>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</si>
  <si>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</si>
  <si>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</si>
  <si>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</si>
  <si>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</si>
  <si>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</si>
  <si>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</si>
  <si>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</si>
  <si>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</si>
  <si>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</si>
  <si>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</si>
  <si>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</si>
  <si>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</si>
  <si>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</si>
  <si>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</si>
  <si>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</si>
  <si>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</si>
  <si>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</si>
  <si>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</si>
  <si>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</si>
  <si>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</si>
  <si>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</si>
  <si>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</si>
  <si>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</si>
  <si>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</si>
  <si>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</si>
  <si>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</si>
  <si>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</si>
  <si>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</si>
  <si>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</si>
  <si>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</si>
  <si>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</si>
  <si>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</si>
  <si>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</si>
  <si>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</si>
  <si>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</si>
  <si>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</si>
  <si>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</si>
  <si>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</si>
  <si>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</si>
  <si>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</si>
  <si>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</si>
  <si>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</si>
  <si>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</si>
  <si>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</si>
  <si>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</si>
  <si>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</si>
  <si>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</si>
  <si>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</si>
  <si>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</si>
  <si>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</si>
  <si>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</si>
  <si>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</si>
  <si>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</si>
  <si>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</si>
  <si>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</si>
  <si>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</si>
  <si>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</si>
  <si>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</si>
  <si>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</si>
  <si>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</si>
  <si>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</si>
  <si>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</si>
  <si>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</si>
  <si>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</si>
  <si>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</si>
  <si>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</si>
  <si>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</si>
  <si>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</si>
  <si>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</si>
  <si>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</si>
  <si>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</si>
  <si>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</si>
  <si>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</si>
  <si>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</si>
  <si>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</si>
  <si>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</si>
  <si>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</si>
  <si>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</si>
  <si>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</si>
  <si>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</si>
  <si>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</si>
  <si>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</si>
  <si>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</si>
  <si>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</si>
  <si>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</si>
  <si>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</si>
  <si>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</si>
  <si>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</si>
  <si>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</si>
  <si>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</si>
  <si>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</si>
  <si>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</si>
  <si>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</si>
  <si>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</si>
  <si>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</si>
  <si>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</si>
  <si>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</si>
  <si>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</si>
  <si>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</si>
  <si>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</si>
  <si>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</si>
  <si>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</si>
  <si>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</si>
  <si>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</si>
  <si>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</si>
  <si>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</si>
  <si>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</si>
  <si>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</si>
  <si>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</si>
  <si>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</si>
  <si>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</si>
  <si>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</si>
  <si>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</si>
  <si>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</si>
  <si>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</si>
  <si>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</si>
  <si>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</si>
  <si>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</si>
  <si>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</si>
  <si>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</si>
  <si>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</si>
  <si>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</si>
  <si>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</si>
  <si>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</si>
  <si>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</si>
  <si>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</si>
  <si>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</si>
  <si>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</si>
  <si>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</si>
  <si>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</si>
  <si>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</si>
  <si>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</si>
  <si>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</si>
  <si>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</si>
  <si>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</si>
  <si>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</si>
  <si>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</si>
  <si>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</si>
  <si>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</si>
  <si>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</si>
  <si>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</si>
  <si>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</si>
  <si>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</si>
  <si>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</si>
  <si>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</si>
  <si>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</si>
  <si>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</si>
  <si>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</si>
  <si>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</si>
  <si>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</si>
  <si>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</si>
  <si>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</si>
  <si>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</si>
  <si>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</si>
  <si>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</si>
  <si>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</si>
  <si>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</si>
  <si>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</si>
  <si>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</si>
  <si>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</si>
  <si>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</si>
  <si>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</si>
  <si>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</si>
  <si>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</si>
  <si>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</si>
  <si>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</si>
  <si>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</si>
  <si>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</si>
  <si>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</si>
  <si>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</si>
  <si>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</si>
  <si>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</si>
  <si>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</si>
  <si>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</si>
  <si>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</si>
  <si>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</si>
  <si>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</si>
  <si>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</si>
  <si>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</si>
  <si>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</si>
  <si>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</si>
  <si>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</si>
  <si>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</si>
  <si>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</si>
  <si>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</si>
  <si>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</si>
  <si>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</si>
  <si>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</si>
  <si>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</si>
  <si>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</si>
  <si>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</si>
  <si>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</si>
  <si>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</si>
  <si>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</si>
  <si>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</si>
  <si>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</si>
  <si>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</si>
  <si>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</si>
  <si>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</si>
  <si>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</si>
  <si>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</si>
  <si>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</si>
  <si>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</si>
  <si>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</si>
  <si>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</si>
  <si>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</si>
  <si>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</si>
  <si>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</si>
  <si>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</si>
  <si>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</si>
  <si>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</si>
  <si>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</si>
  <si>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</si>
  <si>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</si>
  <si>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</si>
  <si>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</si>
  <si>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</si>
  <si>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</si>
  <si>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</si>
  <si>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</si>
  <si>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</si>
  <si>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</si>
  <si>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</si>
  <si>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</si>
  <si>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</si>
  <si>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</si>
  <si>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</si>
  <si>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</si>
  <si>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</si>
  <si>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</si>
  <si>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</si>
  <si>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</si>
  <si>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</si>
  <si>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</si>
  <si>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</si>
  <si>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</si>
  <si>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</si>
  <si>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</si>
  <si>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</si>
  <si>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</si>
  <si>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</si>
  <si>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</si>
  <si>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</si>
  <si>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</si>
  <si>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</si>
  <si>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</si>
  <si>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</si>
  <si>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</si>
  <si>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</si>
  <si>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</si>
  <si>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</si>
  <si>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</si>
  <si>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</si>
  <si>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</si>
  <si>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</si>
  <si>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</si>
  <si>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</si>
  <si>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</si>
  <si>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</si>
  <si>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</si>
  <si>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</si>
  <si>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</si>
  <si>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</si>
  <si>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</si>
  <si>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</si>
  <si>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</si>
  <si>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</si>
  <si>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</si>
  <si>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</si>
  <si>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</si>
  <si>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</si>
  <si>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</si>
  <si>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</si>
  <si>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</si>
  <si>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</si>
  <si>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</si>
  <si>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</si>
  <si>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</si>
  <si>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</si>
  <si>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</si>
  <si>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</si>
  <si>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</si>
  <si>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</si>
  <si>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</si>
  <si>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</si>
  <si>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</si>
  <si>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</si>
  <si>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</si>
  <si>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</si>
  <si>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</si>
  <si>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</si>
  <si>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</si>
  <si>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</si>
  <si>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</si>
  <si>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</si>
  <si>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</si>
  <si>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</si>
  <si>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</si>
  <si>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</si>
  <si>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</si>
  <si>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</si>
  <si>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</si>
  <si>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</si>
  <si>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</si>
  <si>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</si>
  <si>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</si>
  <si>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</si>
  <si>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</si>
  <si>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</si>
  <si>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</si>
  <si>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</si>
  <si>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</si>
  <si>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</si>
  <si>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</si>
  <si>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</si>
  <si>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</si>
  <si>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</si>
  <si>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</si>
  <si>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</si>
  <si>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</si>
  <si>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</si>
  <si>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</si>
  <si>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</si>
  <si>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</si>
  <si>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</si>
  <si>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</si>
  <si>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</si>
  <si>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</si>
  <si>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</si>
  <si>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</si>
  <si>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</si>
  <si>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</si>
  <si>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</si>
  <si>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</si>
  <si>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</si>
  <si>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</si>
  <si>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</si>
  <si>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</si>
  <si>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</si>
  <si>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</si>
  <si>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</si>
  <si>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</si>
  <si>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</si>
  <si>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</si>
  <si>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</si>
  <si>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</si>
  <si>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</si>
  <si>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</si>
  <si>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</si>
  <si>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</si>
  <si>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</si>
  <si>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</si>
  <si>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</si>
  <si>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</si>
  <si>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</si>
  <si>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</si>
  <si>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</si>
  <si>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</si>
  <si>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</si>
  <si>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</si>
  <si>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</si>
  <si>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</si>
  <si>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</si>
  <si>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</si>
  <si>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</si>
  <si>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</si>
  <si>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</si>
  <si>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</si>
  <si>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</si>
  <si>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</si>
  <si>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</si>
  <si>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</si>
  <si>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</si>
  <si>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</si>
  <si>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</si>
  <si>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</si>
  <si>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</si>
  <si>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</si>
  <si>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</si>
  <si>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</si>
  <si>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</si>
  <si>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</si>
  <si>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</si>
  <si>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</si>
  <si>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</si>
  <si>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</si>
  <si>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</si>
  <si>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</si>
  <si>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</si>
  <si>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</si>
  <si>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</si>
  <si>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</si>
  <si>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</si>
  <si>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</si>
  <si>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</si>
  <si>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</si>
  <si>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</si>
  <si>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</si>
  <si>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</si>
  <si>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</si>
  <si>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</si>
  <si>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</si>
  <si>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</si>
  <si>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</si>
  <si>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</si>
  <si>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</si>
  <si>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</si>
  <si>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</si>
  <si>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</si>
  <si>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</si>
  <si>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</si>
  <si>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</si>
  <si>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</si>
  <si>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</si>
  <si>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</si>
  <si>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</si>
  <si>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</si>
  <si>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</si>
  <si>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</si>
  <si>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</si>
  <si>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</si>
  <si>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</si>
  <si>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</si>
  <si>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</si>
  <si>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</si>
  <si>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</si>
  <si>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</si>
  <si>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</si>
  <si>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</si>
  <si>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</si>
  <si>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</si>
  <si>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</si>
  <si>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</si>
  <si>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</si>
  <si>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</si>
  <si>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</si>
  <si>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</si>
  <si>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</si>
  <si>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</si>
  <si>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</si>
  <si>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</si>
  <si>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</si>
  <si>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</si>
  <si>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</si>
  <si>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</si>
  <si>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</si>
  <si>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</si>
  <si>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</si>
  <si>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</si>
  <si>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</si>
  <si>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</si>
  <si>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</si>
  <si>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</si>
  <si>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</si>
  <si>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</si>
  <si>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</si>
  <si>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</si>
  <si>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</si>
  <si>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</si>
  <si>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</si>
  <si>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</si>
  <si>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</si>
  <si>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</si>
  <si>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</si>
  <si>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</si>
  <si>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</si>
  <si>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</si>
  <si>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</si>
  <si>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</si>
  <si>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</si>
  <si>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</si>
  <si>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</si>
  <si>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</si>
  <si>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</si>
  <si>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</si>
  <si>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</si>
  <si>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</si>
  <si>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</si>
  <si>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</si>
  <si>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</si>
  <si>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</si>
  <si>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</si>
  <si>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</si>
  <si>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</si>
  <si>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</si>
  <si>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</si>
  <si>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</si>
  <si>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</si>
  <si>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</si>
  <si>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</si>
  <si>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</si>
  <si>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</si>
  <si>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</si>
  <si>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</si>
  <si>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</si>
  <si>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</si>
  <si>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</si>
  <si>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</si>
  <si>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</si>
  <si>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</si>
  <si>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</si>
  <si>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</si>
  <si>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</si>
  <si>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</si>
  <si>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</si>
  <si>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</si>
  <si>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</si>
  <si>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</si>
  <si>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</si>
  <si>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</si>
  <si>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</si>
  <si>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</si>
  <si>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</si>
  <si>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</si>
  <si>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</si>
  <si>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</si>
  <si>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</si>
  <si>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</si>
  <si>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</si>
  <si>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</si>
  <si>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</si>
  <si>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</si>
  <si>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</si>
  <si>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</si>
  <si>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</si>
  <si>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</si>
  <si>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</si>
  <si>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</si>
  <si>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</si>
  <si>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</si>
  <si>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</si>
  <si>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</si>
  <si>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</si>
  <si>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</si>
  <si>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</si>
  <si>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</si>
  <si>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</si>
  <si>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</si>
  <si>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</si>
  <si>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</si>
  <si>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</si>
  <si>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</si>
  <si>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</si>
  <si>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</si>
  <si>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</si>
  <si>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</si>
  <si>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</si>
  <si>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</si>
  <si>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</si>
  <si>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</si>
  <si>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</si>
  <si>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</si>
  <si>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</si>
  <si>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</si>
  <si>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</si>
  <si>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</si>
  <si>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</si>
  <si>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</si>
  <si>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</si>
  <si>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</si>
  <si>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</si>
  <si>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</si>
  <si>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</si>
  <si>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</si>
  <si>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</si>
  <si>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</si>
  <si>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</si>
  <si>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</si>
  <si>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</si>
  <si>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</si>
  <si>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</si>
  <si>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</si>
  <si>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</si>
  <si>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</si>
  <si>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</si>
  <si>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</si>
  <si>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</si>
  <si>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</si>
  <si>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</si>
  <si>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</si>
  <si>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</si>
  <si>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</si>
  <si>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</si>
  <si>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</si>
  <si>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</si>
  <si>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</si>
  <si>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</si>
  <si>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</si>
  <si>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</si>
  <si>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</si>
  <si>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</si>
  <si>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</si>
  <si>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</si>
  <si>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</si>
  <si>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</si>
  <si>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</si>
  <si>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</si>
  <si>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</si>
  <si>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</si>
  <si>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</si>
  <si>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</si>
  <si>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</si>
  <si>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</si>
  <si>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</si>
  <si>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</si>
  <si>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</si>
  <si>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</si>
  <si>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</si>
  <si>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</si>
  <si>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</si>
  <si>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</si>
  <si>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</si>
  <si>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</si>
  <si>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</si>
  <si>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</si>
  <si>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</si>
  <si>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</si>
  <si>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</si>
  <si>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</si>
  <si>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</si>
  <si>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</si>
  <si>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</si>
  <si>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</si>
  <si>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</si>
  <si>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</si>
  <si>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</si>
  <si>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</si>
  <si>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</si>
  <si>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</si>
  <si>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</si>
  <si>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</si>
  <si>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</si>
  <si>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</si>
  <si>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</si>
  <si>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</si>
  <si>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</si>
  <si>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</si>
  <si>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</si>
  <si>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</si>
  <si>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</si>
  <si>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</si>
  <si>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</si>
  <si>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</si>
  <si>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</si>
  <si>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</si>
  <si>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</si>
  <si>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</si>
  <si>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</si>
  <si>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</si>
  <si>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</si>
  <si>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</si>
  <si>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</si>
  <si>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</si>
  <si>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</si>
  <si>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</si>
  <si>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</si>
  <si>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</si>
  <si>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</si>
  <si>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</si>
  <si>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</si>
  <si>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</si>
  <si>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</si>
  <si>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</si>
  <si>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</si>
  <si>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</si>
  <si>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</si>
  <si>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</si>
  <si>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</si>
  <si>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</si>
  <si>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</si>
  <si>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</si>
  <si>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</si>
  <si>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</si>
  <si>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</si>
  <si>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</si>
  <si>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</si>
  <si>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</si>
  <si>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</si>
  <si>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</si>
  <si>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</si>
  <si>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</si>
  <si>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</si>
  <si>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</si>
  <si>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</si>
  <si>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</si>
  <si>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</si>
  <si>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</si>
  <si>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</si>
  <si>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</si>
  <si>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</si>
  <si>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</si>
  <si>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</si>
  <si>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</si>
  <si>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</si>
  <si>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</si>
  <si>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</si>
  <si>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</si>
  <si>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</si>
  <si>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</si>
  <si>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</si>
  <si>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</si>
  <si>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</si>
  <si>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</si>
  <si>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</si>
  <si>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</si>
  <si>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</si>
  <si>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</si>
  <si>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</si>
  <si>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</si>
  <si>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</si>
  <si>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</si>
  <si>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</si>
  <si>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</si>
  <si>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</si>
  <si>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</si>
  <si>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</si>
  <si>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</si>
  <si>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</si>
  <si>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</si>
  <si>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</si>
  <si>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</si>
  <si>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</si>
  <si>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</si>
  <si>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</si>
  <si>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</si>
  <si>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</si>
  <si>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</si>
  <si>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</si>
  <si>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</si>
  <si>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</si>
  <si>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</si>
  <si>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</si>
  <si>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</si>
  <si>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</si>
  <si>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</si>
  <si>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</si>
  <si>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</si>
  <si>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</si>
  <si>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</si>
  <si>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</si>
  <si>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</si>
  <si>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</si>
  <si>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</si>
  <si>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</si>
  <si>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</si>
  <si>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</si>
  <si>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</si>
  <si>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</si>
  <si>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</si>
  <si>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</si>
  <si>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</si>
  <si>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</si>
  <si>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</si>
  <si>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</si>
  <si>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</si>
  <si>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</si>
  <si>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</si>
  <si>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</si>
  <si>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</si>
  <si>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</si>
  <si>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</si>
  <si>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</si>
  <si>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</si>
  <si>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</si>
  <si>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</si>
  <si>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</si>
  <si>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</si>
  <si>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</si>
  <si>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</si>
  <si>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</si>
  <si>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</si>
  <si>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</si>
  <si>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</si>
  <si>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</si>
  <si>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</si>
  <si>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</si>
  <si>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</si>
  <si>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</si>
  <si>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</si>
  <si>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</si>
  <si>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</si>
  <si>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</si>
  <si>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</si>
  <si>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</si>
  <si>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</si>
  <si>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</si>
  <si>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</si>
  <si>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</si>
  <si>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</si>
  <si>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</si>
  <si>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</si>
  <si>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</si>
  <si>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</si>
  <si>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</si>
  <si>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</si>
  <si>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</si>
  <si>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TAN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</si>
  <si>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</si>
  <si>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</si>
  <si>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</si>
  <si>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</si>
  <si>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</si>
  <si>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</si>
  <si>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</si>
  <si>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</si>
  <si>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</si>
  <si>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</si>
  <si>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</si>
  <si>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</si>
  <si>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</si>
  <si>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</si>
  <si>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</si>
  <si>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</si>
  <si>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</si>
  <si>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</si>
  <si>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</si>
  <si>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</si>
  <si>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</si>
  <si>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</si>
  <si>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</si>
  <si>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</si>
  <si>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</si>
  <si>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</si>
  <si>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</si>
  <si>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</si>
  <si>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</si>
  <si>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</si>
  <si>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</si>
  <si>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</si>
  <si>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</si>
  <si>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</si>
  <si>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</si>
  <si>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</si>
  <si>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</si>
  <si>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Rosemin TAN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</si>
  <si>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</si>
  <si>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</si>
  <si>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</si>
  <si>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</si>
  <si>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</si>
  <si>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</si>
  <si>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</si>
  <si>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</si>
  <si>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</si>
  <si>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</si>
  <si>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</si>
  <si>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</si>
  <si>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</si>
  <si>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</si>
  <si>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Jenny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</si>
</sst>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2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0" fontId="30" fillId="0" borderId="0" xfId="0" applyFont="1" applyAlignment="1" applyProtection="1">
      <alignment horizontal="center" vertical="center"/>
      <protection locked="0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tabSelected="1" zoomScale="48" zoomScaleNormal="50" workbookViewId="0">
      <pane xSplit="3" ySplit="1" topLeftCell="P2" activePane="bottomRight" state="frozen"/>
      <selection pane="topRight" activeCell="D1" sqref="D1"/>
      <selection pane="bottomLeft" activeCell="A2" sqref="A2"/>
      <selection pane="bottomRight" activeCell="AQ10" sqref="AQ10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28.1640625" style="42" bestFit="1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3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10154</v>
      </c>
      <c r="B2" s="10" t="s">
        <v>45</v>
      </c>
      <c r="C2" s="58" t="s">
        <v>447</v>
      </c>
      <c r="D2" s="77">
        <v>0.42708333333333331</v>
      </c>
      <c r="E2" s="77">
        <v>0.59097222222222223</v>
      </c>
      <c r="F2" s="44">
        <f>BA2-BB2</f>
        <v>3.933333333333334</v>
      </c>
      <c r="G2" s="77">
        <v>0.5131944444444444</v>
      </c>
      <c r="H2" s="77">
        <v>0.84652777777777777</v>
      </c>
      <c r="I2" s="44">
        <f>BF2-BG2</f>
        <v>7.5</v>
      </c>
      <c r="J2" s="77">
        <v>0.43055555555555558</v>
      </c>
      <c r="K2" s="77">
        <v>0.85416666666666663</v>
      </c>
      <c r="L2" s="44">
        <f>BK2-BL2</f>
        <v>9.1666666666666643</v>
      </c>
      <c r="M2" s="77">
        <v>0.4993055555555555</v>
      </c>
      <c r="N2" s="77">
        <v>0.6958333333333333</v>
      </c>
      <c r="O2" s="44">
        <f>BP2-BQ2</f>
        <v>4.7166666666666668</v>
      </c>
      <c r="P2" s="79">
        <v>0.42152777777777778</v>
      </c>
      <c r="Q2" s="79">
        <v>0.86875000000000002</v>
      </c>
      <c r="R2" s="44">
        <f>BU2-BV2</f>
        <v>9.7333333333333343</v>
      </c>
      <c r="S2" s="77">
        <v>0.46875</v>
      </c>
      <c r="T2" s="77">
        <v>0.6069444444444444</v>
      </c>
      <c r="U2" s="44">
        <f>BZ2-CA2</f>
        <v>3.3166666666666655</v>
      </c>
      <c r="V2" s="77"/>
      <c r="W2" s="77"/>
      <c r="X2" s="44">
        <f>CE2-CF2</f>
        <v>0</v>
      </c>
      <c r="Y2" s="44"/>
      <c r="Z2" s="44"/>
      <c r="AA2" s="44"/>
      <c r="AB2" s="44">
        <f>SUM(F2,I2,L2,O2,R2,U2,X2)</f>
        <v>38.36666666666666</v>
      </c>
      <c r="AC2" s="23"/>
      <c r="AD2" s="6">
        <v>2</v>
      </c>
      <c r="AE2" s="7">
        <f t="shared" ref="AE2:AE40" si="1">SUMIF($BC$1:$CI$1,AE$1,$BC2:$CI2)+AD2</f>
        <v>37.049999999999997</v>
      </c>
      <c r="AF2" s="6"/>
      <c r="AG2" s="7">
        <f t="shared" ref="AG2:AG40" si="2">SUMIF($BC$1:$CI$1,AG$1,$BC2:$CI2)+AF2</f>
        <v>3.3166666666666655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6</v>
      </c>
      <c r="AQ2" s="6"/>
      <c r="AR2" s="6"/>
      <c r="AS2" s="6"/>
      <c r="AT2" s="44">
        <f>AE2+AG2+AI2+AK2+AM2+AO2+SUM(AQ2:AS2)</f>
        <v>40.36666666666666</v>
      </c>
      <c r="AU2" s="60"/>
      <c r="AV2" s="5"/>
      <c r="AW2" s="5"/>
      <c r="AX2" s="5"/>
      <c r="AY2" s="5"/>
      <c r="AZ2" s="24">
        <f>VLOOKUP(C2,Employees!D:H,5,FALSE)</f>
        <v>10154</v>
      </c>
      <c r="BA2" s="5">
        <f t="shared" ref="BA2" si="7">IF(ISBLANK(D2),0,(E2-D2)*24)</f>
        <v>3.933333333333334</v>
      </c>
      <c r="BB2" s="5">
        <f>IF(BA2&gt;$AY$1,1,IF(BA2&gt;=$AX$1,0.5,0))</f>
        <v>0</v>
      </c>
      <c r="BC2" s="5">
        <f>BA2-BB2-BD2-BE2</f>
        <v>3.933333333333334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8</v>
      </c>
      <c r="BG2" s="5">
        <f>IF(BF2&gt;$AY$1,1,IF(BF2&gt;=$AX$1,0.5,0))</f>
        <v>0.5</v>
      </c>
      <c r="BH2" s="5">
        <f>BF2-BG2-BI2-BJ2</f>
        <v>7.5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10.166666666666664</v>
      </c>
      <c r="BL2" s="5">
        <f>IF(BK2&gt;$AY$1,1,IF(BK2&gt;=$AX$1,0.5,0))</f>
        <v>1</v>
      </c>
      <c r="BM2" s="5">
        <f>BK2-BL2-BN2-BO2</f>
        <v>9.1666666666666643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4.7166666666666668</v>
      </c>
      <c r="BQ2" s="5">
        <f>IF(BP2&gt;$AY$1,1,IF(BP2&gt;=$AX$1,0.5,0))</f>
        <v>0</v>
      </c>
      <c r="BR2" s="5">
        <f>BP2-BQ2-BS2-BT2</f>
        <v>4.7166666666666668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10.733333333333334</v>
      </c>
      <c r="BV2" s="5">
        <f>IF(BU2&gt;$AY$1,1,IF(BU2&gt;=$AX$1,0.5,0))</f>
        <v>1</v>
      </c>
      <c r="BW2" s="5">
        <f>BU2-BV2-BX2-BY2</f>
        <v>9.7333333333333343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3.3166666666666655</v>
      </c>
      <c r="CA2" s="5">
        <f>IF(BZ2&gt;$AY$1,1,IF(BZ2&gt;=$AX$1,0.5,0))</f>
        <v>0</v>
      </c>
      <c r="CB2" s="5">
        <f>BZ2-CA2-CC2-CD2</f>
        <v>3.3166666666666655</v>
      </c>
      <c r="CC2" s="5">
        <f>IF(AND(T2&gt;$AV$1),(MIN(T2,$AW$1)-MAX(S2,$AV$1))*24,0)</f>
        <v>0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6</v>
      </c>
    </row>
    <row r="3" spans="1:89" ht="38" customHeight="1">
      <c r="A3" s="33">
        <f t="shared" si="0"/>
        <v>10163</v>
      </c>
      <c r="B3" s="10" t="s">
        <v>45</v>
      </c>
      <c r="C3" s="72" t="s">
        <v>990</v>
      </c>
      <c r="D3" s="51"/>
      <c r="E3" s="51"/>
      <c r="F3" s="44">
        <f t="shared" ref="F3:F69" si="21">BA3-BB3</f>
        <v>0</v>
      </c>
      <c r="G3" s="77">
        <v>0.41666666666666669</v>
      </c>
      <c r="H3" s="77">
        <v>0.625</v>
      </c>
      <c r="I3" s="44">
        <f t="shared" ref="I3:I69" si="22">BF3-BG3</f>
        <v>5</v>
      </c>
      <c r="J3" s="78"/>
      <c r="K3" s="79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9"/>
      <c r="Q3" s="79"/>
      <c r="R3" s="44">
        <f t="shared" ref="R3:R69" si="25">BU3-BV3</f>
        <v>0</v>
      </c>
      <c r="S3" s="79"/>
      <c r="T3" s="79"/>
      <c r="U3" s="44">
        <f t="shared" ref="U3:U69" si="26">BZ3-CA3</f>
        <v>0</v>
      </c>
      <c r="V3" s="79">
        <v>0.58333333333333337</v>
      </c>
      <c r="W3" s="79">
        <v>0.85416666666666663</v>
      </c>
      <c r="X3" s="44">
        <f t="shared" ref="X3:X69" si="27">CE3-CF3</f>
        <v>5.9999999999999982</v>
      </c>
      <c r="Y3" s="44"/>
      <c r="Z3" s="44"/>
      <c r="AA3" s="44"/>
      <c r="AB3" s="44">
        <f t="shared" ref="AB3:AB69" si="28">SUM(F3,I3,L3,O3,R3,U3,X3)</f>
        <v>10.999999999999998</v>
      </c>
      <c r="AC3" s="23"/>
      <c r="AD3" s="6"/>
      <c r="AE3" s="7">
        <f t="shared" si="1"/>
        <v>5</v>
      </c>
      <c r="AF3" s="6"/>
      <c r="AG3" s="7">
        <f t="shared" si="2"/>
        <v>0</v>
      </c>
      <c r="AH3" s="6"/>
      <c r="AI3" s="7">
        <f t="shared" si="3"/>
        <v>5.9999999999999982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2</v>
      </c>
      <c r="AQ3" s="6"/>
      <c r="AR3" s="6"/>
      <c r="AS3" s="6"/>
      <c r="AT3" s="44">
        <f t="shared" ref="AT3:AT69" si="30">AE3+AG3+AI3+AK3+AM3+AO3+SUM(AQ3:AS3)</f>
        <v>10.999999999999998</v>
      </c>
      <c r="AU3" s="60"/>
      <c r="AV3" s="5"/>
      <c r="AW3" s="5"/>
      <c r="AX3" s="5"/>
      <c r="AY3" s="5"/>
      <c r="AZ3" s="24">
        <f>VLOOKUP(C3,Employees!D:H,5,FALSE)</f>
        <v>10163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5</v>
      </c>
      <c r="BG3" s="5">
        <f t="shared" ref="BG3:BG66" si="37">IF(BF3&gt;$AY$1,1,IF(BF3&gt;=$AX$1,0.5,0))</f>
        <v>0</v>
      </c>
      <c r="BH3" s="5">
        <f t="shared" ref="BH3:BH66" si="38">BF3-BG3-BI3-BJ3</f>
        <v>5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6.4999999999999982</v>
      </c>
      <c r="CF3" s="5">
        <f t="shared" ref="CF3:CF66" si="62">IF(CE3&gt;$AY$1,1,IF(CE3&gt;=$AX$1,0.5,0))</f>
        <v>0.5</v>
      </c>
      <c r="CG3" s="5">
        <f t="shared" ref="CG3:CG66" si="63">CE3-CF3-CH3-CI3</f>
        <v>5.9999999999999982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2</v>
      </c>
    </row>
    <row r="4" spans="1:89" ht="38" customHeight="1">
      <c r="A4" s="33">
        <f t="shared" si="0"/>
        <v>210193</v>
      </c>
      <c r="B4" s="10" t="s">
        <v>45</v>
      </c>
      <c r="C4" s="58" t="s">
        <v>583</v>
      </c>
      <c r="D4" s="77"/>
      <c r="E4" s="77"/>
      <c r="F4" s="44">
        <f t="shared" si="21"/>
        <v>0</v>
      </c>
      <c r="G4" s="78"/>
      <c r="H4" s="79"/>
      <c r="I4" s="44">
        <f t="shared" si="22"/>
        <v>0</v>
      </c>
      <c r="J4" s="78"/>
      <c r="K4" s="79"/>
      <c r="L4" s="44">
        <f t="shared" si="23"/>
        <v>0</v>
      </c>
      <c r="M4" s="78"/>
      <c r="N4" s="79"/>
      <c r="O4" s="44">
        <f t="shared" si="24"/>
        <v>0</v>
      </c>
      <c r="P4" s="79"/>
      <c r="Q4" s="79"/>
      <c r="R4" s="44">
        <f t="shared" si="25"/>
        <v>0</v>
      </c>
      <c r="S4" s="79"/>
      <c r="T4" s="79"/>
      <c r="U4" s="44">
        <f t="shared" si="26"/>
        <v>0</v>
      </c>
      <c r="V4" s="79"/>
      <c r="W4" s="79"/>
      <c r="X4" s="44">
        <f t="shared" si="27"/>
        <v>0</v>
      </c>
      <c r="Y4" s="44"/>
      <c r="Z4" s="44"/>
      <c r="AA4" s="44"/>
      <c r="AB4" s="44">
        <f t="shared" si="28"/>
        <v>0</v>
      </c>
      <c r="AC4" s="23"/>
      <c r="AD4" s="6"/>
      <c r="AE4" s="7">
        <f t="shared" si="1"/>
        <v>0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</v>
      </c>
      <c r="AN4" s="6"/>
      <c r="AO4" s="7">
        <f t="shared" si="6"/>
        <v>0</v>
      </c>
      <c r="AP4" s="30">
        <f t="shared" si="29"/>
        <v>0</v>
      </c>
      <c r="AQ4" s="6"/>
      <c r="AR4" s="6"/>
      <c r="AS4" s="6"/>
      <c r="AT4" s="44">
        <f t="shared" si="30"/>
        <v>0</v>
      </c>
      <c r="AU4" s="60"/>
      <c r="AV4" s="5"/>
      <c r="AW4" s="5"/>
      <c r="AX4" s="5"/>
      <c r="AY4" s="5"/>
      <c r="AZ4" s="24">
        <f>VLOOKUP(C4,Employees!D:H,5,FALSE)</f>
        <v>210193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0</v>
      </c>
    </row>
    <row r="5" spans="1:89" ht="38" customHeight="1">
      <c r="A5" s="33">
        <f t="shared" si="0"/>
        <v>10017</v>
      </c>
      <c r="B5" s="10" t="s">
        <v>45</v>
      </c>
      <c r="C5" s="58" t="s">
        <v>992</v>
      </c>
      <c r="D5" s="51">
        <v>0.5</v>
      </c>
      <c r="E5" s="51">
        <v>0.88541666666666663</v>
      </c>
      <c r="F5" s="44">
        <f t="shared" si="21"/>
        <v>8.25</v>
      </c>
      <c r="G5" s="77"/>
      <c r="H5" s="77"/>
      <c r="I5" s="44">
        <f t="shared" si="22"/>
        <v>0</v>
      </c>
      <c r="J5" s="78"/>
      <c r="K5" s="79"/>
      <c r="L5" s="44">
        <f t="shared" si="23"/>
        <v>0</v>
      </c>
      <c r="M5" s="77"/>
      <c r="N5" s="77"/>
      <c r="O5" s="44">
        <f t="shared" si="24"/>
        <v>0</v>
      </c>
      <c r="P5" s="77"/>
      <c r="Q5" s="77"/>
      <c r="R5" s="44">
        <f t="shared" si="25"/>
        <v>0</v>
      </c>
      <c r="S5" s="79"/>
      <c r="T5" s="79"/>
      <c r="U5" s="44">
        <f t="shared" si="26"/>
        <v>0</v>
      </c>
      <c r="V5" s="79"/>
      <c r="W5" s="79"/>
      <c r="X5" s="44">
        <f t="shared" si="27"/>
        <v>0</v>
      </c>
      <c r="Y5" s="44"/>
      <c r="Z5" s="44"/>
      <c r="AA5" s="44"/>
      <c r="AB5" s="44">
        <f t="shared" si="28"/>
        <v>8.25</v>
      </c>
      <c r="AC5" s="23"/>
      <c r="AD5" s="6"/>
      <c r="AE5" s="7">
        <f t="shared" si="1"/>
        <v>8.25</v>
      </c>
      <c r="AF5" s="6"/>
      <c r="AG5" s="7">
        <f t="shared" si="2"/>
        <v>0</v>
      </c>
      <c r="AH5" s="6"/>
      <c r="AI5" s="7">
        <f t="shared" si="3"/>
        <v>0</v>
      </c>
      <c r="AJ5" s="6"/>
      <c r="AK5" s="7">
        <f t="shared" si="4"/>
        <v>0</v>
      </c>
      <c r="AL5" s="6"/>
      <c r="AM5" s="7">
        <f t="shared" si="5"/>
        <v>0</v>
      </c>
      <c r="AN5" s="6"/>
      <c r="AO5" s="7">
        <f t="shared" si="6"/>
        <v>0</v>
      </c>
      <c r="AP5" s="30">
        <f t="shared" si="29"/>
        <v>1</v>
      </c>
      <c r="AQ5" s="6"/>
      <c r="AR5" s="6"/>
      <c r="AS5" s="6"/>
      <c r="AT5" s="44">
        <f t="shared" si="30"/>
        <v>8.25</v>
      </c>
      <c r="AU5" s="60"/>
      <c r="AV5" s="5"/>
      <c r="AW5" s="5"/>
      <c r="AX5" s="5"/>
      <c r="AY5" s="5"/>
      <c r="AZ5" s="24">
        <f>VLOOKUP(C5,Employees!D:H,5,FALSE)</f>
        <v>10017</v>
      </c>
      <c r="BA5" s="5">
        <f t="shared" si="31"/>
        <v>9.25</v>
      </c>
      <c r="BB5" s="5">
        <f t="shared" si="32"/>
        <v>1</v>
      </c>
      <c r="BC5" s="5">
        <f t="shared" si="33"/>
        <v>8.25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20"/>
        <v>1</v>
      </c>
    </row>
    <row r="6" spans="1:89" ht="38" customHeight="1">
      <c r="A6" s="33">
        <f t="shared" si="0"/>
        <v>210186</v>
      </c>
      <c r="B6" s="10" t="s">
        <v>45</v>
      </c>
      <c r="C6" s="58" t="s">
        <v>564</v>
      </c>
      <c r="D6" s="76"/>
      <c r="E6" s="76"/>
      <c r="F6" s="44">
        <f t="shared" si="21"/>
        <v>0</v>
      </c>
      <c r="G6" s="76"/>
      <c r="H6" s="76"/>
      <c r="I6" s="44">
        <f t="shared" si="22"/>
        <v>0</v>
      </c>
      <c r="J6" s="76"/>
      <c r="K6" s="76"/>
      <c r="L6" s="44">
        <f t="shared" si="23"/>
        <v>0</v>
      </c>
      <c r="M6" s="77">
        <v>0.6875</v>
      </c>
      <c r="N6" s="77">
        <v>0.8652777777777777</v>
      </c>
      <c r="O6" s="44">
        <f t="shared" si="24"/>
        <v>4.2666666666666648</v>
      </c>
      <c r="P6" s="77"/>
      <c r="Q6" s="77"/>
      <c r="R6" s="44">
        <f t="shared" si="25"/>
        <v>0</v>
      </c>
      <c r="S6" s="79"/>
      <c r="T6" s="79"/>
      <c r="U6" s="44">
        <f t="shared" si="26"/>
        <v>0</v>
      </c>
      <c r="V6" s="79"/>
      <c r="W6" s="79"/>
      <c r="X6" s="44">
        <f t="shared" si="27"/>
        <v>0</v>
      </c>
      <c r="Y6" s="44"/>
      <c r="Z6" s="44"/>
      <c r="AA6" s="44"/>
      <c r="AB6" s="44">
        <f t="shared" si="28"/>
        <v>4.2666666666666648</v>
      </c>
      <c r="AC6" s="23"/>
      <c r="AD6" s="6"/>
      <c r="AE6" s="7">
        <f t="shared" si="1"/>
        <v>4.2666666666666648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1</v>
      </c>
      <c r="AQ6" s="6"/>
      <c r="AR6" s="6"/>
      <c r="AS6" s="6"/>
      <c r="AT6" s="44">
        <f t="shared" si="30"/>
        <v>4.2666666666666648</v>
      </c>
      <c r="AU6" s="60"/>
      <c r="AV6" s="5"/>
      <c r="AW6" s="5"/>
      <c r="AX6" s="5"/>
      <c r="AY6" s="5"/>
      <c r="AZ6" s="24">
        <f>VLOOKUP(C6,Employees!D:H,5,FALSE)</f>
        <v>210186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4.2666666666666648</v>
      </c>
      <c r="BQ6" s="5">
        <f t="shared" si="47"/>
        <v>0</v>
      </c>
      <c r="BR6" s="5">
        <f t="shared" si="48"/>
        <v>4.2666666666666648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1</v>
      </c>
    </row>
    <row r="7" spans="1:89" ht="38" customHeight="1">
      <c r="A7" s="33">
        <f t="shared" si="0"/>
        <v>10272</v>
      </c>
      <c r="B7" s="10" t="s">
        <v>45</v>
      </c>
      <c r="C7" s="72" t="s">
        <v>773</v>
      </c>
      <c r="D7" s="79"/>
      <c r="E7" s="77"/>
      <c r="F7" s="44">
        <f t="shared" si="21"/>
        <v>0</v>
      </c>
      <c r="G7" s="77"/>
      <c r="H7" s="77"/>
      <c r="I7" s="44">
        <f t="shared" si="22"/>
        <v>0</v>
      </c>
      <c r="J7" s="80"/>
      <c r="K7" s="80"/>
      <c r="L7" s="44">
        <f t="shared" si="23"/>
        <v>0</v>
      </c>
      <c r="M7" s="80"/>
      <c r="N7" s="80"/>
      <c r="O7" s="44">
        <f t="shared" si="24"/>
        <v>0</v>
      </c>
      <c r="P7" s="77"/>
      <c r="Q7" s="77"/>
      <c r="R7" s="44">
        <f t="shared" si="25"/>
        <v>0</v>
      </c>
      <c r="S7" s="80">
        <v>0.4201388888888889</v>
      </c>
      <c r="T7" s="80">
        <v>0.84722222222222221</v>
      </c>
      <c r="U7" s="44">
        <f t="shared" si="26"/>
        <v>9.25</v>
      </c>
      <c r="V7" s="80">
        <v>0.41666666666666669</v>
      </c>
      <c r="W7" s="80">
        <v>0.80208333333333337</v>
      </c>
      <c r="X7" s="44">
        <f t="shared" si="27"/>
        <v>8.25</v>
      </c>
      <c r="Y7" s="44"/>
      <c r="Z7" s="44"/>
      <c r="AA7" s="44"/>
      <c r="AB7" s="44">
        <f t="shared" si="28"/>
        <v>17.5</v>
      </c>
      <c r="AC7" s="23"/>
      <c r="AD7" s="6"/>
      <c r="AE7" s="7">
        <f t="shared" si="1"/>
        <v>0</v>
      </c>
      <c r="AF7" s="6">
        <v>0.5</v>
      </c>
      <c r="AG7" s="7">
        <f t="shared" si="2"/>
        <v>9.75</v>
      </c>
      <c r="AH7" s="6"/>
      <c r="AI7" s="7">
        <f t="shared" si="3"/>
        <v>8.25</v>
      </c>
      <c r="AJ7" s="6"/>
      <c r="AK7" s="7">
        <f t="shared" si="4"/>
        <v>0</v>
      </c>
      <c r="AL7" s="6"/>
      <c r="AM7" s="7">
        <f t="shared" si="5"/>
        <v>0</v>
      </c>
      <c r="AN7" s="6"/>
      <c r="AO7" s="7">
        <f t="shared" si="6"/>
        <v>0</v>
      </c>
      <c r="AP7" s="30">
        <f t="shared" si="29"/>
        <v>2</v>
      </c>
      <c r="AQ7" s="6"/>
      <c r="AR7" s="6"/>
      <c r="AS7" s="6"/>
      <c r="AT7" s="44">
        <f t="shared" si="30"/>
        <v>18</v>
      </c>
      <c r="AU7" s="60"/>
      <c r="AV7" s="5"/>
      <c r="AW7" s="5"/>
      <c r="AX7" s="5"/>
      <c r="AY7" s="5"/>
      <c r="AZ7" s="24">
        <f>VLOOKUP(C7,Employees!D:H,5,FALSE)</f>
        <v>10272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10.25</v>
      </c>
      <c r="CA7" s="5">
        <f t="shared" si="57"/>
        <v>1</v>
      </c>
      <c r="CB7" s="5">
        <f t="shared" si="58"/>
        <v>9.25</v>
      </c>
      <c r="CC7" s="5">
        <f t="shared" si="59"/>
        <v>0</v>
      </c>
      <c r="CD7" s="5">
        <f t="shared" si="60"/>
        <v>0</v>
      </c>
      <c r="CE7" s="5">
        <f t="shared" si="61"/>
        <v>9.25</v>
      </c>
      <c r="CF7" s="5">
        <f t="shared" si="62"/>
        <v>1</v>
      </c>
      <c r="CG7" s="5">
        <f t="shared" si="63"/>
        <v>8.25</v>
      </c>
      <c r="CH7" s="5">
        <f t="shared" si="64"/>
        <v>0</v>
      </c>
      <c r="CI7" s="5">
        <f t="shared" si="65"/>
        <v>0</v>
      </c>
      <c r="CJ7" s="5"/>
      <c r="CK7" s="4">
        <f t="shared" si="20"/>
        <v>2</v>
      </c>
    </row>
    <row r="8" spans="1:89" ht="38" customHeight="1">
      <c r="A8" s="33">
        <f t="shared" si="0"/>
        <v>210273</v>
      </c>
      <c r="B8" s="10" t="s">
        <v>45</v>
      </c>
      <c r="C8" s="72" t="s">
        <v>776</v>
      </c>
      <c r="D8" s="51"/>
      <c r="E8" s="51"/>
      <c r="F8" s="44">
        <f t="shared" si="21"/>
        <v>0</v>
      </c>
      <c r="G8" s="77"/>
      <c r="H8" s="77"/>
      <c r="I8" s="44">
        <f t="shared" si="22"/>
        <v>0</v>
      </c>
      <c r="J8" s="78"/>
      <c r="K8" s="79"/>
      <c r="L8" s="44">
        <f t="shared" si="23"/>
        <v>0</v>
      </c>
      <c r="M8" s="79"/>
      <c r="N8" s="79"/>
      <c r="O8" s="44">
        <f t="shared" si="24"/>
        <v>0</v>
      </c>
      <c r="P8" s="79"/>
      <c r="Q8" s="79"/>
      <c r="R8" s="44">
        <f t="shared" si="25"/>
        <v>0</v>
      </c>
      <c r="S8" s="54">
        <v>0.54166666666666663</v>
      </c>
      <c r="T8" s="54">
        <v>0.84652777777777777</v>
      </c>
      <c r="U8" s="44">
        <f t="shared" si="26"/>
        <v>6.8166666666666673</v>
      </c>
      <c r="V8" s="79"/>
      <c r="W8" s="79"/>
      <c r="X8" s="44">
        <f t="shared" si="27"/>
        <v>0</v>
      </c>
      <c r="Y8" s="44"/>
      <c r="Z8" s="44"/>
      <c r="AA8" s="44"/>
      <c r="AB8" s="44">
        <f t="shared" si="28"/>
        <v>6.8166666666666673</v>
      </c>
      <c r="AC8" s="23"/>
      <c r="AD8" s="6"/>
      <c r="AE8" s="7">
        <f t="shared" si="1"/>
        <v>0</v>
      </c>
      <c r="AF8" s="6"/>
      <c r="AG8" s="7">
        <f t="shared" si="2"/>
        <v>6.8166666666666673</v>
      </c>
      <c r="AH8" s="6"/>
      <c r="AI8" s="7">
        <f t="shared" si="3"/>
        <v>0</v>
      </c>
      <c r="AJ8" s="6"/>
      <c r="AK8" s="7">
        <f t="shared" si="4"/>
        <v>0</v>
      </c>
      <c r="AL8" s="6"/>
      <c r="AM8" s="7">
        <f t="shared" si="5"/>
        <v>0</v>
      </c>
      <c r="AN8" s="6"/>
      <c r="AO8" s="7">
        <f t="shared" si="6"/>
        <v>0</v>
      </c>
      <c r="AP8" s="30">
        <f t="shared" si="29"/>
        <v>1</v>
      </c>
      <c r="AQ8" s="6"/>
      <c r="AR8" s="6"/>
      <c r="AS8" s="6"/>
      <c r="AT8" s="44">
        <f t="shared" si="30"/>
        <v>6.8166666666666673</v>
      </c>
      <c r="AU8" s="60"/>
      <c r="AV8" s="5"/>
      <c r="AW8" s="5"/>
      <c r="AX8" s="5"/>
      <c r="AY8" s="5"/>
      <c r="AZ8" s="24">
        <f>VLOOKUP(C8,Employees!D:H,5,FALSE)</f>
        <v>210273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7.3166666666666673</v>
      </c>
      <c r="CA8" s="5">
        <f t="shared" si="57"/>
        <v>0.5</v>
      </c>
      <c r="CB8" s="5">
        <f t="shared" si="58"/>
        <v>6.8166666666666673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20"/>
        <v>1</v>
      </c>
    </row>
    <row r="9" spans="1:89" ht="38" customHeight="1">
      <c r="A9" s="33">
        <f t="shared" si="0"/>
        <v>10284</v>
      </c>
      <c r="B9" s="10" t="s">
        <v>45</v>
      </c>
      <c r="C9" s="72" t="s">
        <v>805</v>
      </c>
      <c r="D9" s="76"/>
      <c r="E9" s="76"/>
      <c r="F9" s="44">
        <f t="shared" si="21"/>
        <v>0</v>
      </c>
      <c r="G9" s="76"/>
      <c r="H9" s="76"/>
      <c r="I9" s="44">
        <f t="shared" si="22"/>
        <v>0</v>
      </c>
      <c r="J9" s="79">
        <v>0.5</v>
      </c>
      <c r="K9" s="79">
        <v>0.75694444444444453</v>
      </c>
      <c r="L9" s="44">
        <f t="shared" si="23"/>
        <v>5.6666666666666687</v>
      </c>
      <c r="M9" s="79">
        <v>0.5</v>
      </c>
      <c r="N9" s="79">
        <v>0.77083333333333337</v>
      </c>
      <c r="O9" s="44">
        <f t="shared" si="24"/>
        <v>6.0000000000000009</v>
      </c>
      <c r="P9" s="79">
        <v>0.5</v>
      </c>
      <c r="Q9" s="79">
        <v>0.75</v>
      </c>
      <c r="R9" s="44">
        <f t="shared" si="25"/>
        <v>5.5</v>
      </c>
      <c r="S9" s="78"/>
      <c r="T9" s="78"/>
      <c r="U9" s="44">
        <f t="shared" si="26"/>
        <v>0</v>
      </c>
      <c r="V9" s="79"/>
      <c r="W9" s="79"/>
      <c r="X9" s="44">
        <f t="shared" si="27"/>
        <v>0</v>
      </c>
      <c r="Y9" s="44"/>
      <c r="Z9" s="44"/>
      <c r="AA9" s="44"/>
      <c r="AB9" s="44">
        <f t="shared" si="28"/>
        <v>17.166666666666671</v>
      </c>
      <c r="AC9" s="23"/>
      <c r="AD9" s="6"/>
      <c r="AE9" s="7">
        <f t="shared" si="1"/>
        <v>17.166666666666671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</v>
      </c>
      <c r="AN9" s="6"/>
      <c r="AO9" s="7">
        <f t="shared" si="6"/>
        <v>0</v>
      </c>
      <c r="AP9" s="30">
        <f t="shared" si="29"/>
        <v>3</v>
      </c>
      <c r="AQ9" s="6"/>
      <c r="AR9" s="6"/>
      <c r="AS9" s="6"/>
      <c r="AT9" s="44">
        <f t="shared" si="30"/>
        <v>17.166666666666671</v>
      </c>
      <c r="AU9" s="60"/>
      <c r="AV9" s="5"/>
      <c r="AW9" s="5"/>
      <c r="AX9" s="5"/>
      <c r="AY9" s="5"/>
      <c r="AZ9" s="24">
        <f>VLOOKUP(C9,Employees!D:H,5,FALSE)</f>
        <v>10284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0</v>
      </c>
      <c r="BG9" s="5">
        <f t="shared" si="37"/>
        <v>0</v>
      </c>
      <c r="BH9" s="5">
        <f t="shared" si="38"/>
        <v>0</v>
      </c>
      <c r="BI9" s="5">
        <f t="shared" si="39"/>
        <v>0</v>
      </c>
      <c r="BJ9" s="5">
        <f t="shared" si="40"/>
        <v>0</v>
      </c>
      <c r="BK9" s="5">
        <f t="shared" si="41"/>
        <v>6.1666666666666687</v>
      </c>
      <c r="BL9" s="5">
        <f t="shared" si="42"/>
        <v>0.5</v>
      </c>
      <c r="BM9" s="5">
        <f t="shared" si="43"/>
        <v>5.6666666666666687</v>
      </c>
      <c r="BN9" s="5">
        <f t="shared" si="44"/>
        <v>0</v>
      </c>
      <c r="BO9" s="5">
        <f t="shared" si="45"/>
        <v>0</v>
      </c>
      <c r="BP9" s="5">
        <f t="shared" si="46"/>
        <v>6.5000000000000009</v>
      </c>
      <c r="BQ9" s="5">
        <f t="shared" si="47"/>
        <v>0.5</v>
      </c>
      <c r="BR9" s="5">
        <f t="shared" si="48"/>
        <v>6.0000000000000009</v>
      </c>
      <c r="BS9" s="5">
        <f t="shared" si="49"/>
        <v>0</v>
      </c>
      <c r="BT9" s="5">
        <f t="shared" si="50"/>
        <v>0</v>
      </c>
      <c r="BU9" s="5">
        <f t="shared" si="51"/>
        <v>6</v>
      </c>
      <c r="BV9" s="5">
        <f t="shared" si="52"/>
        <v>0.5</v>
      </c>
      <c r="BW9" s="5">
        <f t="shared" si="53"/>
        <v>5.5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3</v>
      </c>
    </row>
    <row r="10" spans="1:89" ht="38" customHeight="1">
      <c r="A10" s="33">
        <f t="shared" si="0"/>
        <v>10204</v>
      </c>
      <c r="B10" s="10" t="s">
        <v>45</v>
      </c>
      <c r="C10" s="75" t="s">
        <v>606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/>
      <c r="N10" s="54"/>
      <c r="O10" s="44">
        <f t="shared" si="24"/>
        <v>0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0</v>
      </c>
      <c r="AC10" s="23"/>
      <c r="AD10" s="6"/>
      <c r="AE10" s="7">
        <f t="shared" si="1"/>
        <v>0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0</v>
      </c>
      <c r="AQ10" s="6"/>
      <c r="AR10" s="6">
        <v>24</v>
      </c>
      <c r="AS10" s="6"/>
      <c r="AT10" s="44">
        <f t="shared" si="30"/>
        <v>24</v>
      </c>
      <c r="AU10" s="60"/>
      <c r="AV10" s="5"/>
      <c r="AW10" s="5"/>
      <c r="AX10" s="5"/>
      <c r="AY10" s="5"/>
      <c r="AZ10" s="24">
        <f>VLOOKUP(C10,Employees!D:H,5,FALSE)</f>
        <v>10204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0</v>
      </c>
    </row>
    <row r="11" spans="1:89" ht="38" customHeight="1">
      <c r="A11" s="33" t="str">
        <f t="shared" si="0"/>
        <v/>
      </c>
      <c r="B11" s="10"/>
      <c r="C11" s="75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58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58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58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58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 t="str">
        <f t="shared" si="0"/>
        <v/>
      </c>
      <c r="B16" s="10"/>
      <c r="C16" s="58"/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/>
      <c r="AS16" s="6"/>
      <c r="AT16" s="44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 t="str">
        <f t="shared" si="0"/>
        <v/>
      </c>
      <c r="B17" s="10"/>
      <c r="C17" s="58"/>
      <c r="D17" s="51"/>
      <c r="E17" s="63"/>
      <c r="F17" s="44">
        <f t="shared" si="21"/>
        <v>0</v>
      </c>
      <c r="G17" s="51"/>
      <c r="H17" s="51"/>
      <c r="I17" s="44">
        <f t="shared" si="22"/>
        <v>0</v>
      </c>
      <c r="J17" s="56"/>
      <c r="K17" s="54"/>
      <c r="L17" s="44">
        <f t="shared" si="23"/>
        <v>0</v>
      </c>
      <c r="M17" s="54"/>
      <c r="N17" s="54"/>
      <c r="O17" s="44">
        <f t="shared" si="24"/>
        <v>0</v>
      </c>
      <c r="P17" s="54"/>
      <c r="Q17" s="54"/>
      <c r="R17" s="44">
        <f t="shared" si="25"/>
        <v>0</v>
      </c>
      <c r="S17" s="54"/>
      <c r="T17" s="54"/>
      <c r="U17" s="44">
        <f t="shared" si="26"/>
        <v>0</v>
      </c>
      <c r="V17" s="54"/>
      <c r="W17" s="54"/>
      <c r="X17" s="44">
        <f t="shared" si="27"/>
        <v>0</v>
      </c>
      <c r="Y17" s="44"/>
      <c r="Z17" s="44"/>
      <c r="AA17" s="44"/>
      <c r="AB17" s="44">
        <f t="shared" si="28"/>
        <v>0</v>
      </c>
      <c r="AC17" s="23"/>
      <c r="AD17" s="6"/>
      <c r="AE17" s="7">
        <f t="shared" si="1"/>
        <v>0</v>
      </c>
      <c r="AF17" s="6"/>
      <c r="AG17" s="7">
        <f t="shared" si="2"/>
        <v>0</v>
      </c>
      <c r="AH17" s="6"/>
      <c r="AI17" s="7">
        <f t="shared" si="3"/>
        <v>0</v>
      </c>
      <c r="AJ17" s="6"/>
      <c r="AK17" s="7">
        <f t="shared" si="4"/>
        <v>0</v>
      </c>
      <c r="AL17" s="6"/>
      <c r="AM17" s="7">
        <f t="shared" si="5"/>
        <v>0</v>
      </c>
      <c r="AN17" s="6"/>
      <c r="AO17" s="7">
        <f t="shared" si="6"/>
        <v>0</v>
      </c>
      <c r="AP17" s="30">
        <f t="shared" si="29"/>
        <v>0</v>
      </c>
      <c r="AQ17" s="6"/>
      <c r="AR17" s="6"/>
      <c r="AS17" s="6"/>
      <c r="AT17" s="44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0</v>
      </c>
    </row>
    <row r="18" spans="1:89" ht="38" customHeight="1">
      <c r="A18" s="33" t="str">
        <f t="shared" si="0"/>
        <v/>
      </c>
      <c r="B18" s="10"/>
      <c r="C18" s="58"/>
      <c r="D18" s="51"/>
      <c r="E18" s="51"/>
      <c r="F18" s="44">
        <f t="shared" si="21"/>
        <v>0</v>
      </c>
      <c r="G18" s="51"/>
      <c r="H18" s="51"/>
      <c r="I18" s="44">
        <f t="shared" si="22"/>
        <v>0</v>
      </c>
      <c r="J18" s="56"/>
      <c r="K18" s="54"/>
      <c r="L18" s="44">
        <f t="shared" si="23"/>
        <v>0</v>
      </c>
      <c r="M18" s="54"/>
      <c r="N18" s="54"/>
      <c r="O18" s="44">
        <f t="shared" si="24"/>
        <v>0</v>
      </c>
      <c r="P18" s="54"/>
      <c r="Q18" s="54"/>
      <c r="R18" s="44">
        <f t="shared" si="25"/>
        <v>0</v>
      </c>
      <c r="S18" s="54"/>
      <c r="T18" s="54"/>
      <c r="U18" s="44">
        <f t="shared" si="26"/>
        <v>0</v>
      </c>
      <c r="V18" s="54"/>
      <c r="W18" s="54"/>
      <c r="X18" s="44">
        <f t="shared" si="27"/>
        <v>0</v>
      </c>
      <c r="Y18" s="44"/>
      <c r="Z18" s="44"/>
      <c r="AA18" s="44"/>
      <c r="AB18" s="44">
        <f t="shared" si="28"/>
        <v>0</v>
      </c>
      <c r="AC18" s="23"/>
      <c r="AD18" s="6"/>
      <c r="AE18" s="7">
        <f t="shared" si="1"/>
        <v>0</v>
      </c>
      <c r="AF18" s="6"/>
      <c r="AG18" s="7">
        <f t="shared" si="2"/>
        <v>0</v>
      </c>
      <c r="AH18" s="6"/>
      <c r="AI18" s="7">
        <f t="shared" si="3"/>
        <v>0</v>
      </c>
      <c r="AJ18" s="6"/>
      <c r="AK18" s="7">
        <f t="shared" si="4"/>
        <v>0</v>
      </c>
      <c r="AL18" s="6"/>
      <c r="AM18" s="7">
        <f t="shared" si="5"/>
        <v>0</v>
      </c>
      <c r="AN18" s="6"/>
      <c r="AO18" s="7">
        <f t="shared" si="6"/>
        <v>0</v>
      </c>
      <c r="AP18" s="30">
        <f t="shared" si="29"/>
        <v>0</v>
      </c>
      <c r="AQ18" s="6"/>
      <c r="AR18" s="6"/>
      <c r="AS18" s="6"/>
      <c r="AT18" s="44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20"/>
        <v>0</v>
      </c>
    </row>
    <row r="19" spans="1:89" ht="38" customHeight="1">
      <c r="A19" s="33" t="str">
        <f t="shared" si="0"/>
        <v/>
      </c>
      <c r="B19" s="10"/>
      <c r="C19" s="58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zoomScale="48" zoomScaleNormal="48" workbookViewId="0">
      <pane xSplit="3" ySplit="1" topLeftCell="O2" activePane="bottomRight" state="frozen"/>
      <selection pane="topRight" activeCell="D1" sqref="D1"/>
      <selection pane="bottomLeft" activeCell="A2" sqref="A2"/>
      <selection pane="bottomRight" activeCell="AR13" sqref="AR13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28.1640625" style="3" bestFit="1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6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6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4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4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4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4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4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4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4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4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4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10154</v>
      </c>
      <c r="B2" s="10" t="s">
        <v>45</v>
      </c>
      <c r="C2" s="58" t="s">
        <v>447</v>
      </c>
      <c r="D2" s="77">
        <v>0.43611111111111112</v>
      </c>
      <c r="E2" s="77">
        <v>0.8520833333333333</v>
      </c>
      <c r="F2" s="44">
        <f>BA2-BB2</f>
        <v>8.9833333333333325</v>
      </c>
      <c r="G2" s="77">
        <v>0.42499999999999999</v>
      </c>
      <c r="H2" s="77">
        <v>0.84166666666666667</v>
      </c>
      <c r="I2" s="44">
        <f>BF2-BG2</f>
        <v>9</v>
      </c>
      <c r="J2" s="77">
        <v>0.5</v>
      </c>
      <c r="K2" s="77">
        <v>0.85833333333333339</v>
      </c>
      <c r="L2" s="44">
        <f>BK2-BL2</f>
        <v>8.1000000000000014</v>
      </c>
      <c r="M2" s="77">
        <v>0.42708333333333331</v>
      </c>
      <c r="N2" s="77">
        <v>0.86458333333333337</v>
      </c>
      <c r="O2" s="44">
        <f>BP2-BQ2</f>
        <v>9.5000000000000018</v>
      </c>
      <c r="P2" s="77">
        <v>0.41666666666666669</v>
      </c>
      <c r="Q2" s="77">
        <v>0.86458333333333337</v>
      </c>
      <c r="R2" s="44">
        <f>BU2-BV2</f>
        <v>9.75</v>
      </c>
      <c r="S2" s="77">
        <v>0.48402777777777778</v>
      </c>
      <c r="T2" s="77">
        <v>0.6743055555555556</v>
      </c>
      <c r="U2" s="44">
        <f>BZ2-CA2</f>
        <v>4.5666666666666682</v>
      </c>
      <c r="V2" s="77"/>
      <c r="W2" s="77"/>
      <c r="X2" s="44">
        <f>CE2-CF2</f>
        <v>0</v>
      </c>
      <c r="Y2" s="44"/>
      <c r="Z2" s="44"/>
      <c r="AA2" s="44"/>
      <c r="AB2" s="65">
        <f>SUM(F2,I2,L2,O2,R2,U2,X2)</f>
        <v>49.900000000000006</v>
      </c>
      <c r="AC2" s="23"/>
      <c r="AD2" s="6">
        <v>4</v>
      </c>
      <c r="AE2" s="7">
        <f>SUMIF($BC$1:$CI$1,AE$1,$BC2:$CI2)+AD2</f>
        <v>49.333333333333336</v>
      </c>
      <c r="AF2" s="6"/>
      <c r="AG2" s="7">
        <f>SUMIF($BC$1:$CI$1,AG$1,$BC2:$CI2)+AF2</f>
        <v>4.5666666666666682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6</v>
      </c>
      <c r="AQ2" s="6"/>
      <c r="AR2" s="6"/>
      <c r="AS2" s="6"/>
      <c r="AT2" s="65">
        <f>AE2+AG2+AI2+AK2+AM2+AO2+SUM(AQ2:AS2)</f>
        <v>53.900000000000006</v>
      </c>
      <c r="AU2" s="60"/>
      <c r="AV2" s="5"/>
      <c r="AW2" s="5"/>
      <c r="AX2" s="5"/>
      <c r="AY2" s="5"/>
      <c r="AZ2" s="24">
        <f>VLOOKUP(C2,Employees!D:H,5,FALSE)</f>
        <v>10154</v>
      </c>
      <c r="BA2" s="5">
        <f t="shared" ref="BA2" si="1">IF(ISBLANK(D2),0,(E2-D2)*24)</f>
        <v>9.9833333333333325</v>
      </c>
      <c r="BB2" s="5">
        <f>IF(BA2&gt;$AY$1,1,IF(BA2&gt;=$AX$1,0.5,0))</f>
        <v>1</v>
      </c>
      <c r="BC2" s="5">
        <f>BA2-BB2-BD2-BE2</f>
        <v>8.9833333333333325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10</v>
      </c>
      <c r="BG2" s="5">
        <f>IF(BF2&gt;$AY$1,1,IF(BF2&gt;=$AX$1,0.5,0))</f>
        <v>1</v>
      </c>
      <c r="BH2" s="5">
        <f>BF2-BG2-BI2-BJ2</f>
        <v>9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8.6000000000000014</v>
      </c>
      <c r="BL2" s="5">
        <f>IF(BK2&gt;$AY$1,1,IF(BK2&gt;=$AX$1,0.5,0))</f>
        <v>0.5</v>
      </c>
      <c r="BM2" s="5">
        <f>BK2-BL2-BN2-BO2</f>
        <v>8.1000000000000014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10.500000000000002</v>
      </c>
      <c r="BQ2" s="5">
        <f>IF(BP2&gt;$AY$1,1,IF(BP2&gt;=$AX$1,0.5,0))</f>
        <v>1</v>
      </c>
      <c r="BR2" s="5">
        <f>BP2-BQ2-BS2-BT2</f>
        <v>9.5000000000000018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10.75</v>
      </c>
      <c r="BV2" s="5">
        <f>IF(BU2&gt;$AY$1,1,IF(BU2&gt;=$AX$1,0.5,0))</f>
        <v>1</v>
      </c>
      <c r="BW2" s="5">
        <f>BU2-BV2-BX2-BY2</f>
        <v>9.75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4.5666666666666682</v>
      </c>
      <c r="CA2" s="5">
        <f>IF(BZ2&gt;$AY$1,1,IF(BZ2&gt;=$AX$1,0.5,0))</f>
        <v>0</v>
      </c>
      <c r="CB2" s="5">
        <f>BZ2-CA2-CC2-CD2</f>
        <v>4.5666666666666682</v>
      </c>
      <c r="CC2" s="5">
        <f>IF(AND(T2&gt;$AV$1),(MIN(T2,$AW$1)-MAX(S2,$AV$1))*24,0)</f>
        <v>0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6</v>
      </c>
    </row>
    <row r="3" spans="1:89" ht="47" customHeight="1">
      <c r="A3" s="33">
        <f t="shared" si="0"/>
        <v>10163</v>
      </c>
      <c r="B3" s="10" t="s">
        <v>45</v>
      </c>
      <c r="C3" s="72" t="s">
        <v>990</v>
      </c>
      <c r="D3" s="78"/>
      <c r="E3" s="79"/>
      <c r="F3" s="44">
        <f t="shared" ref="F3:F74" si="15">BA3-BB3</f>
        <v>0</v>
      </c>
      <c r="G3" s="79"/>
      <c r="H3" s="78"/>
      <c r="I3" s="44">
        <f t="shared" ref="I3:I74" si="16">BF3-BG3</f>
        <v>0</v>
      </c>
      <c r="J3" s="78"/>
      <c r="K3" s="78"/>
      <c r="L3" s="44">
        <f t="shared" ref="L3:L74" si="17">BK3-BL3</f>
        <v>0</v>
      </c>
      <c r="M3" s="78"/>
      <c r="N3" s="78"/>
      <c r="O3" s="44">
        <f t="shared" ref="O3:O74" si="18">BP3-BQ3</f>
        <v>0</v>
      </c>
      <c r="P3" s="78"/>
      <c r="Q3" s="78"/>
      <c r="R3" s="44">
        <f t="shared" ref="R3:R74" si="19">BU3-BV3</f>
        <v>0</v>
      </c>
      <c r="S3" s="78"/>
      <c r="T3" s="78"/>
      <c r="U3" s="44">
        <f t="shared" ref="U3:U74" si="20">BZ3-CA3</f>
        <v>0</v>
      </c>
      <c r="V3" s="79"/>
      <c r="W3" s="78"/>
      <c r="X3" s="44">
        <f t="shared" ref="X3:X74" si="21">CE3-CF3</f>
        <v>0</v>
      </c>
      <c r="Y3" s="44"/>
      <c r="Z3" s="44"/>
      <c r="AA3" s="44"/>
      <c r="AB3" s="65">
        <f t="shared" ref="AB3:AB74" si="22">SUM(F3,I3,L3,O3,R3,U3,X3)</f>
        <v>0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0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0</v>
      </c>
      <c r="AQ3" s="6"/>
      <c r="AR3" s="6"/>
      <c r="AS3" s="6"/>
      <c r="AT3" s="65">
        <f t="shared" ref="AT3:AT74" si="30">AE3+AG3+AI3+AK3+AM3+AO3+SUM(AQ3:AS3)</f>
        <v>0</v>
      </c>
      <c r="AU3" s="60"/>
      <c r="AV3" s="5"/>
      <c r="AW3" s="5"/>
      <c r="AX3" s="5"/>
      <c r="AY3" s="5"/>
      <c r="AZ3" s="24">
        <f>VLOOKUP(C3,Employees!D:H,5,FALSE)</f>
        <v>10163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0</v>
      </c>
    </row>
    <row r="4" spans="1:89" ht="47" customHeight="1">
      <c r="A4" s="33">
        <f t="shared" si="0"/>
        <v>210193</v>
      </c>
      <c r="B4" s="10" t="s">
        <v>45</v>
      </c>
      <c r="C4" s="58" t="s">
        <v>583</v>
      </c>
      <c r="D4" s="78"/>
      <c r="E4" s="79"/>
      <c r="F4" s="44">
        <f t="shared" si="15"/>
        <v>0</v>
      </c>
      <c r="G4" s="78"/>
      <c r="H4" s="79"/>
      <c r="I4" s="44">
        <f t="shared" si="16"/>
        <v>0</v>
      </c>
      <c r="J4" s="78"/>
      <c r="K4" s="79"/>
      <c r="L4" s="44">
        <f t="shared" si="17"/>
        <v>0</v>
      </c>
      <c r="M4" s="78"/>
      <c r="N4" s="79"/>
      <c r="O4" s="44">
        <f t="shared" si="18"/>
        <v>0</v>
      </c>
      <c r="P4" s="78"/>
      <c r="Q4" s="79"/>
      <c r="R4" s="44">
        <f t="shared" si="19"/>
        <v>0</v>
      </c>
      <c r="S4" s="78"/>
      <c r="T4" s="79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5">
        <f t="shared" si="22"/>
        <v>0</v>
      </c>
      <c r="AC4" s="23"/>
      <c r="AD4" s="6"/>
      <c r="AE4" s="7">
        <f t="shared" si="23"/>
        <v>0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0</v>
      </c>
      <c r="AN4" s="6"/>
      <c r="AO4" s="7">
        <f t="shared" si="28"/>
        <v>0</v>
      </c>
      <c r="AP4" s="30">
        <f t="shared" si="29"/>
        <v>0</v>
      </c>
      <c r="AQ4" s="6"/>
      <c r="AR4" s="6"/>
      <c r="AS4" s="6"/>
      <c r="AT4" s="65">
        <f t="shared" si="30"/>
        <v>0</v>
      </c>
      <c r="AU4" s="60"/>
      <c r="AV4" s="5"/>
      <c r="AW4" s="5"/>
      <c r="AX4" s="5"/>
      <c r="AY4" s="5"/>
      <c r="AZ4" s="24">
        <f>VLOOKUP(C4,Employees!D:H,5,FALSE)</f>
        <v>210193</v>
      </c>
      <c r="BA4" s="5">
        <f t="shared" si="31"/>
        <v>0</v>
      </c>
      <c r="BB4" s="5">
        <f t="shared" si="32"/>
        <v>0</v>
      </c>
      <c r="BC4" s="5">
        <f t="shared" si="33"/>
        <v>0</v>
      </c>
      <c r="BD4" s="5">
        <f t="shared" si="34"/>
        <v>0</v>
      </c>
      <c r="BE4" s="5">
        <f t="shared" si="35"/>
        <v>0</v>
      </c>
      <c r="BF4" s="5">
        <f t="shared" si="36"/>
        <v>0</v>
      </c>
      <c r="BG4" s="5">
        <f t="shared" si="37"/>
        <v>0</v>
      </c>
      <c r="BH4" s="5">
        <f t="shared" si="38"/>
        <v>0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0</v>
      </c>
      <c r="BQ4" s="5">
        <f t="shared" si="47"/>
        <v>0</v>
      </c>
      <c r="BR4" s="5">
        <f t="shared" si="48"/>
        <v>0</v>
      </c>
      <c r="BS4" s="5">
        <f t="shared" si="49"/>
        <v>0</v>
      </c>
      <c r="BT4" s="5">
        <f t="shared" si="50"/>
        <v>0</v>
      </c>
      <c r="BU4" s="5">
        <f t="shared" si="51"/>
        <v>0</v>
      </c>
      <c r="BV4" s="5">
        <f t="shared" si="52"/>
        <v>0</v>
      </c>
      <c r="BW4" s="5">
        <f t="shared" si="53"/>
        <v>0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0</v>
      </c>
    </row>
    <row r="5" spans="1:89" ht="47" customHeight="1">
      <c r="A5" s="33">
        <f t="shared" si="0"/>
        <v>10017</v>
      </c>
      <c r="B5" s="10" t="s">
        <v>45</v>
      </c>
      <c r="C5" s="58" t="s">
        <v>992</v>
      </c>
      <c r="D5" s="78"/>
      <c r="E5" s="79"/>
      <c r="F5" s="44">
        <f t="shared" si="15"/>
        <v>0</v>
      </c>
      <c r="G5" s="78"/>
      <c r="H5" s="79"/>
      <c r="I5" s="44">
        <f t="shared" si="16"/>
        <v>0</v>
      </c>
      <c r="J5" s="78">
        <v>0.42152777777777778</v>
      </c>
      <c r="K5" s="78">
        <v>0.75</v>
      </c>
      <c r="L5" s="44">
        <f t="shared" si="17"/>
        <v>7.3833333333333329</v>
      </c>
      <c r="M5" s="78"/>
      <c r="N5" s="79"/>
      <c r="O5" s="44">
        <f t="shared" si="18"/>
        <v>0</v>
      </c>
      <c r="P5" s="78"/>
      <c r="Q5" s="79"/>
      <c r="R5" s="44">
        <f t="shared" si="19"/>
        <v>0</v>
      </c>
      <c r="S5" s="78"/>
      <c r="T5" s="79"/>
      <c r="U5" s="44">
        <f t="shared" si="20"/>
        <v>0</v>
      </c>
      <c r="V5" s="54"/>
      <c r="W5" s="56"/>
      <c r="X5" s="44">
        <f t="shared" si="21"/>
        <v>0</v>
      </c>
      <c r="Y5" s="44"/>
      <c r="Z5" s="44"/>
      <c r="AA5" s="44"/>
      <c r="AB5" s="65">
        <f t="shared" si="22"/>
        <v>7.3833333333333329</v>
      </c>
      <c r="AC5" s="23"/>
      <c r="AD5" s="6"/>
      <c r="AE5" s="7">
        <f t="shared" si="23"/>
        <v>7.3833333333333329</v>
      </c>
      <c r="AF5" s="6"/>
      <c r="AG5" s="7">
        <f t="shared" si="24"/>
        <v>0</v>
      </c>
      <c r="AH5" s="6"/>
      <c r="AI5" s="7">
        <f t="shared" si="25"/>
        <v>0</v>
      </c>
      <c r="AJ5" s="6"/>
      <c r="AK5" s="7">
        <f t="shared" si="26"/>
        <v>0</v>
      </c>
      <c r="AL5" s="43"/>
      <c r="AM5" s="7">
        <f t="shared" si="27"/>
        <v>0</v>
      </c>
      <c r="AN5" s="6"/>
      <c r="AO5" s="7">
        <f t="shared" si="28"/>
        <v>0</v>
      </c>
      <c r="AP5" s="30">
        <f t="shared" si="29"/>
        <v>1</v>
      </c>
      <c r="AQ5" s="6"/>
      <c r="AR5" s="6"/>
      <c r="AS5" s="6"/>
      <c r="AT5" s="65">
        <f t="shared" si="30"/>
        <v>7.3833333333333329</v>
      </c>
      <c r="AU5" s="60"/>
      <c r="AV5" s="5"/>
      <c r="AW5" s="5"/>
      <c r="AX5" s="5"/>
      <c r="AY5" s="5"/>
      <c r="AZ5" s="24">
        <f>VLOOKUP(C5,Employees!D:H,5,FALSE)</f>
        <v>10017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7.8833333333333329</v>
      </c>
      <c r="BL5" s="5">
        <f t="shared" si="42"/>
        <v>0.5</v>
      </c>
      <c r="BM5" s="5">
        <f t="shared" si="43"/>
        <v>7.3833333333333329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0</v>
      </c>
      <c r="BV5" s="5">
        <f t="shared" si="52"/>
        <v>0</v>
      </c>
      <c r="BW5" s="5">
        <f t="shared" si="53"/>
        <v>0</v>
      </c>
      <c r="BX5" s="5">
        <f t="shared" si="54"/>
        <v>0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0</v>
      </c>
      <c r="CF5" s="5">
        <f t="shared" si="62"/>
        <v>0</v>
      </c>
      <c r="CG5" s="5">
        <f t="shared" si="63"/>
        <v>0</v>
      </c>
      <c r="CH5" s="5">
        <f t="shared" si="64"/>
        <v>0</v>
      </c>
      <c r="CI5" s="5">
        <f t="shared" si="65"/>
        <v>0</v>
      </c>
      <c r="CJ5" s="5"/>
      <c r="CK5" s="4">
        <f t="shared" si="14"/>
        <v>1</v>
      </c>
    </row>
    <row r="6" spans="1:89" ht="47" customHeight="1">
      <c r="A6" s="33">
        <f t="shared" si="0"/>
        <v>210186</v>
      </c>
      <c r="B6" s="10" t="s">
        <v>45</v>
      </c>
      <c r="C6" s="58" t="s">
        <v>564</v>
      </c>
      <c r="D6" s="78"/>
      <c r="E6" s="79"/>
      <c r="F6" s="44">
        <f t="shared" si="15"/>
        <v>0</v>
      </c>
      <c r="G6" s="79"/>
      <c r="H6" s="78"/>
      <c r="I6" s="44">
        <f t="shared" si="16"/>
        <v>0</v>
      </c>
      <c r="J6" s="78"/>
      <c r="K6" s="78"/>
      <c r="L6" s="44">
        <f t="shared" si="17"/>
        <v>0</v>
      </c>
      <c r="M6" s="79"/>
      <c r="N6" s="79"/>
      <c r="O6" s="44">
        <f t="shared" si="18"/>
        <v>0</v>
      </c>
      <c r="P6" s="78"/>
      <c r="Q6" s="78"/>
      <c r="R6" s="44">
        <f t="shared" si="19"/>
        <v>0</v>
      </c>
      <c r="S6" s="78"/>
      <c r="T6" s="78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5">
        <f t="shared" si="22"/>
        <v>0</v>
      </c>
      <c r="AC6" s="23"/>
      <c r="AD6" s="6"/>
      <c r="AE6" s="7">
        <f t="shared" si="23"/>
        <v>0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0</v>
      </c>
      <c r="AQ6" s="6"/>
      <c r="AR6" s="6"/>
      <c r="AS6" s="6"/>
      <c r="AT6" s="65">
        <f t="shared" si="30"/>
        <v>0</v>
      </c>
      <c r="AU6" s="60"/>
      <c r="AV6" s="5"/>
      <c r="AW6" s="5"/>
      <c r="AX6" s="5"/>
      <c r="AY6" s="5"/>
      <c r="AZ6" s="24">
        <f>VLOOKUP(C6,Employees!D:H,5,FALSE)</f>
        <v>210186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0</v>
      </c>
    </row>
    <row r="7" spans="1:89" ht="47" customHeight="1">
      <c r="A7" s="33">
        <f t="shared" si="0"/>
        <v>10272</v>
      </c>
      <c r="B7" s="10" t="s">
        <v>45</v>
      </c>
      <c r="C7" s="72" t="s">
        <v>773</v>
      </c>
      <c r="D7" s="78"/>
      <c r="E7" s="79"/>
      <c r="F7" s="44">
        <f t="shared" si="15"/>
        <v>0</v>
      </c>
      <c r="G7" s="79"/>
      <c r="H7" s="78"/>
      <c r="I7" s="44">
        <f t="shared" si="16"/>
        <v>0</v>
      </c>
      <c r="J7" s="78"/>
      <c r="K7" s="78"/>
      <c r="L7" s="44">
        <f t="shared" si="17"/>
        <v>0</v>
      </c>
      <c r="M7" s="78"/>
      <c r="N7" s="78"/>
      <c r="O7" s="44">
        <f t="shared" si="18"/>
        <v>0</v>
      </c>
      <c r="P7" s="78"/>
      <c r="Q7" s="78"/>
      <c r="R7" s="44">
        <f t="shared" si="19"/>
        <v>0</v>
      </c>
      <c r="S7" s="78">
        <v>0.42083333333333334</v>
      </c>
      <c r="T7" s="78">
        <v>0.7993055555555556</v>
      </c>
      <c r="U7" s="44">
        <f t="shared" si="20"/>
        <v>8.0833333333333339</v>
      </c>
      <c r="V7" s="54">
        <v>0.41666666666666669</v>
      </c>
      <c r="W7" s="56">
        <v>0.75</v>
      </c>
      <c r="X7" s="44">
        <f t="shared" si="21"/>
        <v>7.5</v>
      </c>
      <c r="Y7" s="44"/>
      <c r="Z7" s="44"/>
      <c r="AA7" s="44"/>
      <c r="AB7" s="65">
        <f t="shared" si="22"/>
        <v>15.583333333333334</v>
      </c>
      <c r="AC7" s="23"/>
      <c r="AD7" s="6"/>
      <c r="AE7" s="7">
        <f t="shared" si="23"/>
        <v>0</v>
      </c>
      <c r="AF7" s="6"/>
      <c r="AG7" s="7">
        <f t="shared" si="24"/>
        <v>8.0833333333333339</v>
      </c>
      <c r="AH7" s="6"/>
      <c r="AI7" s="7">
        <f t="shared" si="25"/>
        <v>7.5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2</v>
      </c>
      <c r="AQ7" s="6"/>
      <c r="AR7" s="6"/>
      <c r="AS7" s="6"/>
      <c r="AT7" s="65">
        <f t="shared" si="30"/>
        <v>15.583333333333334</v>
      </c>
      <c r="AU7" s="60"/>
      <c r="AV7" s="5"/>
      <c r="AW7" s="5"/>
      <c r="AX7" s="5"/>
      <c r="AY7" s="5"/>
      <c r="AZ7" s="24">
        <f>VLOOKUP(C7,Employees!D:H,5,FALSE)</f>
        <v>10272</v>
      </c>
      <c r="BA7" s="5">
        <f t="shared" si="31"/>
        <v>0</v>
      </c>
      <c r="BB7" s="5">
        <f t="shared" si="32"/>
        <v>0</v>
      </c>
      <c r="BC7" s="5">
        <f t="shared" si="33"/>
        <v>0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0</v>
      </c>
      <c r="BV7" s="5">
        <f t="shared" si="52"/>
        <v>0</v>
      </c>
      <c r="BW7" s="5">
        <f t="shared" si="53"/>
        <v>0</v>
      </c>
      <c r="BX7" s="5">
        <f t="shared" si="54"/>
        <v>0</v>
      </c>
      <c r="BY7" s="5">
        <f t="shared" si="55"/>
        <v>0</v>
      </c>
      <c r="BZ7" s="5">
        <f t="shared" si="56"/>
        <v>9.0833333333333339</v>
      </c>
      <c r="CA7" s="5">
        <f t="shared" si="57"/>
        <v>1</v>
      </c>
      <c r="CB7" s="5">
        <f t="shared" si="58"/>
        <v>8.0833333333333339</v>
      </c>
      <c r="CC7" s="5">
        <f t="shared" si="59"/>
        <v>0</v>
      </c>
      <c r="CD7" s="5">
        <f t="shared" si="60"/>
        <v>0</v>
      </c>
      <c r="CE7" s="5">
        <f t="shared" si="61"/>
        <v>8</v>
      </c>
      <c r="CF7" s="5">
        <f t="shared" si="62"/>
        <v>0.5</v>
      </c>
      <c r="CG7" s="5">
        <f t="shared" si="63"/>
        <v>7.5</v>
      </c>
      <c r="CH7" s="5">
        <f t="shared" si="64"/>
        <v>0</v>
      </c>
      <c r="CI7" s="5">
        <f t="shared" si="65"/>
        <v>0</v>
      </c>
      <c r="CJ7" s="5"/>
      <c r="CK7" s="4">
        <f t="shared" si="14"/>
        <v>2</v>
      </c>
    </row>
    <row r="8" spans="1:89" ht="47" customHeight="1">
      <c r="A8" s="33">
        <f t="shared" si="0"/>
        <v>210273</v>
      </c>
      <c r="B8" s="10" t="s">
        <v>45</v>
      </c>
      <c r="C8" s="72" t="s">
        <v>776</v>
      </c>
      <c r="D8" s="78"/>
      <c r="E8" s="78"/>
      <c r="F8" s="44">
        <f t="shared" si="15"/>
        <v>0</v>
      </c>
      <c r="G8" s="78"/>
      <c r="H8" s="78"/>
      <c r="I8" s="44">
        <f t="shared" si="16"/>
        <v>0</v>
      </c>
      <c r="J8" s="78"/>
      <c r="K8" s="78"/>
      <c r="L8" s="44">
        <f t="shared" si="17"/>
        <v>0</v>
      </c>
      <c r="M8" s="78"/>
      <c r="N8" s="78"/>
      <c r="O8" s="44">
        <f t="shared" si="18"/>
        <v>0</v>
      </c>
      <c r="P8" s="78"/>
      <c r="Q8" s="78"/>
      <c r="R8" s="44">
        <f t="shared" si="19"/>
        <v>0</v>
      </c>
      <c r="S8" s="78">
        <v>0.54375000000000007</v>
      </c>
      <c r="T8" s="78">
        <v>0.8520833333333333</v>
      </c>
      <c r="U8" s="44">
        <f t="shared" si="20"/>
        <v>6.8999999999999977</v>
      </c>
      <c r="V8" s="78">
        <v>0.5</v>
      </c>
      <c r="W8" s="78">
        <v>0.85069444444444453</v>
      </c>
      <c r="X8" s="44">
        <f t="shared" si="21"/>
        <v>7.9166666666666679</v>
      </c>
      <c r="Y8" s="44"/>
      <c r="Z8" s="44"/>
      <c r="AA8" s="44"/>
      <c r="AB8" s="65">
        <f t="shared" si="22"/>
        <v>14.816666666666666</v>
      </c>
      <c r="AC8" s="23"/>
      <c r="AD8" s="6"/>
      <c r="AE8" s="7">
        <f t="shared" si="23"/>
        <v>0</v>
      </c>
      <c r="AF8" s="6"/>
      <c r="AG8" s="7">
        <f t="shared" si="24"/>
        <v>6.8999999999999977</v>
      </c>
      <c r="AH8" s="6"/>
      <c r="AI8" s="7">
        <f t="shared" si="25"/>
        <v>7.9166666666666679</v>
      </c>
      <c r="AJ8" s="6"/>
      <c r="AK8" s="7">
        <f t="shared" si="26"/>
        <v>0</v>
      </c>
      <c r="AL8" s="43"/>
      <c r="AM8" s="7">
        <f t="shared" si="27"/>
        <v>0</v>
      </c>
      <c r="AN8" s="6"/>
      <c r="AO8" s="7">
        <f t="shared" si="28"/>
        <v>0</v>
      </c>
      <c r="AP8" s="30">
        <f t="shared" si="29"/>
        <v>2</v>
      </c>
      <c r="AQ8" s="6"/>
      <c r="AR8" s="6"/>
      <c r="AS8" s="6"/>
      <c r="AT8" s="65">
        <f t="shared" si="30"/>
        <v>14.816666666666666</v>
      </c>
      <c r="AU8" s="60"/>
      <c r="AV8" s="5"/>
      <c r="AW8" s="5"/>
      <c r="AX8" s="5"/>
      <c r="AY8" s="5"/>
      <c r="AZ8" s="24">
        <f>VLOOKUP(C8,Employees!D:H,5,FALSE)</f>
        <v>210273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0</v>
      </c>
      <c r="BL8" s="5">
        <f t="shared" si="42"/>
        <v>0</v>
      </c>
      <c r="BM8" s="5">
        <f t="shared" si="43"/>
        <v>0</v>
      </c>
      <c r="BN8" s="5">
        <f t="shared" si="44"/>
        <v>0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7.3999999999999977</v>
      </c>
      <c r="CA8" s="5">
        <f t="shared" si="57"/>
        <v>0.5</v>
      </c>
      <c r="CB8" s="5">
        <f t="shared" si="58"/>
        <v>6.8999999999999977</v>
      </c>
      <c r="CC8" s="5">
        <f t="shared" si="59"/>
        <v>0</v>
      </c>
      <c r="CD8" s="5">
        <f t="shared" si="60"/>
        <v>0</v>
      </c>
      <c r="CE8" s="5">
        <f t="shared" si="61"/>
        <v>8.4166666666666679</v>
      </c>
      <c r="CF8" s="5">
        <f t="shared" si="62"/>
        <v>0.5</v>
      </c>
      <c r="CG8" s="5">
        <f t="shared" si="63"/>
        <v>7.9166666666666679</v>
      </c>
      <c r="CH8" s="5">
        <f t="shared" si="64"/>
        <v>0</v>
      </c>
      <c r="CI8" s="5">
        <f t="shared" si="65"/>
        <v>0</v>
      </c>
      <c r="CJ8" s="5"/>
      <c r="CK8" s="4">
        <f t="shared" si="14"/>
        <v>2</v>
      </c>
    </row>
    <row r="9" spans="1:89" ht="47" customHeight="1">
      <c r="A9" s="33">
        <f t="shared" si="0"/>
        <v>10284</v>
      </c>
      <c r="B9" s="10" t="s">
        <v>45</v>
      </c>
      <c r="C9" s="72" t="s">
        <v>805</v>
      </c>
      <c r="D9" s="78"/>
      <c r="E9" s="79"/>
      <c r="F9" s="44">
        <f t="shared" si="15"/>
        <v>0</v>
      </c>
      <c r="G9" s="78">
        <v>0.5</v>
      </c>
      <c r="H9" s="79">
        <v>0.75</v>
      </c>
      <c r="I9" s="44">
        <f t="shared" si="16"/>
        <v>5.5</v>
      </c>
      <c r="J9" s="78"/>
      <c r="K9" s="79"/>
      <c r="L9" s="44">
        <f t="shared" si="17"/>
        <v>0</v>
      </c>
      <c r="M9" s="78"/>
      <c r="N9" s="79"/>
      <c r="O9" s="44">
        <f t="shared" si="18"/>
        <v>0</v>
      </c>
      <c r="P9" s="78"/>
      <c r="Q9" s="79"/>
      <c r="R9" s="44">
        <f t="shared" si="19"/>
        <v>0</v>
      </c>
      <c r="S9" s="56"/>
      <c r="T9" s="56"/>
      <c r="U9" s="44">
        <f t="shared" si="20"/>
        <v>0</v>
      </c>
      <c r="V9" s="79"/>
      <c r="W9" s="78"/>
      <c r="X9" s="44">
        <f t="shared" si="21"/>
        <v>0</v>
      </c>
      <c r="Y9" s="44"/>
      <c r="Z9" s="44"/>
      <c r="AA9" s="44"/>
      <c r="AB9" s="65">
        <f t="shared" si="22"/>
        <v>5.5</v>
      </c>
      <c r="AC9" s="23"/>
      <c r="AD9" s="6"/>
      <c r="AE9" s="7">
        <f t="shared" si="23"/>
        <v>5.5</v>
      </c>
      <c r="AF9" s="6"/>
      <c r="AG9" s="7">
        <f t="shared" si="24"/>
        <v>0</v>
      </c>
      <c r="AH9" s="6"/>
      <c r="AI9" s="7">
        <f t="shared" si="25"/>
        <v>0</v>
      </c>
      <c r="AJ9" s="6"/>
      <c r="AK9" s="7">
        <f t="shared" si="26"/>
        <v>0</v>
      </c>
      <c r="AL9" s="43"/>
      <c r="AM9" s="7">
        <f t="shared" si="27"/>
        <v>0</v>
      </c>
      <c r="AN9" s="6"/>
      <c r="AO9" s="7">
        <f t="shared" si="28"/>
        <v>0</v>
      </c>
      <c r="AP9" s="30">
        <f t="shared" si="29"/>
        <v>1</v>
      </c>
      <c r="AQ9" s="6"/>
      <c r="AR9" s="6"/>
      <c r="AS9" s="6"/>
      <c r="AT9" s="65">
        <f t="shared" si="30"/>
        <v>5.5</v>
      </c>
      <c r="AU9" s="60"/>
      <c r="AV9" s="5"/>
      <c r="AW9" s="5"/>
      <c r="AX9" s="5"/>
      <c r="AY9" s="5"/>
      <c r="AZ9" s="24">
        <f>VLOOKUP(C9,Employees!D:H,5,FALSE)</f>
        <v>10284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6</v>
      </c>
      <c r="BG9" s="5">
        <f t="shared" si="37"/>
        <v>0.5</v>
      </c>
      <c r="BH9" s="5">
        <f t="shared" si="38"/>
        <v>5.5</v>
      </c>
      <c r="BI9" s="5">
        <f t="shared" si="39"/>
        <v>0</v>
      </c>
      <c r="BJ9" s="5">
        <f t="shared" si="40"/>
        <v>0</v>
      </c>
      <c r="BK9" s="5">
        <f t="shared" si="41"/>
        <v>0</v>
      </c>
      <c r="BL9" s="5">
        <f t="shared" si="42"/>
        <v>0</v>
      </c>
      <c r="BM9" s="5">
        <f t="shared" si="43"/>
        <v>0</v>
      </c>
      <c r="BN9" s="5">
        <f t="shared" si="44"/>
        <v>0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14"/>
        <v>1</v>
      </c>
    </row>
    <row r="10" spans="1:89" ht="47" customHeight="1">
      <c r="A10" s="33">
        <f t="shared" si="0"/>
        <v>10204</v>
      </c>
      <c r="B10" s="10" t="s">
        <v>45</v>
      </c>
      <c r="C10" s="72" t="s">
        <v>606</v>
      </c>
      <c r="D10" s="78"/>
      <c r="E10" s="79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81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5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>
        <v>24</v>
      </c>
      <c r="AS10" s="6"/>
      <c r="AT10" s="65">
        <f t="shared" si="30"/>
        <v>24</v>
      </c>
      <c r="AU10" s="60"/>
      <c r="AV10" s="5"/>
      <c r="AW10" s="5"/>
      <c r="AX10" s="5"/>
      <c r="AY10" s="5"/>
      <c r="AZ10" s="24">
        <f>VLOOKUP(C10,Employees!D:H,5,FALSE)</f>
        <v>10204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2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5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5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2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5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5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2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5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5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2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5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5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2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5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5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 t="str">
        <f t="shared" si="0"/>
        <v/>
      </c>
      <c r="B16" s="10"/>
      <c r="C16" s="58"/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5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/>
      <c r="AS16" s="6"/>
      <c r="AT16" s="65">
        <f t="shared" si="30"/>
        <v>0</v>
      </c>
      <c r="AU16" s="60"/>
      <c r="AV16" s="5"/>
      <c r="AW16" s="5"/>
      <c r="AX16" s="5"/>
      <c r="AY16" s="5"/>
      <c r="AZ16" s="24" t="e">
        <f>VLOOKUP(C16,Employees!D:H,5,FALSE)</f>
        <v>#N/A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 t="str">
        <f t="shared" si="0"/>
        <v/>
      </c>
      <c r="B17" s="10"/>
      <c r="C17" s="58"/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5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5">
        <f t="shared" si="30"/>
        <v>0</v>
      </c>
      <c r="AU17" s="60"/>
      <c r="AV17" s="5"/>
      <c r="AW17" s="5"/>
      <c r="AX17" s="5"/>
      <c r="AY17" s="5"/>
      <c r="AZ17" s="24" t="e">
        <f>VLOOKUP(C17,Employees!D:H,5,FALSE)</f>
        <v>#N/A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 t="str">
        <f t="shared" si="0"/>
        <v/>
      </c>
      <c r="B18" s="10"/>
      <c r="C18" s="58"/>
      <c r="D18" s="56"/>
      <c r="E18" s="54"/>
      <c r="F18" s="44">
        <f t="shared" si="15"/>
        <v>0</v>
      </c>
      <c r="G18" s="54"/>
      <c r="H18" s="56"/>
      <c r="I18" s="44">
        <f t="shared" si="16"/>
        <v>0</v>
      </c>
      <c r="J18" s="56"/>
      <c r="K18" s="56"/>
      <c r="L18" s="44">
        <f t="shared" si="17"/>
        <v>0</v>
      </c>
      <c r="M18" s="54"/>
      <c r="N18" s="54"/>
      <c r="O18" s="44">
        <f t="shared" si="18"/>
        <v>0</v>
      </c>
      <c r="P18" s="56"/>
      <c r="Q18" s="56"/>
      <c r="R18" s="44">
        <f t="shared" si="19"/>
        <v>0</v>
      </c>
      <c r="S18" s="56"/>
      <c r="T18" s="56"/>
      <c r="U18" s="44">
        <f t="shared" si="20"/>
        <v>0</v>
      </c>
      <c r="V18" s="54"/>
      <c r="W18" s="56"/>
      <c r="X18" s="44">
        <f t="shared" si="21"/>
        <v>0</v>
      </c>
      <c r="Y18" s="44"/>
      <c r="Z18" s="44"/>
      <c r="AA18" s="44"/>
      <c r="AB18" s="65">
        <f t="shared" si="22"/>
        <v>0</v>
      </c>
      <c r="AC18" s="23"/>
      <c r="AD18" s="6"/>
      <c r="AE18" s="7">
        <f t="shared" si="23"/>
        <v>0</v>
      </c>
      <c r="AF18" s="6"/>
      <c r="AG18" s="7">
        <f t="shared" si="24"/>
        <v>0</v>
      </c>
      <c r="AH18" s="6"/>
      <c r="AI18" s="7">
        <f t="shared" si="25"/>
        <v>0</v>
      </c>
      <c r="AJ18" s="6"/>
      <c r="AK18" s="7">
        <f t="shared" si="26"/>
        <v>0</v>
      </c>
      <c r="AL18" s="43"/>
      <c r="AM18" s="7">
        <f t="shared" si="27"/>
        <v>0</v>
      </c>
      <c r="AN18" s="6"/>
      <c r="AO18" s="7">
        <f t="shared" si="28"/>
        <v>0</v>
      </c>
      <c r="AP18" s="30">
        <f t="shared" si="29"/>
        <v>0</v>
      </c>
      <c r="AQ18" s="6"/>
      <c r="AR18" s="6"/>
      <c r="AS18" s="6"/>
      <c r="AT18" s="65">
        <f t="shared" si="30"/>
        <v>0</v>
      </c>
      <c r="AU18" s="60"/>
      <c r="AV18" s="5"/>
      <c r="AW18" s="5"/>
      <c r="AX18" s="5"/>
      <c r="AY18" s="5"/>
      <c r="AZ18" s="24" t="e">
        <f>VLOOKUP(C18,Employees!D:H,5,FALSE)</f>
        <v>#N/A</v>
      </c>
      <c r="BA18" s="5">
        <f t="shared" si="31"/>
        <v>0</v>
      </c>
      <c r="BB18" s="5">
        <f t="shared" si="32"/>
        <v>0</v>
      </c>
      <c r="BC18" s="5">
        <f t="shared" si="33"/>
        <v>0</v>
      </c>
      <c r="BD18" s="5">
        <f t="shared" si="34"/>
        <v>0</v>
      </c>
      <c r="BE18" s="5">
        <f t="shared" si="35"/>
        <v>0</v>
      </c>
      <c r="BF18" s="5">
        <f t="shared" si="36"/>
        <v>0</v>
      </c>
      <c r="BG18" s="5">
        <f t="shared" si="37"/>
        <v>0</v>
      </c>
      <c r="BH18" s="5">
        <f t="shared" si="38"/>
        <v>0</v>
      </c>
      <c r="BI18" s="5">
        <f t="shared" si="39"/>
        <v>0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0</v>
      </c>
      <c r="BQ18" s="5">
        <f t="shared" si="47"/>
        <v>0</v>
      </c>
      <c r="BR18" s="5">
        <f t="shared" si="48"/>
        <v>0</v>
      </c>
      <c r="BS18" s="5">
        <f t="shared" si="49"/>
        <v>0</v>
      </c>
      <c r="BT18" s="5">
        <f t="shared" si="50"/>
        <v>0</v>
      </c>
      <c r="BU18" s="5">
        <f t="shared" si="51"/>
        <v>0</v>
      </c>
      <c r="BV18" s="5">
        <f t="shared" si="52"/>
        <v>0</v>
      </c>
      <c r="BW18" s="5">
        <f t="shared" si="53"/>
        <v>0</v>
      </c>
      <c r="BX18" s="5">
        <f t="shared" si="54"/>
        <v>0</v>
      </c>
      <c r="BY18" s="5">
        <f t="shared" si="55"/>
        <v>0</v>
      </c>
      <c r="BZ18" s="5">
        <f t="shared" si="56"/>
        <v>0</v>
      </c>
      <c r="CA18" s="5">
        <f t="shared" si="57"/>
        <v>0</v>
      </c>
      <c r="CB18" s="5">
        <f t="shared" si="58"/>
        <v>0</v>
      </c>
      <c r="CC18" s="5">
        <f t="shared" si="59"/>
        <v>0</v>
      </c>
      <c r="CD18" s="5">
        <f t="shared" si="60"/>
        <v>0</v>
      </c>
      <c r="CE18" s="5">
        <f t="shared" si="61"/>
        <v>0</v>
      </c>
      <c r="CF18" s="5">
        <f t="shared" si="62"/>
        <v>0</v>
      </c>
      <c r="CG18" s="5">
        <f t="shared" si="63"/>
        <v>0</v>
      </c>
      <c r="CH18" s="5">
        <f t="shared" si="64"/>
        <v>0</v>
      </c>
      <c r="CI18" s="5">
        <f t="shared" si="65"/>
        <v>0</v>
      </c>
      <c r="CJ18" s="5"/>
      <c r="CK18" s="4">
        <f t="shared" si="14"/>
        <v>0</v>
      </c>
    </row>
    <row r="19" spans="1:89" ht="47" customHeight="1">
      <c r="A19" s="33" t="str">
        <f t="shared" si="0"/>
        <v/>
      </c>
      <c r="B19" s="10"/>
      <c r="C19" s="58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5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5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5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5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5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5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5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5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5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5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5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5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5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5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5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5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5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5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5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5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5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5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5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5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5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5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5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5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5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5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5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5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5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5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5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5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5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5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5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5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5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5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5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5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5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5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5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5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5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5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5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5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5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5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5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5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5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5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5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5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5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5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5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5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5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5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5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5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5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5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5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5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5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5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5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5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5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5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5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5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5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5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5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5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5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5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5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5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5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5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5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5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5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5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5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5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5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5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5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5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5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5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5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5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5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5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5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5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5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5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5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5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5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5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5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5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5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5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5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5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5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5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5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5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5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5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5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5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5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5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5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5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5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5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5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5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5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5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5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5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5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5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5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5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5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5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5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5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5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5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5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5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5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5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5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5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5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5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5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5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5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5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5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5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9" sqref="I9"/>
    </sheetView>
  </sheetViews>
  <sheetFormatPr baseColWidth="10" defaultColWidth="10.83203125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10154</v>
      </c>
      <c r="B2" s="28">
        <f ca="1">IF(A2=0,"",_xlfn.NUMBERVALUE(A2))</f>
        <v>10154</v>
      </c>
      <c r="C2" s="28" t="str">
        <f ca="1">IF($A2=0,"",VLOOKUP($B2,Employees!$A:$G,2,FALSE))</f>
        <v>Jiazheng</v>
      </c>
      <c r="D2" s="28" t="str">
        <f ca="1">IF($A2=0,"",VLOOKUP($B2,Employees!$A:$G,3,FALSE))</f>
        <v>Xian</v>
      </c>
      <c r="E2" s="26">
        <f ca="1">IF($A2=0,"",VLOOKUP($B2,Employees!$A:$G,5,FALSE))</f>
        <v>36809</v>
      </c>
      <c r="F2" s="13">
        <f ca="1">IF($E2="","",ROUNDDOWN(YEARFRAC($E2, 'Week 1 Roster'!$D$1-1, 1), 0))</f>
        <v>23</v>
      </c>
      <c r="G2" s="13">
        <f ca="1">IF($E2="","",ROUNDDOWN(YEARFRAC($E2, 'Week 1 Roster'!$D$1+14, 1), 0))</f>
        <v>23</v>
      </c>
      <c r="H2" s="13" t="b">
        <f ca="1">IF($E2="","",IF(AND(F2&lt;21,F2&lt;&gt;G2),TRUE,FALSE))</f>
        <v>0</v>
      </c>
      <c r="I2" s="13">
        <f ca="1">IF($A2=0,"",VLOOKUP($B2,Employees!$A:$G,6,FALSE))</f>
        <v>200</v>
      </c>
      <c r="J2" s="13" t="str">
        <f ca="1">IF($A2=0,"",VLOOKUP($B2,Employees!$A:$G,7,FALSE))</f>
        <v>HL</v>
      </c>
      <c r="K2" s="14">
        <f t="shared" ref="K2" ca="1" si="0">W2+AI2</f>
        <v>86.383333333333326</v>
      </c>
      <c r="L2" s="14">
        <f t="shared" ref="L2" ca="1" si="1">X2+AJ2</f>
        <v>7.8833333333333337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12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94.266666666666666</v>
      </c>
      <c r="W2" s="17">
        <f ca="1">IF($A2=0,0,SUMIF('Week 1 Roster'!$AZ:$AZ,$B2,'Week 1 Roster'!$AE:$AE))</f>
        <v>37.049999999999997</v>
      </c>
      <c r="X2" s="17">
        <f ca="1">IF($A2=0,0,SUMIF('Week 1 Roster'!$AZ:$AZ,$B2,'Week 1 Roster'!$AG:$AG))</f>
        <v>3.3166666666666655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6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40.36666666666666</v>
      </c>
      <c r="AI2" s="17">
        <f ca="1">IF($A2=0,0,SUMIF('Week 2 Roster'!$AZ:$AZ,$B2,'Week 2 Roster'!$AE:$AE))</f>
        <v>49.333333333333336</v>
      </c>
      <c r="AJ2" s="17">
        <f ca="1">IF($A2=0,0,SUMIF('Week 2 Roster'!$AZ:$AZ,$B2,'Week 2 Roster'!$AG:$AG))</f>
        <v>4.5666666666666682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6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53.900000000000006</v>
      </c>
      <c r="AT2" s="17"/>
      <c r="AU2" s="25">
        <f>'Week 1 Roster'!A2</f>
        <v>10154</v>
      </c>
      <c r="AV2" s="25">
        <f>'Week 2 Roster'!A2</f>
        <v>10154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10163</v>
      </c>
      <c r="B3" s="28">
        <f t="shared" ref="B3:B66" ca="1" si="9">IF(A3=0,"",_xlfn.NUMBERVALUE(A3))</f>
        <v>10163</v>
      </c>
      <c r="C3" s="28" t="str">
        <f ca="1">IF($A3=0,"",VLOOKUP($B3,Employees!$A:$G,2,FALSE))</f>
        <v>Lhakpa Diki</v>
      </c>
      <c r="D3" s="28" t="str">
        <f ca="1">IF($A3=0,"",VLOOKUP($B3,Employees!$A:$G,3,FALSE))</f>
        <v>Sherpa</v>
      </c>
      <c r="E3" s="26">
        <f ca="1">IF($A3=0,"",VLOOKUP($B3,Employees!$A:$G,5,FALSE))</f>
        <v>35172</v>
      </c>
      <c r="F3" s="13">
        <f ca="1">IF($E3="","",ROUNDDOWN(YEARFRAC($E3, 'Week 1 Roster'!$D$1-1, 1), 0))</f>
        <v>27</v>
      </c>
      <c r="G3" s="13">
        <f ca="1">IF($E3="","",ROUNDDOWN(YEARFRAC($E3, 'Week 1 Roster'!$D$1+14, 1), 0))</f>
        <v>27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HL</v>
      </c>
      <c r="K3" s="14">
        <f t="shared" ref="K3:K66" ca="1" si="11">W3+AI3</f>
        <v>5</v>
      </c>
      <c r="L3" s="14">
        <f t="shared" ref="L3:L66" ca="1" si="12">X3+AJ3</f>
        <v>0</v>
      </c>
      <c r="M3" s="14">
        <f t="shared" ref="M3:M66" ca="1" si="13">Y3+AK3</f>
        <v>5.9999999999999982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2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10.999999999999998</v>
      </c>
      <c r="W3" s="17">
        <f ca="1">IF($A3=0,0,SUMIF('Week 1 Roster'!$AZ:$AZ,$B3,'Week 1 Roster'!$AE:$AE))</f>
        <v>5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5.9999999999999982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2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10.999999999999998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0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0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0</v>
      </c>
      <c r="AT3" s="17"/>
      <c r="AU3" s="25">
        <f>'Week 1 Roster'!A3</f>
        <v>10163</v>
      </c>
      <c r="AV3" s="25">
        <f>'Week 2 Roster'!A3</f>
        <v>10163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210193</v>
      </c>
      <c r="B4" s="28">
        <f t="shared" ca="1" si="9"/>
        <v>210193</v>
      </c>
      <c r="C4" s="28" t="str">
        <f ca="1">IF($A4=0,"",VLOOKUP($B4,Employees!$A:$G,2,FALSE))</f>
        <v>Lamia</v>
      </c>
      <c r="D4" s="28" t="str">
        <f ca="1">IF($A4=0,"",VLOOKUP($B4,Employees!$A:$G,3,FALSE))</f>
        <v>Bouzidi</v>
      </c>
      <c r="E4" s="26">
        <f ca="1">IF($A4=0,"",VLOOKUP($B4,Employees!$A:$G,5,FALSE))</f>
        <v>38782</v>
      </c>
      <c r="F4" s="13">
        <f ca="1">IF($E4="","",ROUNDDOWN(YEARFRAC($E4, 'Week 1 Roster'!$D$1-1, 1), 0))</f>
        <v>17</v>
      </c>
      <c r="G4" s="13">
        <f ca="1">IF($E4="","",ROUNDDOWN(YEARFRAC($E4, 'Week 1 Roster'!$D$1+14, 1), 0))</f>
        <v>17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0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</v>
      </c>
      <c r="P4" s="14">
        <f t="shared" ca="1" si="16"/>
        <v>0</v>
      </c>
      <c r="Q4" s="28">
        <f t="shared" ca="1" si="17"/>
        <v>0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0</v>
      </c>
      <c r="W4" s="17">
        <f ca="1">IF($A4=0,0,SUMIF('Week 1 Roster'!$AZ:$AZ,$B4,'Week 1 Roster'!$AE:$AE))</f>
        <v>0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0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0</v>
      </c>
      <c r="AI4" s="17">
        <f ca="1">IF($A4=0,0,SUMIF('Week 2 Roster'!$AZ:$AZ,$B4,'Week 2 Roster'!$AE:$AE))</f>
        <v>0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0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0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0</v>
      </c>
      <c r="AT4" s="17"/>
      <c r="AU4" s="25">
        <f>'Week 1 Roster'!A4</f>
        <v>210193</v>
      </c>
      <c r="AV4" s="25">
        <f>'Week 2 Roster'!A4</f>
        <v>210193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10017</v>
      </c>
      <c r="B5" s="28">
        <f t="shared" ca="1" si="9"/>
        <v>10017</v>
      </c>
      <c r="C5" s="28" t="str">
        <f ca="1">IF($A5=0,"",VLOOKUP($B5,Employees!$A:$G,2,FALSE))</f>
        <v>Jenny</v>
      </c>
      <c r="D5" s="28" t="str">
        <f ca="1">IF($A5=0,"",VLOOKUP($B5,Employees!$A:$G,3,FALSE))</f>
        <v>Cao</v>
      </c>
      <c r="E5" s="26">
        <f ca="1">IF($A5=0,"",VLOOKUP($B5,Employees!$A:$G,5,FALSE))</f>
        <v>37993</v>
      </c>
      <c r="F5" s="13">
        <f ca="1">IF($E5="","",ROUNDDOWN(YEARFRAC($E5, 'Week 1 Roster'!$D$1-1, 1), 0))</f>
        <v>20</v>
      </c>
      <c r="G5" s="13">
        <f ca="1">IF($E5="","",ROUNDDOWN(YEARFRAC($E5, 'Week 1 Roster'!$D$1+14, 1), 0))</f>
        <v>20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GCM</v>
      </c>
      <c r="K5" s="14">
        <f t="shared" ca="1" si="11"/>
        <v>15.633333333333333</v>
      </c>
      <c r="L5" s="14">
        <f t="shared" ca="1" si="12"/>
        <v>0</v>
      </c>
      <c r="M5" s="14">
        <f t="shared" ca="1" si="13"/>
        <v>0</v>
      </c>
      <c r="N5" s="14">
        <f t="shared" ca="1" si="14"/>
        <v>0</v>
      </c>
      <c r="O5" s="14">
        <f t="shared" ca="1" si="15"/>
        <v>0</v>
      </c>
      <c r="P5" s="14">
        <f t="shared" ca="1" si="16"/>
        <v>0</v>
      </c>
      <c r="Q5" s="28">
        <f t="shared" ca="1" si="17"/>
        <v>2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15.633333333333333</v>
      </c>
      <c r="W5" s="17">
        <f ca="1">IF($A5=0,0,SUMIF('Week 1 Roster'!$AZ:$AZ,$B5,'Week 1 Roster'!$AE:$AE))</f>
        <v>8.25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0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1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8.25</v>
      </c>
      <c r="AI5" s="17">
        <f ca="1">IF($A5=0,0,SUMIF('Week 2 Roster'!$AZ:$AZ,$B5,'Week 2 Roster'!$AE:$AE))</f>
        <v>7.3833333333333329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0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1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7.3833333333333329</v>
      </c>
      <c r="AT5" s="17"/>
      <c r="AU5" s="25">
        <f>'Week 1 Roster'!A5</f>
        <v>10017</v>
      </c>
      <c r="AV5" s="25">
        <f>'Week 2 Roster'!A5</f>
        <v>10017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210186</v>
      </c>
      <c r="B6" s="28">
        <f t="shared" ca="1" si="9"/>
        <v>210186</v>
      </c>
      <c r="C6" s="28" t="str">
        <f ca="1">IF($A6=0,"",VLOOKUP($B6,Employees!$A:$G,2,FALSE))</f>
        <v>Matthew</v>
      </c>
      <c r="D6" s="28" t="str">
        <f ca="1">IF($A6=0,"",VLOOKUP($B6,Employees!$A:$G,3,FALSE))</f>
        <v>Tang</v>
      </c>
      <c r="E6" s="26">
        <f ca="1">IF($A6=0,"",VLOOKUP($B6,Employees!$A:$G,5,FALSE))</f>
        <v>39124</v>
      </c>
      <c r="F6" s="13">
        <f ca="1">IF($E6="","",ROUNDDOWN(YEARFRAC($E6, 'Week 1 Roster'!$D$1-1, 1), 0))</f>
        <v>16</v>
      </c>
      <c r="G6" s="13">
        <f ca="1">IF($E6="","",ROUNDDOWN(YEARFRAC($E6, 'Week 1 Roster'!$D$1+14, 1), 0))</f>
        <v>17</v>
      </c>
      <c r="H6" s="13" t="b">
        <f t="shared" ca="1" si="10"/>
        <v>1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4.2666666666666648</v>
      </c>
      <c r="L6" s="14">
        <f t="shared" ca="1" si="12"/>
        <v>0</v>
      </c>
      <c r="M6" s="14">
        <f t="shared" ca="1" si="13"/>
        <v>0</v>
      </c>
      <c r="N6" s="14">
        <f t="shared" ca="1" si="14"/>
        <v>0</v>
      </c>
      <c r="O6" s="14">
        <f t="shared" ca="1" si="15"/>
        <v>0</v>
      </c>
      <c r="P6" s="14">
        <f t="shared" ca="1" si="16"/>
        <v>0</v>
      </c>
      <c r="Q6" s="28">
        <f t="shared" ca="1" si="17"/>
        <v>1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4.2666666666666648</v>
      </c>
      <c r="W6" s="17">
        <f ca="1">IF($A6=0,0,SUMIF('Week 1 Roster'!$AZ:$AZ,$B6,'Week 1 Roster'!$AE:$AE))</f>
        <v>4.2666666666666648</v>
      </c>
      <c r="X6" s="17">
        <f ca="1">IF($A6=0,0,SUMIF('Week 1 Roster'!$AZ:$AZ,$B6,'Week 1 Roster'!$AG:$AG))</f>
        <v>0</v>
      </c>
      <c r="Y6" s="17">
        <f ca="1">IF($A6=0,0,SUMIF('Week 1 Roster'!$AZ:$AZ,$B6,'Week 1 Roster'!$AI:$AI))</f>
        <v>0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0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1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4.2666666666666648</v>
      </c>
      <c r="AI6" s="17">
        <f ca="1">IF($A6=0,0,SUMIF('Week 2 Roster'!$AZ:$AZ,$B6,'Week 2 Roster'!$AE:$AE))</f>
        <v>0</v>
      </c>
      <c r="AJ6" s="17">
        <f ca="1">IF($A6=0,0,SUMIF('Week 2 Roster'!$AZ:$AZ,$B6,'Week 2 Roster'!$AG:$AG))</f>
        <v>0</v>
      </c>
      <c r="AK6" s="17">
        <f ca="1">IF($A6=0,0,SUMIF('Week 2 Roster'!$AZ:$AZ,$B6,'Week 2 Roster'!$AI:$AI))</f>
        <v>0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0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0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0</v>
      </c>
      <c r="AT6" s="17"/>
      <c r="AU6" s="25">
        <f>'Week 1 Roster'!A6</f>
        <v>210186</v>
      </c>
      <c r="AV6" s="25">
        <f>'Week 2 Roster'!A6</f>
        <v>210186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10272</v>
      </c>
      <c r="B7" s="28">
        <f t="shared" ca="1" si="9"/>
        <v>10272</v>
      </c>
      <c r="C7" s="28" t="str">
        <f ca="1">IF($A7=0,"",VLOOKUP($B7,Employees!$A:$G,2,FALSE))</f>
        <v>Sanju</v>
      </c>
      <c r="D7" s="28" t="str">
        <f ca="1">IF($A7=0,"",VLOOKUP($B7,Employees!$A:$G,3,FALSE))</f>
        <v>Shrestha</v>
      </c>
      <c r="E7" s="26">
        <f ca="1">IF($A7=0,"",VLOOKUP($B7,Employees!$A:$G,5,FALSE))</f>
        <v>34622</v>
      </c>
      <c r="F7" s="13">
        <f ca="1">IF($E7="","",ROUNDDOWN(YEARFRAC($E7, 'Week 1 Roster'!$D$1-1, 1), 0))</f>
        <v>29</v>
      </c>
      <c r="G7" s="13">
        <f ca="1">IF($E7="","",ROUNDDOWN(YEARFRAC($E7, 'Week 1 Roster'!$D$1+14, 1), 0))</f>
        <v>29</v>
      </c>
      <c r="H7" s="13" t="b">
        <f t="shared" ca="1" si="10"/>
        <v>0</v>
      </c>
      <c r="I7" s="13">
        <f ca="1">IF($A7=0,"",VLOOKUP($B7,Employees!$A:$G,6,FALSE))</f>
        <v>48</v>
      </c>
      <c r="J7" s="13" t="str">
        <f ca="1">IF($A7=0,"",VLOOKUP($B7,Employees!$A:$G,7,FALSE))</f>
        <v>HL</v>
      </c>
      <c r="K7" s="14">
        <f t="shared" ca="1" si="11"/>
        <v>0</v>
      </c>
      <c r="L7" s="14">
        <f t="shared" ca="1" si="12"/>
        <v>17.833333333333336</v>
      </c>
      <c r="M7" s="14">
        <f t="shared" ca="1" si="13"/>
        <v>15.75</v>
      </c>
      <c r="N7" s="14">
        <f t="shared" ca="1" si="14"/>
        <v>0</v>
      </c>
      <c r="O7" s="14">
        <f t="shared" ca="1" si="15"/>
        <v>0</v>
      </c>
      <c r="P7" s="14">
        <f t="shared" ca="1" si="16"/>
        <v>0</v>
      </c>
      <c r="Q7" s="28">
        <f t="shared" ca="1" si="17"/>
        <v>4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33.583333333333336</v>
      </c>
      <c r="W7" s="17">
        <f ca="1">IF($A7=0,0,SUMIF('Week 1 Roster'!$AZ:$AZ,$B7,'Week 1 Roster'!$AE:$AE))</f>
        <v>0</v>
      </c>
      <c r="X7" s="17">
        <f ca="1">IF($A7=0,0,SUMIF('Week 1 Roster'!$AZ:$AZ,$B7,'Week 1 Roster'!$AG:$AG))</f>
        <v>9.75</v>
      </c>
      <c r="Y7" s="17">
        <f ca="1">IF($A7=0,0,SUMIF('Week 1 Roster'!$AZ:$AZ,$B7,'Week 1 Roster'!$AI:$AI))</f>
        <v>8.25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2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18</v>
      </c>
      <c r="AI7" s="17">
        <f ca="1">IF($A7=0,0,SUMIF('Week 2 Roster'!$AZ:$AZ,$B7,'Week 2 Roster'!$AE:$AE))</f>
        <v>0</v>
      </c>
      <c r="AJ7" s="17">
        <f ca="1">IF($A7=0,0,SUMIF('Week 2 Roster'!$AZ:$AZ,$B7,'Week 2 Roster'!$AG:$AG))</f>
        <v>8.0833333333333339</v>
      </c>
      <c r="AK7" s="17">
        <f ca="1">IF($A7=0,0,SUMIF('Week 2 Roster'!$AZ:$AZ,$B7,'Week 2 Roster'!$AI:$AI))</f>
        <v>7.5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2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15.583333333333334</v>
      </c>
      <c r="AT7" s="17"/>
      <c r="AU7" s="25">
        <f>'Week 1 Roster'!A7</f>
        <v>10272</v>
      </c>
      <c r="AV7" s="25">
        <f>'Week 2 Roster'!A7</f>
        <v>10272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210273</v>
      </c>
      <c r="B8" s="28">
        <f t="shared" ca="1" si="9"/>
        <v>210273</v>
      </c>
      <c r="C8" s="28" t="str">
        <f ca="1">IF($A8=0,"",VLOOKUP($B8,Employees!$A:$G,2,FALSE))</f>
        <v>Chris</v>
      </c>
      <c r="D8" s="28" t="str">
        <f ca="1">IF($A8=0,"",VLOOKUP($B8,Employees!$A:$G,3,FALSE))</f>
        <v>Fung</v>
      </c>
      <c r="E8" s="26">
        <f ca="1">IF($A8=0,"",VLOOKUP($B8,Employees!$A:$G,5,FALSE))</f>
        <v>38847</v>
      </c>
      <c r="F8" s="13">
        <f ca="1">IF($E8="","",ROUNDDOWN(YEARFRAC($E8, 'Week 1 Roster'!$D$1-1, 1), 0))</f>
        <v>17</v>
      </c>
      <c r="G8" s="13">
        <f ca="1">IF($E8="","",ROUNDDOWN(YEARFRAC($E8, 'Week 1 Roster'!$D$1+14, 1), 0))</f>
        <v>17</v>
      </c>
      <c r="H8" s="13" t="b">
        <f t="shared" ca="1" si="10"/>
        <v>0</v>
      </c>
      <c r="I8" s="13">
        <f ca="1">IF($A8=0,"",VLOOKUP($B8,Employees!$A:$G,6,FALSE))</f>
        <v>76</v>
      </c>
      <c r="J8" s="13" t="str">
        <f ca="1">IF($A8=0,"",VLOOKUP($B8,Employees!$A:$G,7,FALSE))</f>
        <v>HL</v>
      </c>
      <c r="K8" s="14">
        <f t="shared" ca="1" si="11"/>
        <v>0</v>
      </c>
      <c r="L8" s="14">
        <f t="shared" ca="1" si="12"/>
        <v>13.716666666666665</v>
      </c>
      <c r="M8" s="14">
        <f t="shared" ca="1" si="13"/>
        <v>7.9166666666666679</v>
      </c>
      <c r="N8" s="14">
        <f t="shared" ca="1" si="14"/>
        <v>0</v>
      </c>
      <c r="O8" s="14">
        <f t="shared" ca="1" si="15"/>
        <v>0</v>
      </c>
      <c r="P8" s="14">
        <f t="shared" ca="1" si="16"/>
        <v>0</v>
      </c>
      <c r="Q8" s="28">
        <f t="shared" ca="1" si="17"/>
        <v>3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21.633333333333333</v>
      </c>
      <c r="W8" s="17">
        <f ca="1">IF($A8=0,0,SUMIF('Week 1 Roster'!$AZ:$AZ,$B8,'Week 1 Roster'!$AE:$AE))</f>
        <v>0</v>
      </c>
      <c r="X8" s="17">
        <f ca="1">IF($A8=0,0,SUMIF('Week 1 Roster'!$AZ:$AZ,$B8,'Week 1 Roster'!$AG:$AG))</f>
        <v>6.8166666666666673</v>
      </c>
      <c r="Y8" s="17">
        <f ca="1">IF($A8=0,0,SUMIF('Week 1 Roster'!$AZ:$AZ,$B8,'Week 1 Roster'!$AI:$AI))</f>
        <v>0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1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6.8166666666666673</v>
      </c>
      <c r="AI8" s="17">
        <f ca="1">IF($A8=0,0,SUMIF('Week 2 Roster'!$AZ:$AZ,$B8,'Week 2 Roster'!$AE:$AE))</f>
        <v>0</v>
      </c>
      <c r="AJ8" s="17">
        <f ca="1">IF($A8=0,0,SUMIF('Week 2 Roster'!$AZ:$AZ,$B8,'Week 2 Roster'!$AG:$AG))</f>
        <v>6.8999999999999977</v>
      </c>
      <c r="AK8" s="17">
        <f ca="1">IF($A8=0,0,SUMIF('Week 2 Roster'!$AZ:$AZ,$B8,'Week 2 Roster'!$AI:$AI))</f>
        <v>7.9166666666666679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0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2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14.816666666666666</v>
      </c>
      <c r="AT8" s="17"/>
      <c r="AU8" s="25">
        <f>'Week 1 Roster'!A8</f>
        <v>210273</v>
      </c>
      <c r="AV8" s="25">
        <f>'Week 2 Roster'!A8</f>
        <v>210273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10284</v>
      </c>
      <c r="B9" s="28">
        <f t="shared" ca="1" si="9"/>
        <v>10284</v>
      </c>
      <c r="C9" s="28" t="str">
        <f ca="1">IF($A9=0,"",VLOOKUP($B9,Employees!$A:$G,2,FALSE))</f>
        <v>Kim Ngoc Ngo</v>
      </c>
      <c r="D9" s="28" t="str">
        <f ca="1">IF($A9=0,"",VLOOKUP($B9,Employees!$A:$G,3,FALSE))</f>
        <v>Bui</v>
      </c>
      <c r="E9" s="26">
        <f ca="1">IF($A9=0,"",VLOOKUP($B9,Employees!$A:$G,5,FALSE))</f>
        <v>37856</v>
      </c>
      <c r="F9" s="13">
        <f ca="1">IF($E9="","",ROUNDDOWN(YEARFRAC($E9, 'Week 1 Roster'!$D$1-1, 1), 0))</f>
        <v>20</v>
      </c>
      <c r="G9" s="13">
        <f ca="1">IF($E9="","",ROUNDDOWN(YEARFRAC($E9, 'Week 1 Roster'!$D$1+14, 1), 0))</f>
        <v>20</v>
      </c>
      <c r="H9" s="13" t="b">
        <f t="shared" ca="1" si="10"/>
        <v>0</v>
      </c>
      <c r="I9" s="13">
        <f ca="1">IF($A9=0,"",VLOOKUP($B9,Employees!$A:$G,6,FALSE))</f>
        <v>48</v>
      </c>
      <c r="J9" s="13" t="str">
        <f ca="1">IF($A9=0,"",VLOOKUP($B9,Employees!$A:$G,7,FALSE))</f>
        <v>HL</v>
      </c>
      <c r="K9" s="14">
        <f t="shared" ca="1" si="11"/>
        <v>22.666666666666671</v>
      </c>
      <c r="L9" s="14">
        <f t="shared" ca="1" si="12"/>
        <v>0</v>
      </c>
      <c r="M9" s="14">
        <f t="shared" ca="1" si="13"/>
        <v>0</v>
      </c>
      <c r="N9" s="14">
        <f t="shared" ca="1" si="14"/>
        <v>0</v>
      </c>
      <c r="O9" s="14">
        <f t="shared" ca="1" si="15"/>
        <v>0</v>
      </c>
      <c r="P9" s="14">
        <f t="shared" ca="1" si="16"/>
        <v>0</v>
      </c>
      <c r="Q9" s="28">
        <f t="shared" ca="1" si="17"/>
        <v>4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22.666666666666671</v>
      </c>
      <c r="W9" s="17">
        <f ca="1">IF($A9=0,0,SUMIF('Week 1 Roster'!$AZ:$AZ,$B9,'Week 1 Roster'!$AE:$AE))</f>
        <v>17.166666666666671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17.166666666666671</v>
      </c>
      <c r="AI9" s="17">
        <f ca="1">IF($A9=0,0,SUMIF('Week 2 Roster'!$AZ:$AZ,$B9,'Week 2 Roster'!$AE:$AE))</f>
        <v>5.5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0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1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5.5</v>
      </c>
      <c r="AT9" s="17"/>
      <c r="AU9" s="25">
        <f>'Week 1 Roster'!A9</f>
        <v>10284</v>
      </c>
      <c r="AV9" s="25">
        <f>'Week 2 Roster'!A9</f>
        <v>10284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10204</v>
      </c>
      <c r="B10" s="28">
        <f t="shared" ca="1" si="9"/>
        <v>10204</v>
      </c>
      <c r="C10" s="28" t="str">
        <f ca="1">IF($A10=0,"",VLOOKUP($B10,Employees!$A:$G,2,FALSE))</f>
        <v>Thy</v>
      </c>
      <c r="D10" s="28" t="str">
        <f ca="1">IF($A10=0,"",VLOOKUP($B10,Employees!$A:$G,3,FALSE))</f>
        <v>Nguyen</v>
      </c>
      <c r="E10" s="26">
        <f ca="1">IF($A10=0,"",VLOOKUP($B10,Employees!$A:$G,5,FALSE))</f>
        <v>37228</v>
      </c>
      <c r="F10" s="13">
        <f ca="1">IF($E10="","",ROUNDDOWN(YEARFRAC($E10, 'Week 1 Roster'!$D$1-1, 1), 0))</f>
        <v>22</v>
      </c>
      <c r="G10" s="13">
        <f ca="1">IF($E10="","",ROUNDDOWN(YEARFRAC($E10, 'Week 1 Roster'!$D$1+14, 1), 0))</f>
        <v>22</v>
      </c>
      <c r="H10" s="13" t="b">
        <f t="shared" ca="1" si="10"/>
        <v>0</v>
      </c>
      <c r="I10" s="13">
        <f ca="1">IF($A10=0,"",VLOOKUP($B10,Employees!$A:$G,6,FALSE))</f>
        <v>48</v>
      </c>
      <c r="J10" s="13" t="str">
        <f ca="1">IF($A10=0,"",VLOOKUP($B10,Employees!$A:$G,7,FALSE))</f>
        <v>HL</v>
      </c>
      <c r="K10" s="14">
        <f t="shared" ca="1" si="11"/>
        <v>0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0</v>
      </c>
      <c r="R10" s="14">
        <f t="shared" ca="1" si="18"/>
        <v>0</v>
      </c>
      <c r="S10" s="14">
        <f t="shared" ca="1" si="19"/>
        <v>48</v>
      </c>
      <c r="T10" s="14">
        <f t="shared" ca="1" si="20"/>
        <v>0</v>
      </c>
      <c r="U10" s="14">
        <f t="shared" ca="1" si="21"/>
        <v>48</v>
      </c>
      <c r="W10" s="17">
        <f ca="1">IF($A10=0,0,SUMIF('Week 1 Roster'!$AZ:$AZ,$B10,'Week 1 Roster'!$AE:$AE))</f>
        <v>0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0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24</v>
      </c>
      <c r="AF10" s="17">
        <f ca="1">IF($A10=0,0,SUMIF('Week 1 Roster'!$AZ:$AZ,$B10,'Week 1 Roster'!$AS:$AS))</f>
        <v>0</v>
      </c>
      <c r="AG10" s="17">
        <f t="shared" ca="1" si="22"/>
        <v>24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24</v>
      </c>
      <c r="AR10" s="17">
        <f ca="1">IF($A10=0,0,SUMIF('Week 2 Roster'!$AZ:$AZ,$B10,'Week 2 Roster'!$AS:$AS))</f>
        <v>0</v>
      </c>
      <c r="AS10" s="17">
        <f t="shared" ca="1" si="23"/>
        <v>24</v>
      </c>
      <c r="AT10" s="17"/>
      <c r="AU10" s="25">
        <f>'Week 1 Roster'!A10</f>
        <v>10204</v>
      </c>
      <c r="AV10" s="25">
        <f>'Week 2 Roster'!A10</f>
        <v>10204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0</v>
      </c>
      <c r="B11" s="28" t="str">
        <f t="shared" ca="1" si="9"/>
        <v/>
      </c>
      <c r="C11" s="28" t="str">
        <f ca="1">IF($A11=0,"",VLOOKUP($B11,Employees!$A:$G,2,FALSE))</f>
        <v/>
      </c>
      <c r="D11" s="28" t="str">
        <f ca="1">IF($A11=0,"",VLOOKUP($B11,Employees!$A:$G,3,FALSE))</f>
        <v/>
      </c>
      <c r="E11" s="26" t="str">
        <f ca="1">IF($A11=0,"",VLOOKUP($B11,Employees!$A:$G,5,FALSE))</f>
        <v/>
      </c>
      <c r="F11" s="13" t="str">
        <f ca="1">IF($E11="","",ROUNDDOWN(YEARFRAC($E11, 'Week 1 Roster'!$D$1-1, 1), 0))</f>
        <v/>
      </c>
      <c r="G11" s="13" t="str">
        <f ca="1">IF($E11="","",ROUNDDOWN(YEARFRAC($E11, 'Week 1 Roster'!$D$1+14, 1), 0))</f>
        <v/>
      </c>
      <c r="H11" s="13" t="str">
        <f t="shared" ca="1" si="10"/>
        <v/>
      </c>
      <c r="I11" s="13" t="str">
        <f ca="1">IF($A11=0,"",VLOOKUP($B11,Employees!$A:$G,6,FALSE))</f>
        <v/>
      </c>
      <c r="J11" s="13" t="str">
        <f ca="1">IF($A11=0,"",VLOOKUP($B11,Employees!$A:$G,7,FALSE))</f>
        <v/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0</v>
      </c>
      <c r="T11" s="14">
        <f t="shared" ca="1" si="20"/>
        <v>0</v>
      </c>
      <c r="U11" s="14">
        <f t="shared" ca="1" si="21"/>
        <v>0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0</v>
      </c>
      <c r="AF11" s="17">
        <f ca="1">IF($A11=0,0,SUMIF('Week 1 Roster'!$AZ:$AZ,$B11,'Week 1 Roster'!$AS:$AS))</f>
        <v>0</v>
      </c>
      <c r="AG11" s="17">
        <f t="shared" ca="1" si="22"/>
        <v>0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0</v>
      </c>
      <c r="AR11" s="17">
        <f ca="1">IF($A11=0,0,SUMIF('Week 2 Roster'!$AZ:$AZ,$B11,'Week 2 Roster'!$AS:$AS))</f>
        <v>0</v>
      </c>
      <c r="AS11" s="17">
        <f t="shared" ca="1" si="23"/>
        <v>0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0</v>
      </c>
      <c r="B12" s="28" t="str">
        <f t="shared" ca="1" si="9"/>
        <v/>
      </c>
      <c r="C12" s="28" t="str">
        <f ca="1">IF($A12=0,"",VLOOKUP($B12,Employees!$A:$G,2,FALSE))</f>
        <v/>
      </c>
      <c r="D12" s="28" t="str">
        <f ca="1">IF($A12=0,"",VLOOKUP($B12,Employees!$A:$G,3,FALSE))</f>
        <v/>
      </c>
      <c r="E12" s="26" t="str">
        <f ca="1">IF($A12=0,"",VLOOKUP($B12,Employees!$A:$G,5,FALSE))</f>
        <v/>
      </c>
      <c r="F12" s="13" t="str">
        <f ca="1">IF($E12="","",ROUNDDOWN(YEARFRAC($E12, 'Week 1 Roster'!$D$1-1, 1), 0))</f>
        <v/>
      </c>
      <c r="G12" s="13" t="str">
        <f ca="1">IF($E12="","",ROUNDDOWN(YEARFRAC($E12, 'Week 1 Roster'!$D$1+14, 1), 0))</f>
        <v/>
      </c>
      <c r="H12" s="13" t="str">
        <f t="shared" ca="1" si="10"/>
        <v/>
      </c>
      <c r="I12" s="13" t="str">
        <f ca="1">IF($A12=0,"",VLOOKUP($B12,Employees!$A:$G,6,FALSE))</f>
        <v/>
      </c>
      <c r="J12" s="13" t="str">
        <f ca="1">IF($A12=0,"",VLOOKUP($B12,Employees!$A:$G,7,FALSE))</f>
        <v/>
      </c>
      <c r="K12" s="14">
        <f t="shared" ca="1" si="11"/>
        <v>0</v>
      </c>
      <c r="L12" s="14">
        <f t="shared" ca="1" si="12"/>
        <v>0</v>
      </c>
      <c r="M12" s="14">
        <f t="shared" ca="1" si="13"/>
        <v>0</v>
      </c>
      <c r="N12" s="14">
        <f t="shared" ca="1" si="14"/>
        <v>0</v>
      </c>
      <c r="O12" s="14">
        <f t="shared" ca="1" si="15"/>
        <v>0</v>
      </c>
      <c r="P12" s="14">
        <f t="shared" ca="1" si="16"/>
        <v>0</v>
      </c>
      <c r="Q12" s="28">
        <f t="shared" ca="1" si="17"/>
        <v>0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0</v>
      </c>
      <c r="W12" s="17">
        <f ca="1">IF($A12=0,0,SUMIF('Week 1 Roster'!$AZ:$AZ,$B12,'Week 1 Roster'!$AE:$AE))</f>
        <v>0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0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0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0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 t="str">
        <f>'Week 1 Roster'!A16</f>
        <v/>
      </c>
      <c r="AV16" s="25" t="str">
        <f>'Week 2 Roster'!A16</f>
        <v/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 t="str">
        <f>'Week 1 Roster'!A17</f>
        <v/>
      </c>
      <c r="AV17" s="25" t="str">
        <f>'Week 2 Roster'!A17</f>
        <v/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 t="str">
        <f>'Week 1 Roster'!A18</f>
        <v/>
      </c>
      <c r="AV18" s="25" t="str">
        <f>'Week 2 Roster'!A18</f>
        <v/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topLeftCell="U1" zoomScale="156" zoomScaleNormal="156" workbookViewId="0">
      <selection activeCell="X1" sqref="X1:X1048576"/>
    </sheetView>
  </sheetViews>
  <sheetFormatPr baseColWidth="10" defaultColWidth="10.83203125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0</v>
      </c>
      <c r="C6" s="14">
        <f t="shared" si="2"/>
        <v>0</v>
      </c>
      <c r="D6" s="14">
        <f t="shared" si="3"/>
        <v>0</v>
      </c>
      <c r="E6" s="14">
        <f t="shared" si="4"/>
        <v>0</v>
      </c>
      <c r="F6" s="14">
        <f t="shared" si="5"/>
        <v>0</v>
      </c>
      <c r="G6" s="14">
        <f t="shared" si="6"/>
        <v>0</v>
      </c>
      <c r="H6" s="28">
        <f t="shared" si="7"/>
        <v>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0</v>
      </c>
      <c r="N6" s="17">
        <f>IF(ISBLANK($A6),0,SUMIF('Week 1 Roster'!$B:$B,$A6,'Week 1 Roster'!$AE:$AE))</f>
        <v>0</v>
      </c>
      <c r="O6" s="17">
        <f>IF(ISBLANK($A6),0,SUMIF('Week 1 Roster'!$B:$B,$A6,'Week 1 Roster'!$AG:$AG))</f>
        <v>0</v>
      </c>
      <c r="P6" s="17">
        <f>IF(ISBLANK($A6),0,SUMIF('Week 1 Roster'!$B:$B,$A6,'Week 1 Roster'!$AI:$AI))</f>
        <v>0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0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0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0</v>
      </c>
      <c r="Z6" s="17">
        <f>IF(ISBLANK($A6),0,SUMIF('Week 2 Roster'!$B:$B,$A6,'Week 2 Roster'!$AE:$AE))</f>
        <v>0</v>
      </c>
      <c r="AA6" s="17">
        <f>IF(ISBLANK($A6),0,SUMIF('Week 2 Roster'!$B:$B,$A6,'Week 2 Roster'!$AG:$AG))</f>
        <v>0</v>
      </c>
      <c r="AB6" s="17">
        <f>IF(ISBLANK($A6),0,SUMIF('Week 2 Roster'!$B:$B,$A6,'Week 2 Roster'!$AI:$AI))</f>
        <v>0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0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0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0</v>
      </c>
      <c r="AK6" s="17"/>
    </row>
    <row r="7" spans="1:37">
      <c r="A7" s="28" t="str">
        <f>IF(ISBLANK(Stores!A7),"",Stores!A7)</f>
        <v>HV</v>
      </c>
      <c r="B7" s="14">
        <f t="shared" si="1"/>
        <v>133.94999999999999</v>
      </c>
      <c r="C7" s="14">
        <f t="shared" si="2"/>
        <v>39.433333333333337</v>
      </c>
      <c r="D7" s="14">
        <f t="shared" si="3"/>
        <v>29.666666666666664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28</v>
      </c>
      <c r="I7" s="14">
        <f t="shared" si="8"/>
        <v>0</v>
      </c>
      <c r="J7" s="14">
        <f t="shared" si="9"/>
        <v>48</v>
      </c>
      <c r="K7" s="14">
        <f t="shared" si="10"/>
        <v>0</v>
      </c>
      <c r="L7" s="14">
        <f t="shared" si="11"/>
        <v>251.04999999999998</v>
      </c>
      <c r="N7" s="17">
        <f>IF(ISBLANK($A7),0,SUMIF('Week 1 Roster'!$B:$B,$A7,'Week 1 Roster'!$AE:$AE))</f>
        <v>71.733333333333334</v>
      </c>
      <c r="O7" s="17">
        <f>IF(ISBLANK($A7),0,SUMIF('Week 1 Roster'!$B:$B,$A7,'Week 1 Roster'!$AG:$AG))</f>
        <v>19.883333333333333</v>
      </c>
      <c r="P7" s="17">
        <f>IF(ISBLANK($A7),0,SUMIF('Week 1 Roster'!$B:$B,$A7,'Week 1 Roster'!$AI:$AI))</f>
        <v>14.249999999999998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16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24</v>
      </c>
      <c r="W7" s="17">
        <f>IF(ISBLANK($A7),0,SUMIF('Week 1 Roster'!$B:$B,$A7,'Week 1 Roster'!$AS:$AS))</f>
        <v>0</v>
      </c>
      <c r="X7" s="17">
        <f t="shared" si="12"/>
        <v>129.86666666666667</v>
      </c>
      <c r="Z7" s="17">
        <f>IF(ISBLANK($A7),0,SUMIF('Week 2 Roster'!$B:$B,$A7,'Week 2 Roster'!$AE:$AE))</f>
        <v>62.216666666666669</v>
      </c>
      <c r="AA7" s="17">
        <f>IF(ISBLANK($A7),0,SUMIF('Week 2 Roster'!$B:$B,$A7,'Week 2 Roster'!$AG:$AG))</f>
        <v>19.55</v>
      </c>
      <c r="AB7" s="17">
        <f>IF(ISBLANK($A7),0,SUMIF('Week 2 Roster'!$B:$B,$A7,'Week 2 Roster'!$AI:$AI))</f>
        <v>15.416666666666668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12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24</v>
      </c>
      <c r="AI7" s="17">
        <f>IF(ISBLANK($A7),0,SUMIF('Week 2 Roster'!$B:$B,$A7,'Week 2 Roster'!$AS:$AS))</f>
        <v>0</v>
      </c>
      <c r="AJ7" s="17">
        <f t="shared" si="13"/>
        <v>121.18333333333334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0</v>
      </c>
      <c r="C15" s="14">
        <f t="shared" si="2"/>
        <v>0</v>
      </c>
      <c r="D15" s="14">
        <f t="shared" si="3"/>
        <v>0</v>
      </c>
      <c r="E15" s="14">
        <f t="shared" si="4"/>
        <v>0</v>
      </c>
      <c r="F15" s="14">
        <f t="shared" si="5"/>
        <v>0</v>
      </c>
      <c r="G15" s="14">
        <f t="shared" si="6"/>
        <v>0</v>
      </c>
      <c r="H15" s="28">
        <f t="shared" si="7"/>
        <v>0</v>
      </c>
      <c r="I15" s="14">
        <f t="shared" si="8"/>
        <v>0</v>
      </c>
      <c r="J15" s="14">
        <f t="shared" si="9"/>
        <v>0</v>
      </c>
      <c r="K15" s="14">
        <f t="shared" si="10"/>
        <v>0</v>
      </c>
      <c r="L15" s="14">
        <f t="shared" si="11"/>
        <v>0</v>
      </c>
      <c r="N15" s="17">
        <f>IF(ISBLANK($A15),0,SUMIF('Week 1 Roster'!$B:$B,$A15,'Week 1 Roster'!$AE:$AE))</f>
        <v>0</v>
      </c>
      <c r="O15" s="17">
        <f>IF(ISBLANK($A15),0,SUMIF('Week 1 Roster'!$B:$B,$A15,'Week 1 Roster'!$AG:$AG))</f>
        <v>0</v>
      </c>
      <c r="P15" s="17">
        <f>IF(ISBLANK($A15),0,SUMIF('Week 1 Roster'!$B:$B,$A15,'Week 1 Roster'!$AI:$AI))</f>
        <v>0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0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0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0</v>
      </c>
      <c r="W15" s="17">
        <f>IF(ISBLANK($A15),0,SUMIF('Week 1 Roster'!$B:$B,$A15,'Week 1 Roster'!$AS:$AS))</f>
        <v>0</v>
      </c>
      <c r="X15" s="17">
        <f t="shared" si="12"/>
        <v>0</v>
      </c>
      <c r="Z15" s="17">
        <f>IF(ISBLANK($A15),0,SUMIF('Week 2 Roster'!$B:$B,$A15,'Week 2 Roster'!$AE:$AE))</f>
        <v>0</v>
      </c>
      <c r="AA15" s="17">
        <f>IF(ISBLANK($A15),0,SUMIF('Week 2 Roster'!$B:$B,$A15,'Week 2 Roster'!$AG:$AG))</f>
        <v>0</v>
      </c>
      <c r="AB15" s="17">
        <f>IF(ISBLANK($A15),0,SUMIF('Week 2 Roster'!$B:$B,$A15,'Week 2 Roster'!$AI:$AI))</f>
        <v>0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0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0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0</v>
      </c>
      <c r="AI15" s="17">
        <f>IF(ISBLANK($A15),0,SUMIF('Week 2 Roster'!$B:$B,$A15,'Week 2 Roster'!$AS:$AS))</f>
        <v>0</v>
      </c>
      <c r="AJ15" s="17">
        <f t="shared" si="13"/>
        <v>0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189" zoomScale="186" zoomScaleNormal="186" workbookViewId="0">
      <selection activeCell="D204" sqref="D204"/>
    </sheetView>
  </sheetViews>
  <sheetFormatPr baseColWidth="10" defaultColWidth="10.83203125" defaultRowHeight="13"/>
  <cols>
    <col min="1" max="1" width="11.5" customWidth="1"/>
    <col min="2" max="2" width="17.1640625" bestFit="1" customWidth="1"/>
    <col min="3" max="3" width="16.1640625" customWidth="1"/>
    <col min="4" max="4" width="22.83203125" customWidth="1"/>
    <col min="5" max="5" width="11.5"/>
    <col min="6" max="6" width="13.6640625" style="32" bestFit="1" customWidth="1"/>
    <col min="7" max="7" width="11.5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7" t="s">
        <v>321</v>
      </c>
      <c r="C2" s="67" t="s">
        <v>235</v>
      </c>
      <c r="D2" s="67" t="s">
        <v>322</v>
      </c>
      <c r="E2" s="68">
        <v>33178</v>
      </c>
      <c r="F2" s="67">
        <v>76</v>
      </c>
      <c r="G2" s="67" t="s">
        <v>435</v>
      </c>
      <c r="H2" s="12">
        <f t="shared" ref="H2:H65" si="0">A2</f>
        <v>10001</v>
      </c>
    </row>
    <row r="3" spans="1:8">
      <c r="A3">
        <v>10002</v>
      </c>
      <c r="B3" s="67" t="s">
        <v>323</v>
      </c>
      <c r="C3" s="67" t="s">
        <v>324</v>
      </c>
      <c r="D3" s="67" t="s">
        <v>325</v>
      </c>
      <c r="E3" s="68">
        <v>34854</v>
      </c>
      <c r="F3" s="67">
        <v>76</v>
      </c>
      <c r="G3" s="67" t="s">
        <v>435</v>
      </c>
      <c r="H3" s="12">
        <f t="shared" si="0"/>
        <v>10002</v>
      </c>
    </row>
    <row r="4" spans="1:8">
      <c r="A4">
        <v>10003</v>
      </c>
      <c r="B4" s="67" t="s">
        <v>326</v>
      </c>
      <c r="C4" s="67" t="s">
        <v>267</v>
      </c>
      <c r="D4" s="67" t="s">
        <v>327</v>
      </c>
      <c r="E4" s="68">
        <v>36881</v>
      </c>
      <c r="F4" s="67">
        <v>48</v>
      </c>
      <c r="G4" s="67" t="s">
        <v>435</v>
      </c>
      <c r="H4" s="12">
        <f t="shared" si="0"/>
        <v>10003</v>
      </c>
    </row>
    <row r="5" spans="1:8">
      <c r="A5">
        <v>10004</v>
      </c>
      <c r="B5" s="67" t="s">
        <v>115</v>
      </c>
      <c r="C5" s="67" t="s">
        <v>328</v>
      </c>
      <c r="D5" s="67" t="s">
        <v>329</v>
      </c>
      <c r="E5" s="68">
        <v>37038</v>
      </c>
      <c r="F5" s="67">
        <v>48</v>
      </c>
      <c r="G5" s="67" t="s">
        <v>435</v>
      </c>
      <c r="H5" s="12">
        <f t="shared" si="0"/>
        <v>10004</v>
      </c>
    </row>
    <row r="6" spans="1:8">
      <c r="A6">
        <v>10005</v>
      </c>
      <c r="B6" s="67" t="s">
        <v>330</v>
      </c>
      <c r="C6" s="67" t="s">
        <v>331</v>
      </c>
      <c r="D6" s="67" t="s">
        <v>332</v>
      </c>
      <c r="E6" s="68">
        <v>32417</v>
      </c>
      <c r="F6" s="67">
        <v>76</v>
      </c>
      <c r="G6" s="67" t="s">
        <v>435</v>
      </c>
      <c r="H6" s="12">
        <f t="shared" si="0"/>
        <v>10005</v>
      </c>
    </row>
    <row r="7" spans="1:8">
      <c r="A7">
        <v>10006</v>
      </c>
      <c r="B7" s="67" t="s">
        <v>333</v>
      </c>
      <c r="C7" s="67" t="s">
        <v>178</v>
      </c>
      <c r="D7" s="67" t="s">
        <v>334</v>
      </c>
      <c r="E7" s="68">
        <v>32528</v>
      </c>
      <c r="F7" s="67">
        <v>76</v>
      </c>
      <c r="G7" s="67" t="s">
        <v>435</v>
      </c>
      <c r="H7" s="12">
        <f t="shared" si="0"/>
        <v>10006</v>
      </c>
    </row>
    <row r="8" spans="1:8">
      <c r="A8">
        <v>10007</v>
      </c>
      <c r="B8" s="67" t="s">
        <v>335</v>
      </c>
      <c r="C8" s="67" t="s">
        <v>319</v>
      </c>
      <c r="D8" s="67" t="s">
        <v>336</v>
      </c>
      <c r="E8" s="68">
        <v>36422</v>
      </c>
      <c r="F8" s="67">
        <v>76</v>
      </c>
      <c r="G8" s="67" t="s">
        <v>435</v>
      </c>
      <c r="H8" s="12">
        <f t="shared" si="0"/>
        <v>10007</v>
      </c>
    </row>
    <row r="9" spans="1:8">
      <c r="A9">
        <v>10008</v>
      </c>
      <c r="B9" s="67" t="s">
        <v>337</v>
      </c>
      <c r="C9" s="67" t="s">
        <v>338</v>
      </c>
      <c r="D9" s="67" t="s">
        <v>339</v>
      </c>
      <c r="E9" s="68">
        <v>36271</v>
      </c>
      <c r="F9" s="67">
        <v>76</v>
      </c>
      <c r="G9" s="67" t="s">
        <v>435</v>
      </c>
      <c r="H9" s="12">
        <f t="shared" si="0"/>
        <v>10008</v>
      </c>
    </row>
    <row r="10" spans="1:8">
      <c r="A10">
        <v>10009</v>
      </c>
      <c r="B10" s="67" t="s">
        <v>340</v>
      </c>
      <c r="C10" s="67" t="s">
        <v>116</v>
      </c>
      <c r="D10" s="67" t="s">
        <v>442</v>
      </c>
      <c r="E10" s="68">
        <v>38294</v>
      </c>
      <c r="F10" s="67">
        <v>76</v>
      </c>
      <c r="G10" s="67" t="s">
        <v>435</v>
      </c>
      <c r="H10" s="12">
        <f t="shared" si="0"/>
        <v>10009</v>
      </c>
    </row>
    <row r="11" spans="1:8">
      <c r="A11">
        <v>10010</v>
      </c>
      <c r="B11" s="67" t="s">
        <v>341</v>
      </c>
      <c r="C11" s="67" t="s">
        <v>342</v>
      </c>
      <c r="D11" s="67" t="s">
        <v>343</v>
      </c>
      <c r="E11" s="68">
        <v>36628</v>
      </c>
      <c r="F11" s="67">
        <v>76</v>
      </c>
      <c r="G11" s="67" t="s">
        <v>435</v>
      </c>
      <c r="H11" s="12">
        <f t="shared" si="0"/>
        <v>10010</v>
      </c>
    </row>
    <row r="12" spans="1:8">
      <c r="A12">
        <v>10011</v>
      </c>
      <c r="B12" s="67" t="s">
        <v>344</v>
      </c>
      <c r="C12" s="67" t="s">
        <v>345</v>
      </c>
      <c r="D12" s="67" t="s">
        <v>346</v>
      </c>
      <c r="E12" s="68">
        <v>34222</v>
      </c>
      <c r="F12" s="67">
        <v>76</v>
      </c>
      <c r="G12" s="67" t="s">
        <v>435</v>
      </c>
      <c r="H12" s="12">
        <f t="shared" si="0"/>
        <v>10011</v>
      </c>
    </row>
    <row r="13" spans="1:8">
      <c r="A13">
        <v>10012</v>
      </c>
      <c r="B13" s="67" t="s">
        <v>347</v>
      </c>
      <c r="C13" s="67" t="s">
        <v>348</v>
      </c>
      <c r="D13" s="67" t="s">
        <v>349</v>
      </c>
      <c r="E13" s="68">
        <v>35102</v>
      </c>
      <c r="F13" s="67">
        <v>76</v>
      </c>
      <c r="G13" s="67" t="s">
        <v>435</v>
      </c>
      <c r="H13" s="12">
        <f t="shared" si="0"/>
        <v>10012</v>
      </c>
    </row>
    <row r="14" spans="1:8">
      <c r="A14">
        <v>10013</v>
      </c>
      <c r="B14" s="67" t="s">
        <v>350</v>
      </c>
      <c r="C14" s="67" t="s">
        <v>319</v>
      </c>
      <c r="D14" s="67" t="s">
        <v>351</v>
      </c>
      <c r="E14" s="68">
        <v>36798</v>
      </c>
      <c r="F14" s="67">
        <v>48</v>
      </c>
      <c r="G14" s="67" t="s">
        <v>435</v>
      </c>
      <c r="H14" s="12">
        <f t="shared" si="0"/>
        <v>10013</v>
      </c>
    </row>
    <row r="15" spans="1:8">
      <c r="A15">
        <v>10014</v>
      </c>
      <c r="B15" s="67" t="s">
        <v>453</v>
      </c>
      <c r="C15" s="67" t="s">
        <v>454</v>
      </c>
      <c r="D15" s="67" t="s">
        <v>452</v>
      </c>
      <c r="E15" s="68">
        <v>36559</v>
      </c>
      <c r="F15" s="67">
        <v>76</v>
      </c>
      <c r="G15" s="67" t="s">
        <v>435</v>
      </c>
      <c r="H15" s="12">
        <f t="shared" si="0"/>
        <v>10014</v>
      </c>
    </row>
    <row r="16" spans="1:8">
      <c r="A16">
        <v>10015</v>
      </c>
      <c r="B16" s="67" t="s">
        <v>352</v>
      </c>
      <c r="C16" s="67" t="s">
        <v>303</v>
      </c>
      <c r="D16" s="67" t="s">
        <v>353</v>
      </c>
      <c r="E16" s="68">
        <v>37913</v>
      </c>
      <c r="F16" s="67">
        <v>76</v>
      </c>
      <c r="G16" s="67" t="s">
        <v>435</v>
      </c>
      <c r="H16" s="12">
        <f t="shared" si="0"/>
        <v>10015</v>
      </c>
    </row>
    <row r="17" spans="1:8">
      <c r="A17">
        <v>10016</v>
      </c>
      <c r="B17" s="67" t="s">
        <v>354</v>
      </c>
      <c r="C17" s="67" t="s">
        <v>355</v>
      </c>
      <c r="D17" s="67" t="s">
        <v>356</v>
      </c>
      <c r="E17" s="68">
        <v>38227</v>
      </c>
      <c r="F17" s="67">
        <v>76</v>
      </c>
      <c r="G17" s="67" t="s">
        <v>435</v>
      </c>
      <c r="H17" s="12">
        <f t="shared" si="0"/>
        <v>10016</v>
      </c>
    </row>
    <row r="18" spans="1:8">
      <c r="A18">
        <v>10017</v>
      </c>
      <c r="B18" s="67" t="s">
        <v>357</v>
      </c>
      <c r="C18" s="67" t="s">
        <v>358</v>
      </c>
      <c r="D18" s="67" t="s">
        <v>359</v>
      </c>
      <c r="E18" s="68">
        <v>37993</v>
      </c>
      <c r="F18" s="67">
        <v>76</v>
      </c>
      <c r="G18" s="67" t="s">
        <v>435</v>
      </c>
      <c r="H18" s="12">
        <f t="shared" si="0"/>
        <v>10017</v>
      </c>
    </row>
    <row r="19" spans="1:8">
      <c r="A19">
        <v>10018</v>
      </c>
      <c r="B19" s="67" t="s">
        <v>360</v>
      </c>
      <c r="C19" s="67" t="s">
        <v>361</v>
      </c>
      <c r="D19" s="67" t="s">
        <v>362</v>
      </c>
      <c r="E19" s="68">
        <v>35489</v>
      </c>
      <c r="F19" s="67">
        <v>76</v>
      </c>
      <c r="G19" s="67" t="s">
        <v>435</v>
      </c>
      <c r="H19" s="12">
        <f t="shared" si="0"/>
        <v>10018</v>
      </c>
    </row>
    <row r="20" spans="1:8">
      <c r="A20">
        <v>10019</v>
      </c>
      <c r="B20" s="67" t="s">
        <v>363</v>
      </c>
      <c r="C20" s="67" t="s">
        <v>364</v>
      </c>
      <c r="D20" s="67" t="s">
        <v>365</v>
      </c>
      <c r="E20" s="68">
        <v>35403</v>
      </c>
      <c r="F20" s="67">
        <v>76</v>
      </c>
      <c r="G20" s="67" t="s">
        <v>435</v>
      </c>
      <c r="H20" s="12">
        <f t="shared" si="0"/>
        <v>10019</v>
      </c>
    </row>
    <row r="21" spans="1:8">
      <c r="A21">
        <v>10020</v>
      </c>
      <c r="B21" s="67" t="s">
        <v>366</v>
      </c>
      <c r="C21" s="67" t="s">
        <v>367</v>
      </c>
      <c r="D21" s="67" t="s">
        <v>457</v>
      </c>
      <c r="E21" s="68">
        <v>36886</v>
      </c>
      <c r="F21" s="67">
        <v>76</v>
      </c>
      <c r="G21" s="67" t="s">
        <v>435</v>
      </c>
      <c r="H21" s="12">
        <f t="shared" si="0"/>
        <v>10020</v>
      </c>
    </row>
    <row r="22" spans="1:8">
      <c r="A22">
        <v>10021</v>
      </c>
      <c r="B22" s="67" t="s">
        <v>170</v>
      </c>
      <c r="C22" s="67" t="s">
        <v>348</v>
      </c>
      <c r="D22" s="67" t="s">
        <v>368</v>
      </c>
      <c r="E22" s="68">
        <v>35725</v>
      </c>
      <c r="F22" s="67">
        <v>76</v>
      </c>
      <c r="G22" s="67" t="s">
        <v>435</v>
      </c>
      <c r="H22" s="12">
        <f t="shared" si="0"/>
        <v>10021</v>
      </c>
    </row>
    <row r="23" spans="1:8">
      <c r="A23">
        <v>10022</v>
      </c>
      <c r="B23" s="67" t="s">
        <v>369</v>
      </c>
      <c r="C23" s="67" t="s">
        <v>183</v>
      </c>
      <c r="D23" s="67" t="s">
        <v>370</v>
      </c>
      <c r="E23" s="68">
        <v>35862</v>
      </c>
      <c r="F23" s="67">
        <v>76</v>
      </c>
      <c r="G23" s="67" t="s">
        <v>435</v>
      </c>
      <c r="H23" s="12">
        <f t="shared" si="0"/>
        <v>10022</v>
      </c>
    </row>
    <row r="24" spans="1:8">
      <c r="A24">
        <v>10023</v>
      </c>
      <c r="B24" s="67" t="s">
        <v>176</v>
      </c>
      <c r="C24" s="67" t="s">
        <v>177</v>
      </c>
      <c r="D24" s="67"/>
      <c r="E24" s="68">
        <v>34717</v>
      </c>
      <c r="F24" s="67">
        <v>76</v>
      </c>
      <c r="G24" s="67" t="s">
        <v>435</v>
      </c>
      <c r="H24" s="12">
        <f t="shared" si="0"/>
        <v>10023</v>
      </c>
    </row>
    <row r="25" spans="1:8">
      <c r="A25">
        <v>10024</v>
      </c>
      <c r="B25" s="67" t="s">
        <v>371</v>
      </c>
      <c r="C25" s="67" t="s">
        <v>372</v>
      </c>
      <c r="D25" s="67" t="s">
        <v>437</v>
      </c>
      <c r="E25" s="68">
        <v>35194</v>
      </c>
      <c r="F25" s="67">
        <v>76</v>
      </c>
      <c r="G25" s="67" t="s">
        <v>435</v>
      </c>
      <c r="H25" s="12">
        <f t="shared" si="0"/>
        <v>10024</v>
      </c>
    </row>
    <row r="26" spans="1:8">
      <c r="A26">
        <v>10025</v>
      </c>
      <c r="B26" s="67" t="s">
        <v>373</v>
      </c>
      <c r="C26" s="67" t="s">
        <v>374</v>
      </c>
      <c r="D26" s="67" t="s">
        <v>375</v>
      </c>
      <c r="E26" s="68">
        <v>37388</v>
      </c>
      <c r="F26" s="67">
        <v>48</v>
      </c>
      <c r="G26" s="67" t="s">
        <v>435</v>
      </c>
      <c r="H26" s="12">
        <f t="shared" si="0"/>
        <v>10025</v>
      </c>
    </row>
    <row r="27" spans="1:8">
      <c r="A27">
        <v>10026</v>
      </c>
      <c r="B27" s="67" t="s">
        <v>376</v>
      </c>
      <c r="C27" s="67" t="s">
        <v>105</v>
      </c>
      <c r="D27" s="67" t="s">
        <v>377</v>
      </c>
      <c r="E27" s="68">
        <v>36209</v>
      </c>
      <c r="F27" s="67">
        <v>76</v>
      </c>
      <c r="G27" s="67" t="s">
        <v>435</v>
      </c>
      <c r="H27" s="12">
        <f t="shared" si="0"/>
        <v>10026</v>
      </c>
    </row>
    <row r="28" spans="1:8">
      <c r="A28">
        <v>10027</v>
      </c>
      <c r="B28" s="67" t="s">
        <v>378</v>
      </c>
      <c r="C28" s="67" t="s">
        <v>267</v>
      </c>
      <c r="D28" s="67" t="s">
        <v>379</v>
      </c>
      <c r="E28" s="68">
        <v>37716</v>
      </c>
      <c r="F28" s="67">
        <v>76</v>
      </c>
      <c r="G28" s="67" t="s">
        <v>435</v>
      </c>
      <c r="H28" s="12">
        <f t="shared" si="0"/>
        <v>10027</v>
      </c>
    </row>
    <row r="29" spans="1:8">
      <c r="A29">
        <v>10028</v>
      </c>
      <c r="B29" s="67" t="s">
        <v>380</v>
      </c>
      <c r="C29" s="67" t="s">
        <v>381</v>
      </c>
      <c r="D29" s="67" t="s">
        <v>382</v>
      </c>
      <c r="E29" s="68">
        <v>36036</v>
      </c>
      <c r="F29" s="67">
        <v>48</v>
      </c>
      <c r="G29" s="67" t="s">
        <v>435</v>
      </c>
      <c r="H29" s="12">
        <f t="shared" si="0"/>
        <v>10028</v>
      </c>
    </row>
    <row r="30" spans="1:8">
      <c r="A30">
        <v>10029</v>
      </c>
      <c r="B30" s="67" t="s">
        <v>248</v>
      </c>
      <c r="C30" s="67" t="s">
        <v>215</v>
      </c>
      <c r="D30" s="67" t="s">
        <v>383</v>
      </c>
      <c r="E30" s="68">
        <v>36819</v>
      </c>
      <c r="F30" s="67">
        <v>76</v>
      </c>
      <c r="G30" s="67" t="s">
        <v>435</v>
      </c>
      <c r="H30" s="12">
        <f t="shared" si="0"/>
        <v>10029</v>
      </c>
    </row>
    <row r="31" spans="1:8">
      <c r="A31">
        <v>10030</v>
      </c>
      <c r="B31" s="67" t="s">
        <v>472</v>
      </c>
      <c r="C31" s="67" t="s">
        <v>462</v>
      </c>
      <c r="D31" s="67" t="s">
        <v>384</v>
      </c>
      <c r="E31" s="68">
        <v>35798</v>
      </c>
      <c r="F31" s="67">
        <v>48</v>
      </c>
      <c r="G31" s="67" t="s">
        <v>435</v>
      </c>
      <c r="H31" s="12">
        <f t="shared" si="0"/>
        <v>10030</v>
      </c>
    </row>
    <row r="32" spans="1:8">
      <c r="A32">
        <v>10031</v>
      </c>
      <c r="B32" s="67" t="s">
        <v>385</v>
      </c>
      <c r="C32" s="67" t="s">
        <v>386</v>
      </c>
      <c r="D32" s="67" t="s">
        <v>387</v>
      </c>
      <c r="E32" s="68">
        <v>35679</v>
      </c>
      <c r="F32" s="67">
        <v>48</v>
      </c>
      <c r="G32" s="67" t="s">
        <v>435</v>
      </c>
      <c r="H32" s="12">
        <f t="shared" si="0"/>
        <v>10031</v>
      </c>
    </row>
    <row r="33" spans="1:8">
      <c r="A33">
        <v>10032</v>
      </c>
      <c r="B33" s="67" t="s">
        <v>388</v>
      </c>
      <c r="C33" s="67" t="s">
        <v>389</v>
      </c>
      <c r="D33" s="67" t="s">
        <v>390</v>
      </c>
      <c r="E33" s="68">
        <v>36733</v>
      </c>
      <c r="F33" s="67">
        <v>48</v>
      </c>
      <c r="G33" s="67" t="s">
        <v>435</v>
      </c>
      <c r="H33" s="12">
        <f t="shared" si="0"/>
        <v>10032</v>
      </c>
    </row>
    <row r="34" spans="1:8">
      <c r="A34">
        <v>10033</v>
      </c>
      <c r="B34" s="67" t="s">
        <v>391</v>
      </c>
      <c r="C34" s="67" t="s">
        <v>392</v>
      </c>
      <c r="D34" s="67" t="s">
        <v>393</v>
      </c>
      <c r="E34" s="68">
        <v>36142</v>
      </c>
      <c r="F34" s="67">
        <v>76</v>
      </c>
      <c r="G34" s="67" t="s">
        <v>435</v>
      </c>
      <c r="H34" s="12">
        <f t="shared" si="0"/>
        <v>10033</v>
      </c>
    </row>
    <row r="35" spans="1:8">
      <c r="A35">
        <v>10034</v>
      </c>
      <c r="B35" s="67" t="s">
        <v>394</v>
      </c>
      <c r="C35" s="67" t="s">
        <v>105</v>
      </c>
      <c r="D35" s="67" t="s">
        <v>395</v>
      </c>
      <c r="E35" s="68">
        <v>35108</v>
      </c>
      <c r="F35" s="67">
        <v>76</v>
      </c>
      <c r="G35" s="67" t="s">
        <v>435</v>
      </c>
      <c r="H35" s="12">
        <f t="shared" si="0"/>
        <v>10034</v>
      </c>
    </row>
    <row r="36" spans="1:8">
      <c r="A36">
        <v>10035</v>
      </c>
      <c r="B36" s="67" t="s">
        <v>396</v>
      </c>
      <c r="C36" s="67" t="s">
        <v>183</v>
      </c>
      <c r="D36" s="67" t="s">
        <v>397</v>
      </c>
      <c r="E36" s="68">
        <v>35436</v>
      </c>
      <c r="F36" s="67">
        <v>76</v>
      </c>
      <c r="G36" s="67" t="s">
        <v>435</v>
      </c>
      <c r="H36" s="12">
        <f t="shared" si="0"/>
        <v>10035</v>
      </c>
    </row>
    <row r="37" spans="1:8">
      <c r="A37">
        <v>10036</v>
      </c>
      <c r="B37" s="67" t="s">
        <v>398</v>
      </c>
      <c r="C37" s="67" t="s">
        <v>399</v>
      </c>
      <c r="D37" s="67" t="s">
        <v>438</v>
      </c>
      <c r="E37" s="68">
        <v>37272</v>
      </c>
      <c r="F37" s="67">
        <v>76</v>
      </c>
      <c r="G37" s="67" t="s">
        <v>435</v>
      </c>
      <c r="H37" s="12">
        <f t="shared" si="0"/>
        <v>10036</v>
      </c>
    </row>
    <row r="38" spans="1:8">
      <c r="A38">
        <v>10037</v>
      </c>
      <c r="B38" s="67" t="s">
        <v>400</v>
      </c>
      <c r="C38" s="67" t="s">
        <v>473</v>
      </c>
      <c r="D38" s="67" t="s">
        <v>920</v>
      </c>
      <c r="E38" s="68">
        <v>33792</v>
      </c>
      <c r="F38" s="67">
        <v>96</v>
      </c>
      <c r="G38" s="67" t="s">
        <v>435</v>
      </c>
      <c r="H38" s="12">
        <f t="shared" si="0"/>
        <v>10037</v>
      </c>
    </row>
    <row r="39" spans="1:8">
      <c r="A39">
        <v>10038</v>
      </c>
      <c r="B39" s="67" t="s">
        <v>401</v>
      </c>
      <c r="C39" s="67" t="s">
        <v>897</v>
      </c>
      <c r="D39" s="69" t="s">
        <v>401</v>
      </c>
      <c r="E39" s="68">
        <v>37403</v>
      </c>
      <c r="F39" s="67">
        <v>48</v>
      </c>
      <c r="G39" s="67" t="s">
        <v>435</v>
      </c>
      <c r="H39" s="12">
        <f t="shared" si="0"/>
        <v>10038</v>
      </c>
    </row>
    <row r="40" spans="1:8">
      <c r="A40">
        <v>10039</v>
      </c>
      <c r="B40" s="67" t="s">
        <v>402</v>
      </c>
      <c r="C40" s="67" t="s">
        <v>348</v>
      </c>
      <c r="D40" s="67" t="s">
        <v>403</v>
      </c>
      <c r="E40" s="68">
        <v>34280</v>
      </c>
      <c r="F40" s="67">
        <v>100</v>
      </c>
      <c r="G40" s="67" t="s">
        <v>435</v>
      </c>
      <c r="H40" s="12">
        <f t="shared" si="0"/>
        <v>10039</v>
      </c>
    </row>
    <row r="41" spans="1:8">
      <c r="A41">
        <v>10040</v>
      </c>
      <c r="B41" s="67" t="s">
        <v>896</v>
      </c>
      <c r="C41" s="67" t="s">
        <v>230</v>
      </c>
      <c r="D41" s="67" t="s">
        <v>404</v>
      </c>
      <c r="E41" s="68">
        <v>37068</v>
      </c>
      <c r="F41" s="69">
        <v>4880</v>
      </c>
      <c r="G41" s="67" t="s">
        <v>435</v>
      </c>
      <c r="H41" s="12">
        <f t="shared" si="0"/>
        <v>10040</v>
      </c>
    </row>
    <row r="42" spans="1:8">
      <c r="A42">
        <v>10041</v>
      </c>
      <c r="B42" s="67" t="s">
        <v>405</v>
      </c>
      <c r="C42" s="67" t="s">
        <v>406</v>
      </c>
      <c r="D42" s="67" t="s">
        <v>407</v>
      </c>
      <c r="E42" s="68">
        <v>35284</v>
      </c>
      <c r="F42" s="69">
        <v>76</v>
      </c>
      <c r="G42" s="67" t="s">
        <v>435</v>
      </c>
      <c r="H42" s="12">
        <f t="shared" si="0"/>
        <v>10041</v>
      </c>
    </row>
    <row r="43" spans="1:8">
      <c r="A43">
        <v>10042</v>
      </c>
      <c r="B43" s="67" t="s">
        <v>408</v>
      </c>
      <c r="C43" s="67" t="s">
        <v>123</v>
      </c>
      <c r="D43" s="67" t="s">
        <v>409</v>
      </c>
      <c r="E43" s="68">
        <v>36161</v>
      </c>
      <c r="F43" s="69">
        <v>76</v>
      </c>
      <c r="G43" s="67" t="s">
        <v>435</v>
      </c>
      <c r="H43" s="12">
        <f t="shared" si="0"/>
        <v>10042</v>
      </c>
    </row>
    <row r="44" spans="1:8">
      <c r="A44">
        <v>10043</v>
      </c>
      <c r="B44" s="67" t="s">
        <v>474</v>
      </c>
      <c r="C44" s="67" t="s">
        <v>410</v>
      </c>
      <c r="D44" s="67" t="s">
        <v>436</v>
      </c>
      <c r="E44" s="68">
        <v>37272</v>
      </c>
      <c r="F44" s="69">
        <v>76</v>
      </c>
      <c r="G44" s="67" t="s">
        <v>435</v>
      </c>
      <c r="H44" s="12">
        <f t="shared" si="0"/>
        <v>10043</v>
      </c>
    </row>
    <row r="45" spans="1:8">
      <c r="A45">
        <v>10044</v>
      </c>
      <c r="B45" s="67" t="s">
        <v>411</v>
      </c>
      <c r="C45" s="67" t="s">
        <v>72</v>
      </c>
      <c r="D45" s="67"/>
      <c r="E45" s="68">
        <v>33435</v>
      </c>
      <c r="F45" s="69">
        <v>76</v>
      </c>
      <c r="G45" s="67" t="s">
        <v>435</v>
      </c>
      <c r="H45" s="12">
        <f t="shared" si="0"/>
        <v>10044</v>
      </c>
    </row>
    <row r="46" spans="1:8">
      <c r="A46">
        <v>10045</v>
      </c>
      <c r="B46" s="67" t="s">
        <v>412</v>
      </c>
      <c r="C46" s="67" t="s">
        <v>105</v>
      </c>
      <c r="D46" s="67" t="s">
        <v>413</v>
      </c>
      <c r="E46" s="68">
        <v>35301</v>
      </c>
      <c r="F46" s="69">
        <v>4880</v>
      </c>
      <c r="G46" s="67" t="s">
        <v>435</v>
      </c>
      <c r="H46" s="12">
        <f t="shared" si="0"/>
        <v>10045</v>
      </c>
    </row>
    <row r="47" spans="1:8">
      <c r="A47">
        <v>10046</v>
      </c>
      <c r="B47" s="67" t="s">
        <v>414</v>
      </c>
      <c r="C47" s="67" t="s">
        <v>348</v>
      </c>
      <c r="D47" s="67" t="s">
        <v>415</v>
      </c>
      <c r="E47" s="68">
        <v>36986</v>
      </c>
      <c r="F47" s="69">
        <v>76</v>
      </c>
      <c r="G47" s="67" t="s">
        <v>435</v>
      </c>
      <c r="H47" s="12">
        <f t="shared" si="0"/>
        <v>10046</v>
      </c>
    </row>
    <row r="48" spans="1:8">
      <c r="A48">
        <v>10047</v>
      </c>
      <c r="B48" s="67" t="s">
        <v>416</v>
      </c>
      <c r="C48" s="67" t="s">
        <v>183</v>
      </c>
      <c r="D48" s="67" t="s">
        <v>417</v>
      </c>
      <c r="E48" s="68">
        <v>35330</v>
      </c>
      <c r="F48" s="69">
        <v>76</v>
      </c>
      <c r="G48" s="67" t="s">
        <v>435</v>
      </c>
      <c r="H48" s="12">
        <f t="shared" si="0"/>
        <v>10047</v>
      </c>
    </row>
    <row r="49" spans="1:8">
      <c r="A49">
        <v>10048</v>
      </c>
      <c r="B49" s="67" t="s">
        <v>418</v>
      </c>
      <c r="C49" s="67" t="s">
        <v>419</v>
      </c>
      <c r="D49" s="67" t="s">
        <v>420</v>
      </c>
      <c r="E49" s="68">
        <v>35083</v>
      </c>
      <c r="F49" s="69">
        <v>76</v>
      </c>
      <c r="G49" s="67" t="s">
        <v>435</v>
      </c>
      <c r="H49" s="12">
        <f t="shared" si="0"/>
        <v>10048</v>
      </c>
    </row>
    <row r="50" spans="1:8">
      <c r="A50">
        <v>10049</v>
      </c>
      <c r="B50" s="67" t="s">
        <v>421</v>
      </c>
      <c r="C50" s="67" t="s">
        <v>183</v>
      </c>
      <c r="D50" s="67" t="s">
        <v>422</v>
      </c>
      <c r="E50" s="68">
        <v>35096</v>
      </c>
      <c r="F50" s="69">
        <v>76</v>
      </c>
      <c r="G50" s="67" t="s">
        <v>435</v>
      </c>
      <c r="H50" s="12">
        <f t="shared" si="0"/>
        <v>10049</v>
      </c>
    </row>
    <row r="51" spans="1:8">
      <c r="A51">
        <v>10050</v>
      </c>
      <c r="B51" s="67" t="s">
        <v>255</v>
      </c>
      <c r="C51" s="67" t="s">
        <v>178</v>
      </c>
      <c r="D51" s="67" t="s">
        <v>456</v>
      </c>
      <c r="E51" s="68">
        <v>35193</v>
      </c>
      <c r="F51" s="69">
        <v>76</v>
      </c>
      <c r="G51" s="67" t="s">
        <v>435</v>
      </c>
      <c r="H51" s="12">
        <f t="shared" si="0"/>
        <v>10050</v>
      </c>
    </row>
    <row r="52" spans="1:8">
      <c r="A52">
        <v>10051</v>
      </c>
      <c r="B52" s="67" t="s">
        <v>255</v>
      </c>
      <c r="C52" s="67" t="s">
        <v>319</v>
      </c>
      <c r="D52" s="67" t="s">
        <v>451</v>
      </c>
      <c r="E52" s="68">
        <v>35454</v>
      </c>
      <c r="F52" s="69">
        <v>76</v>
      </c>
      <c r="G52" s="67" t="s">
        <v>435</v>
      </c>
      <c r="H52" s="12">
        <f t="shared" si="0"/>
        <v>10051</v>
      </c>
    </row>
    <row r="53" spans="1:8">
      <c r="A53">
        <v>10052</v>
      </c>
      <c r="B53" s="67" t="s">
        <v>423</v>
      </c>
      <c r="C53" s="67" t="s">
        <v>424</v>
      </c>
      <c r="D53" s="67" t="s">
        <v>425</v>
      </c>
      <c r="E53" s="68">
        <v>35308</v>
      </c>
      <c r="F53" s="69">
        <v>76</v>
      </c>
      <c r="G53" s="67" t="s">
        <v>435</v>
      </c>
      <c r="H53" s="12">
        <f t="shared" si="0"/>
        <v>10052</v>
      </c>
    </row>
    <row r="54" spans="1:8">
      <c r="A54">
        <v>10053</v>
      </c>
      <c r="B54" s="67" t="s">
        <v>426</v>
      </c>
      <c r="C54" s="67" t="s">
        <v>267</v>
      </c>
      <c r="D54" s="67" t="s">
        <v>427</v>
      </c>
      <c r="E54" s="68">
        <v>32003</v>
      </c>
      <c r="F54" s="69">
        <v>48</v>
      </c>
      <c r="G54" s="67" t="s">
        <v>435</v>
      </c>
      <c r="H54" s="12">
        <f t="shared" si="0"/>
        <v>10053</v>
      </c>
    </row>
    <row r="55" spans="1:8">
      <c r="A55">
        <v>10054</v>
      </c>
      <c r="B55" s="67" t="s">
        <v>448</v>
      </c>
      <c r="C55" s="67" t="s">
        <v>319</v>
      </c>
      <c r="D55" s="67" t="s">
        <v>455</v>
      </c>
      <c r="E55" s="68">
        <v>37182</v>
      </c>
      <c r="F55" s="69">
        <v>76</v>
      </c>
      <c r="G55" s="67" t="s">
        <v>877</v>
      </c>
      <c r="H55" s="12">
        <f t="shared" si="0"/>
        <v>10054</v>
      </c>
    </row>
    <row r="56" spans="1:8">
      <c r="A56">
        <v>10055</v>
      </c>
      <c r="B56" s="67" t="s">
        <v>252</v>
      </c>
      <c r="C56" s="67" t="s">
        <v>235</v>
      </c>
      <c r="D56" s="67" t="s">
        <v>428</v>
      </c>
      <c r="E56" s="68">
        <v>36727</v>
      </c>
      <c r="F56" s="69">
        <v>48</v>
      </c>
      <c r="G56" s="67" t="s">
        <v>435</v>
      </c>
      <c r="H56" s="12">
        <f t="shared" si="0"/>
        <v>10055</v>
      </c>
    </row>
    <row r="57" spans="1:8">
      <c r="A57">
        <v>10056</v>
      </c>
      <c r="B57" s="67" t="s">
        <v>429</v>
      </c>
      <c r="C57" s="67" t="s">
        <v>430</v>
      </c>
      <c r="D57" s="67" t="s">
        <v>431</v>
      </c>
      <c r="E57" s="68">
        <v>35983</v>
      </c>
      <c r="F57" s="69">
        <v>76</v>
      </c>
      <c r="G57" s="67" t="s">
        <v>435</v>
      </c>
      <c r="H57" s="12">
        <f t="shared" si="0"/>
        <v>10056</v>
      </c>
    </row>
    <row r="58" spans="1:8">
      <c r="A58">
        <v>10057</v>
      </c>
      <c r="B58" s="67" t="s">
        <v>432</v>
      </c>
      <c r="C58" s="67" t="s">
        <v>348</v>
      </c>
      <c r="D58" s="67" t="s">
        <v>433</v>
      </c>
      <c r="E58" s="68">
        <v>34915</v>
      </c>
      <c r="F58" s="69">
        <v>76</v>
      </c>
      <c r="G58" s="67" t="s">
        <v>435</v>
      </c>
      <c r="H58" s="12">
        <f t="shared" si="0"/>
        <v>10057</v>
      </c>
    </row>
    <row r="59" spans="1:8">
      <c r="A59">
        <v>10058</v>
      </c>
      <c r="B59" s="67" t="s">
        <v>470</v>
      </c>
      <c r="C59" s="67" t="s">
        <v>226</v>
      </c>
      <c r="D59" s="67" t="s">
        <v>471</v>
      </c>
      <c r="E59" s="70">
        <v>35353</v>
      </c>
      <c r="F59" s="69">
        <v>48</v>
      </c>
      <c r="G59" s="67" t="s">
        <v>435</v>
      </c>
      <c r="H59" s="12">
        <f t="shared" si="0"/>
        <v>10058</v>
      </c>
    </row>
    <row r="60" spans="1:8">
      <c r="A60">
        <v>10059</v>
      </c>
      <c r="B60" s="67" t="s">
        <v>461</v>
      </c>
      <c r="C60" s="67" t="s">
        <v>462</v>
      </c>
      <c r="D60" s="67" t="s">
        <v>463</v>
      </c>
      <c r="E60" s="70">
        <v>35147</v>
      </c>
      <c r="F60" s="69">
        <v>48</v>
      </c>
      <c r="G60" s="67" t="s">
        <v>435</v>
      </c>
      <c r="H60" s="12">
        <f t="shared" si="0"/>
        <v>10059</v>
      </c>
    </row>
    <row r="61" spans="1:8">
      <c r="A61">
        <v>10060</v>
      </c>
      <c r="B61" s="67" t="s">
        <v>464</v>
      </c>
      <c r="C61" s="67" t="s">
        <v>465</v>
      </c>
      <c r="D61" s="67" t="s">
        <v>466</v>
      </c>
      <c r="E61" s="70">
        <v>34540</v>
      </c>
      <c r="F61" s="69">
        <v>76</v>
      </c>
      <c r="G61" s="67" t="s">
        <v>435</v>
      </c>
      <c r="H61" s="12">
        <f t="shared" si="0"/>
        <v>10060</v>
      </c>
    </row>
    <row r="62" spans="1:8">
      <c r="A62">
        <v>10061</v>
      </c>
      <c r="B62" s="67" t="s">
        <v>71</v>
      </c>
      <c r="C62" s="67" t="s">
        <v>72</v>
      </c>
      <c r="D62" s="67" t="s">
        <v>73</v>
      </c>
      <c r="E62" s="68">
        <v>36386</v>
      </c>
      <c r="F62" s="69">
        <v>76</v>
      </c>
      <c r="G62" s="67" t="s">
        <v>434</v>
      </c>
      <c r="H62" s="12">
        <f t="shared" si="0"/>
        <v>10061</v>
      </c>
    </row>
    <row r="63" spans="1:8">
      <c r="A63">
        <v>10062</v>
      </c>
      <c r="B63" s="67" t="s">
        <v>74</v>
      </c>
      <c r="C63" s="67" t="s">
        <v>75</v>
      </c>
      <c r="D63" s="67" t="s">
        <v>76</v>
      </c>
      <c r="E63" s="68">
        <v>38748</v>
      </c>
      <c r="F63" s="69">
        <v>76</v>
      </c>
      <c r="G63" s="67" t="s">
        <v>434</v>
      </c>
      <c r="H63" s="12">
        <f t="shared" si="0"/>
        <v>10062</v>
      </c>
    </row>
    <row r="64" spans="1:8">
      <c r="A64">
        <v>10063</v>
      </c>
      <c r="B64" s="67" t="s">
        <v>77</v>
      </c>
      <c r="C64" s="67" t="s">
        <v>78</v>
      </c>
      <c r="D64" s="67" t="s">
        <v>79</v>
      </c>
      <c r="E64" s="68">
        <v>38463</v>
      </c>
      <c r="F64" s="69">
        <v>76</v>
      </c>
      <c r="G64" s="67" t="s">
        <v>434</v>
      </c>
      <c r="H64" s="12">
        <f t="shared" si="0"/>
        <v>10063</v>
      </c>
    </row>
    <row r="65" spans="1:8">
      <c r="A65">
        <v>10064</v>
      </c>
      <c r="B65" s="67" t="s">
        <v>80</v>
      </c>
      <c r="C65" s="67" t="s">
        <v>81</v>
      </c>
      <c r="D65" s="67" t="s">
        <v>82</v>
      </c>
      <c r="E65" s="68">
        <v>38081</v>
      </c>
      <c r="F65" s="69">
        <v>76</v>
      </c>
      <c r="G65" s="67" t="s">
        <v>434</v>
      </c>
      <c r="H65" s="12">
        <f t="shared" si="0"/>
        <v>10064</v>
      </c>
    </row>
    <row r="66" spans="1:8">
      <c r="A66">
        <v>10065</v>
      </c>
      <c r="B66" s="67" t="s">
        <v>83</v>
      </c>
      <c r="C66" s="67" t="s">
        <v>84</v>
      </c>
      <c r="D66" s="67" t="s">
        <v>85</v>
      </c>
      <c r="E66" s="68">
        <v>36354</v>
      </c>
      <c r="F66" s="69">
        <v>76</v>
      </c>
      <c r="G66" s="67" t="s">
        <v>434</v>
      </c>
      <c r="H66" s="12">
        <f t="shared" ref="H66:H129" si="1">A66</f>
        <v>10065</v>
      </c>
    </row>
    <row r="67" spans="1:8">
      <c r="A67">
        <v>10066</v>
      </c>
      <c r="B67" s="67" t="s">
        <v>86</v>
      </c>
      <c r="C67" s="67" t="s">
        <v>87</v>
      </c>
      <c r="D67" s="67" t="s">
        <v>88</v>
      </c>
      <c r="E67" s="68">
        <v>37867</v>
      </c>
      <c r="F67" s="69">
        <v>76</v>
      </c>
      <c r="G67" s="67" t="s">
        <v>434</v>
      </c>
      <c r="H67" s="12">
        <f t="shared" si="1"/>
        <v>10066</v>
      </c>
    </row>
    <row r="68" spans="1:8">
      <c r="A68">
        <v>10067</v>
      </c>
      <c r="B68" s="67" t="s">
        <v>89</v>
      </c>
      <c r="C68" s="67" t="s">
        <v>90</v>
      </c>
      <c r="D68" s="67" t="s">
        <v>91</v>
      </c>
      <c r="E68" s="68">
        <v>34508</v>
      </c>
      <c r="F68" s="69">
        <v>76</v>
      </c>
      <c r="G68" s="67" t="s">
        <v>434</v>
      </c>
      <c r="H68" s="12">
        <f t="shared" si="1"/>
        <v>10067</v>
      </c>
    </row>
    <row r="69" spans="1:8">
      <c r="A69">
        <v>10068</v>
      </c>
      <c r="B69" s="67" t="s">
        <v>92</v>
      </c>
      <c r="C69" s="67" t="s">
        <v>93</v>
      </c>
      <c r="D69" s="67" t="s">
        <v>94</v>
      </c>
      <c r="E69" s="68">
        <v>37566</v>
      </c>
      <c r="F69" s="69">
        <v>76</v>
      </c>
      <c r="G69" s="67" t="s">
        <v>434</v>
      </c>
      <c r="H69" s="12">
        <f t="shared" si="1"/>
        <v>10068</v>
      </c>
    </row>
    <row r="70" spans="1:8">
      <c r="A70">
        <v>10069</v>
      </c>
      <c r="B70" s="67" t="s">
        <v>95</v>
      </c>
      <c r="C70" s="67" t="s">
        <v>96</v>
      </c>
      <c r="D70" s="67" t="s">
        <v>97</v>
      </c>
      <c r="E70" s="68">
        <v>38483</v>
      </c>
      <c r="F70" s="69">
        <v>76</v>
      </c>
      <c r="G70" s="67" t="s">
        <v>434</v>
      </c>
      <c r="H70" s="12">
        <f t="shared" si="1"/>
        <v>10069</v>
      </c>
    </row>
    <row r="71" spans="1:8">
      <c r="A71">
        <v>10070</v>
      </c>
      <c r="B71" s="67" t="s">
        <v>98</v>
      </c>
      <c r="C71" s="67" t="s">
        <v>99</v>
      </c>
      <c r="D71" s="67" t="s">
        <v>100</v>
      </c>
      <c r="E71" s="68">
        <v>38175</v>
      </c>
      <c r="F71" s="69">
        <v>76</v>
      </c>
      <c r="G71" s="67" t="s">
        <v>434</v>
      </c>
      <c r="H71" s="12">
        <f t="shared" si="1"/>
        <v>10070</v>
      </c>
    </row>
    <row r="72" spans="1:8">
      <c r="A72">
        <v>10071</v>
      </c>
      <c r="B72" s="67" t="s">
        <v>101</v>
      </c>
      <c r="C72" s="67" t="s">
        <v>102</v>
      </c>
      <c r="D72" s="67" t="s">
        <v>103</v>
      </c>
      <c r="E72" s="68">
        <v>38303</v>
      </c>
      <c r="F72" s="69">
        <v>76</v>
      </c>
      <c r="G72" s="67" t="s">
        <v>434</v>
      </c>
      <c r="H72" s="12">
        <f t="shared" si="1"/>
        <v>10071</v>
      </c>
    </row>
    <row r="73" spans="1:8">
      <c r="A73">
        <v>10072</v>
      </c>
      <c r="B73" s="67" t="s">
        <v>104</v>
      </c>
      <c r="C73" s="67" t="s">
        <v>105</v>
      </c>
      <c r="D73" s="67" t="s">
        <v>106</v>
      </c>
      <c r="E73" s="68">
        <v>35410</v>
      </c>
      <c r="F73" s="69">
        <v>76</v>
      </c>
      <c r="G73" s="67" t="s">
        <v>434</v>
      </c>
      <c r="H73" s="12">
        <f t="shared" si="1"/>
        <v>10072</v>
      </c>
    </row>
    <row r="74" spans="1:8">
      <c r="A74">
        <v>10073</v>
      </c>
      <c r="B74" s="67" t="s">
        <v>107</v>
      </c>
      <c r="C74" s="67" t="s">
        <v>108</v>
      </c>
      <c r="D74" s="67" t="s">
        <v>109</v>
      </c>
      <c r="E74" s="68">
        <v>38121</v>
      </c>
      <c r="F74" s="69">
        <v>76</v>
      </c>
      <c r="G74" s="67" t="s">
        <v>434</v>
      </c>
      <c r="H74" s="12">
        <f t="shared" si="1"/>
        <v>10073</v>
      </c>
    </row>
    <row r="75" spans="1:8">
      <c r="A75">
        <v>10074</v>
      </c>
      <c r="B75" s="67" t="s">
        <v>110</v>
      </c>
      <c r="C75" s="67" t="s">
        <v>111</v>
      </c>
      <c r="D75" s="67" t="s">
        <v>112</v>
      </c>
      <c r="E75" s="68">
        <v>32690</v>
      </c>
      <c r="F75" s="69">
        <v>48</v>
      </c>
      <c r="G75" s="67" t="s">
        <v>434</v>
      </c>
      <c r="H75" s="12">
        <f t="shared" si="1"/>
        <v>10074</v>
      </c>
    </row>
    <row r="76" spans="1:8">
      <c r="A76">
        <v>10075</v>
      </c>
      <c r="B76" s="67" t="s">
        <v>113</v>
      </c>
      <c r="C76" s="67" t="s">
        <v>99</v>
      </c>
      <c r="D76" s="67" t="s">
        <v>114</v>
      </c>
      <c r="E76" s="68">
        <v>31279</v>
      </c>
      <c r="F76" s="69">
        <v>76</v>
      </c>
      <c r="G76" s="67" t="s">
        <v>434</v>
      </c>
      <c r="H76" s="12">
        <f t="shared" si="1"/>
        <v>10075</v>
      </c>
    </row>
    <row r="77" spans="1:8">
      <c r="A77">
        <v>10076</v>
      </c>
      <c r="B77" s="67" t="s">
        <v>115</v>
      </c>
      <c r="C77" s="67" t="s">
        <v>116</v>
      </c>
      <c r="D77" s="67" t="s">
        <v>441</v>
      </c>
      <c r="E77" s="68">
        <v>35852</v>
      </c>
      <c r="F77" s="69">
        <v>76</v>
      </c>
      <c r="G77" s="67" t="s">
        <v>434</v>
      </c>
      <c r="H77" s="12">
        <f t="shared" si="1"/>
        <v>10076</v>
      </c>
    </row>
    <row r="78" spans="1:8">
      <c r="A78">
        <v>10077</v>
      </c>
      <c r="B78" s="67" t="s">
        <v>117</v>
      </c>
      <c r="C78" s="67" t="s">
        <v>118</v>
      </c>
      <c r="D78" s="67" t="s">
        <v>117</v>
      </c>
      <c r="E78" s="68">
        <v>37626</v>
      </c>
      <c r="F78" s="69">
        <v>76</v>
      </c>
      <c r="G78" s="67" t="s">
        <v>434</v>
      </c>
      <c r="H78" s="12">
        <f t="shared" si="1"/>
        <v>10077</v>
      </c>
    </row>
    <row r="79" spans="1:8">
      <c r="A79">
        <v>10078</v>
      </c>
      <c r="B79" s="67" t="s">
        <v>119</v>
      </c>
      <c r="C79" s="67" t="s">
        <v>120</v>
      </c>
      <c r="D79" s="67" t="s">
        <v>121</v>
      </c>
      <c r="E79" s="68">
        <v>37475</v>
      </c>
      <c r="F79" s="69">
        <v>76</v>
      </c>
      <c r="G79" s="67" t="s">
        <v>434</v>
      </c>
      <c r="H79" s="12">
        <f t="shared" si="1"/>
        <v>10078</v>
      </c>
    </row>
    <row r="80" spans="1:8">
      <c r="A80">
        <v>10079</v>
      </c>
      <c r="B80" s="67" t="s">
        <v>122</v>
      </c>
      <c r="C80" s="67" t="s">
        <v>123</v>
      </c>
      <c r="D80" s="67" t="s">
        <v>124</v>
      </c>
      <c r="E80" s="68">
        <v>34998</v>
      </c>
      <c r="F80" s="69">
        <v>76</v>
      </c>
      <c r="G80" s="67" t="s">
        <v>434</v>
      </c>
      <c r="H80" s="12">
        <f t="shared" si="1"/>
        <v>10079</v>
      </c>
    </row>
    <row r="81" spans="1:8">
      <c r="A81">
        <v>10080</v>
      </c>
      <c r="B81" s="67" t="s">
        <v>125</v>
      </c>
      <c r="C81" s="67" t="s">
        <v>126</v>
      </c>
      <c r="D81" s="67" t="s">
        <v>127</v>
      </c>
      <c r="E81" s="68">
        <v>39227</v>
      </c>
      <c r="F81" s="69">
        <v>76</v>
      </c>
      <c r="G81" s="67" t="s">
        <v>434</v>
      </c>
      <c r="H81" s="12">
        <f t="shared" si="1"/>
        <v>10080</v>
      </c>
    </row>
    <row r="82" spans="1:8">
      <c r="A82">
        <v>10081</v>
      </c>
      <c r="B82" s="67" t="s">
        <v>128</v>
      </c>
      <c r="C82" s="67" t="s">
        <v>129</v>
      </c>
      <c r="D82" s="67" t="s">
        <v>130</v>
      </c>
      <c r="E82" s="68">
        <v>37594</v>
      </c>
      <c r="F82" s="69">
        <v>76</v>
      </c>
      <c r="G82" s="67" t="s">
        <v>434</v>
      </c>
      <c r="H82" s="12">
        <f t="shared" si="1"/>
        <v>10081</v>
      </c>
    </row>
    <row r="83" spans="1:8">
      <c r="A83">
        <v>10082</v>
      </c>
      <c r="B83" s="67" t="s">
        <v>131</v>
      </c>
      <c r="C83" s="67" t="s">
        <v>132</v>
      </c>
      <c r="D83" s="67" t="s">
        <v>133</v>
      </c>
      <c r="E83" s="68">
        <v>38610</v>
      </c>
      <c r="F83" s="69">
        <v>76</v>
      </c>
      <c r="G83" s="67" t="s">
        <v>434</v>
      </c>
      <c r="H83" s="12">
        <f t="shared" si="1"/>
        <v>10082</v>
      </c>
    </row>
    <row r="84" spans="1:8">
      <c r="A84">
        <v>10083</v>
      </c>
      <c r="B84" s="67" t="s">
        <v>134</v>
      </c>
      <c r="C84" s="67" t="s">
        <v>135</v>
      </c>
      <c r="D84" s="67" t="s">
        <v>136</v>
      </c>
      <c r="E84" s="68">
        <v>37674</v>
      </c>
      <c r="F84" s="69">
        <v>76</v>
      </c>
      <c r="G84" s="67" t="s">
        <v>434</v>
      </c>
      <c r="H84" s="12">
        <f t="shared" si="1"/>
        <v>10083</v>
      </c>
    </row>
    <row r="85" spans="1:8">
      <c r="A85">
        <v>10084</v>
      </c>
      <c r="B85" s="67" t="s">
        <v>137</v>
      </c>
      <c r="C85" s="67" t="s">
        <v>138</v>
      </c>
      <c r="D85" s="67" t="s">
        <v>139</v>
      </c>
      <c r="E85" s="68">
        <v>38575</v>
      </c>
      <c r="F85" s="69">
        <v>76</v>
      </c>
      <c r="G85" s="67" t="s">
        <v>434</v>
      </c>
      <c r="H85" s="12">
        <f t="shared" si="1"/>
        <v>10084</v>
      </c>
    </row>
    <row r="86" spans="1:8">
      <c r="A86">
        <v>10085</v>
      </c>
      <c r="B86" s="67" t="s">
        <v>140</v>
      </c>
      <c r="C86" s="67" t="s">
        <v>141</v>
      </c>
      <c r="D86" s="67" t="s">
        <v>142</v>
      </c>
      <c r="E86" s="68">
        <v>38322</v>
      </c>
      <c r="F86" s="69">
        <v>76</v>
      </c>
      <c r="G86" s="67" t="s">
        <v>434</v>
      </c>
      <c r="H86" s="12">
        <f t="shared" si="1"/>
        <v>10085</v>
      </c>
    </row>
    <row r="87" spans="1:8">
      <c r="A87">
        <v>10086</v>
      </c>
      <c r="B87" s="67" t="s">
        <v>143</v>
      </c>
      <c r="C87" s="67" t="s">
        <v>105</v>
      </c>
      <c r="D87" s="67" t="s">
        <v>144</v>
      </c>
      <c r="E87" s="68">
        <v>33456</v>
      </c>
      <c r="F87" s="69">
        <v>76</v>
      </c>
      <c r="G87" s="67" t="s">
        <v>434</v>
      </c>
      <c r="H87" s="12">
        <f t="shared" si="1"/>
        <v>10086</v>
      </c>
    </row>
    <row r="88" spans="1:8">
      <c r="A88">
        <v>10087</v>
      </c>
      <c r="B88" s="67" t="s">
        <v>459</v>
      </c>
      <c r="C88" s="67" t="s">
        <v>460</v>
      </c>
      <c r="D88" s="67" t="s">
        <v>458</v>
      </c>
      <c r="E88" s="68">
        <v>35972</v>
      </c>
      <c r="F88" s="69">
        <v>76</v>
      </c>
      <c r="G88" s="67" t="s">
        <v>434</v>
      </c>
      <c r="H88" s="12">
        <f t="shared" si="1"/>
        <v>10087</v>
      </c>
    </row>
    <row r="89" spans="1:8">
      <c r="A89">
        <v>10088</v>
      </c>
      <c r="B89" s="67" t="s">
        <v>145</v>
      </c>
      <c r="C89" s="67" t="s">
        <v>123</v>
      </c>
      <c r="D89" s="67" t="s">
        <v>146</v>
      </c>
      <c r="E89" s="68">
        <v>36599</v>
      </c>
      <c r="F89" s="69">
        <v>76</v>
      </c>
      <c r="G89" s="67" t="s">
        <v>434</v>
      </c>
      <c r="H89" s="12">
        <f t="shared" si="1"/>
        <v>10088</v>
      </c>
    </row>
    <row r="90" spans="1:8">
      <c r="A90">
        <v>10089</v>
      </c>
      <c r="B90" s="67" t="s">
        <v>147</v>
      </c>
      <c r="C90" s="67" t="s">
        <v>148</v>
      </c>
      <c r="D90" s="67" t="s">
        <v>149</v>
      </c>
      <c r="E90" s="68">
        <v>35131</v>
      </c>
      <c r="F90" s="69">
        <v>76</v>
      </c>
      <c r="G90" s="67" t="s">
        <v>434</v>
      </c>
      <c r="H90" s="12">
        <f t="shared" si="1"/>
        <v>10089</v>
      </c>
    </row>
    <row r="91" spans="1:8">
      <c r="A91">
        <v>10090</v>
      </c>
      <c r="B91" s="67" t="s">
        <v>150</v>
      </c>
      <c r="C91" s="67" t="s">
        <v>151</v>
      </c>
      <c r="D91" s="67" t="s">
        <v>152</v>
      </c>
      <c r="E91" s="68">
        <v>33945</v>
      </c>
      <c r="F91" s="69">
        <v>48</v>
      </c>
      <c r="G91" s="67" t="s">
        <v>434</v>
      </c>
      <c r="H91" s="12">
        <f t="shared" si="1"/>
        <v>10090</v>
      </c>
    </row>
    <row r="92" spans="1:8">
      <c r="A92">
        <v>10091</v>
      </c>
      <c r="B92" s="67" t="s">
        <v>153</v>
      </c>
      <c r="C92" s="67" t="s">
        <v>154</v>
      </c>
      <c r="D92" s="67" t="s">
        <v>155</v>
      </c>
      <c r="E92" s="68">
        <v>37208</v>
      </c>
      <c r="F92" s="69">
        <v>48</v>
      </c>
      <c r="G92" s="67" t="s">
        <v>434</v>
      </c>
      <c r="H92" s="12">
        <f t="shared" si="1"/>
        <v>10091</v>
      </c>
    </row>
    <row r="93" spans="1:8">
      <c r="A93">
        <v>10092</v>
      </c>
      <c r="B93" s="67" t="s">
        <v>156</v>
      </c>
      <c r="C93" s="67" t="s">
        <v>123</v>
      </c>
      <c r="D93" s="67" t="s">
        <v>157</v>
      </c>
      <c r="E93" s="68">
        <v>37772</v>
      </c>
      <c r="F93" s="69">
        <v>76</v>
      </c>
      <c r="G93" s="67" t="s">
        <v>434</v>
      </c>
      <c r="H93" s="12">
        <f t="shared" si="1"/>
        <v>10092</v>
      </c>
    </row>
    <row r="94" spans="1:8">
      <c r="A94">
        <v>10093</v>
      </c>
      <c r="B94" s="67" t="s">
        <v>158</v>
      </c>
      <c r="C94" s="67" t="s">
        <v>159</v>
      </c>
      <c r="D94" s="67" t="s">
        <v>160</v>
      </c>
      <c r="E94" s="68">
        <v>38290</v>
      </c>
      <c r="F94" s="69">
        <v>76</v>
      </c>
      <c r="G94" s="67" t="s">
        <v>434</v>
      </c>
      <c r="H94" s="12">
        <f t="shared" si="1"/>
        <v>10093</v>
      </c>
    </row>
    <row r="95" spans="1:8">
      <c r="A95">
        <v>10094</v>
      </c>
      <c r="B95" s="67" t="s">
        <v>161</v>
      </c>
      <c r="C95" s="67" t="s">
        <v>162</v>
      </c>
      <c r="D95" s="67" t="s">
        <v>163</v>
      </c>
      <c r="E95" s="68">
        <v>36889</v>
      </c>
      <c r="F95" s="69">
        <v>76</v>
      </c>
      <c r="G95" s="67" t="s">
        <v>434</v>
      </c>
      <c r="H95" s="12">
        <f t="shared" si="1"/>
        <v>10094</v>
      </c>
    </row>
    <row r="96" spans="1:8">
      <c r="A96">
        <v>10095</v>
      </c>
      <c r="B96" s="67" t="s">
        <v>164</v>
      </c>
      <c r="C96" s="67" t="s">
        <v>165</v>
      </c>
      <c r="D96" s="67" t="s">
        <v>166</v>
      </c>
      <c r="E96" s="68">
        <v>36967</v>
      </c>
      <c r="F96" s="69">
        <v>76</v>
      </c>
      <c r="G96" s="67" t="s">
        <v>434</v>
      </c>
      <c r="H96" s="12">
        <f t="shared" si="1"/>
        <v>10095</v>
      </c>
    </row>
    <row r="97" spans="1:8">
      <c r="A97">
        <v>10096</v>
      </c>
      <c r="B97" s="67" t="s">
        <v>167</v>
      </c>
      <c r="C97" s="67" t="s">
        <v>168</v>
      </c>
      <c r="D97" s="67" t="s">
        <v>169</v>
      </c>
      <c r="E97" s="68">
        <v>29368</v>
      </c>
      <c r="F97" s="69">
        <v>76</v>
      </c>
      <c r="G97" s="67" t="s">
        <v>434</v>
      </c>
      <c r="H97" s="12">
        <f t="shared" si="1"/>
        <v>10096</v>
      </c>
    </row>
    <row r="98" spans="1:8">
      <c r="A98">
        <v>10097</v>
      </c>
      <c r="B98" s="67" t="s">
        <v>170</v>
      </c>
      <c r="C98" s="67" t="s">
        <v>171</v>
      </c>
      <c r="D98" s="67" t="s">
        <v>172</v>
      </c>
      <c r="E98" s="68">
        <v>32547</v>
      </c>
      <c r="F98" s="69">
        <v>100</v>
      </c>
      <c r="G98" s="67" t="s">
        <v>434</v>
      </c>
      <c r="H98" s="12">
        <f t="shared" si="1"/>
        <v>10097</v>
      </c>
    </row>
    <row r="99" spans="1:8">
      <c r="A99">
        <v>10098</v>
      </c>
      <c r="B99" s="67" t="s">
        <v>173</v>
      </c>
      <c r="C99" s="67" t="s">
        <v>174</v>
      </c>
      <c r="D99" s="67" t="s">
        <v>175</v>
      </c>
      <c r="E99" s="68">
        <v>37885</v>
      </c>
      <c r="F99" s="69">
        <v>76</v>
      </c>
      <c r="G99" s="67" t="s">
        <v>434</v>
      </c>
      <c r="H99" s="12">
        <f t="shared" si="1"/>
        <v>10098</v>
      </c>
    </row>
    <row r="100" spans="1:8">
      <c r="A100">
        <v>10099</v>
      </c>
      <c r="B100" s="67" t="s">
        <v>176</v>
      </c>
      <c r="C100" s="67" t="s">
        <v>177</v>
      </c>
      <c r="D100" s="67" t="s">
        <v>506</v>
      </c>
      <c r="E100" s="68">
        <v>34717</v>
      </c>
      <c r="F100" s="69">
        <v>76</v>
      </c>
      <c r="G100" s="67" t="s">
        <v>434</v>
      </c>
      <c r="H100" s="12">
        <f t="shared" si="1"/>
        <v>10099</v>
      </c>
    </row>
    <row r="101" spans="1:8">
      <c r="A101">
        <v>10100</v>
      </c>
      <c r="B101" s="67" t="s">
        <v>179</v>
      </c>
      <c r="C101" s="67" t="s">
        <v>180</v>
      </c>
      <c r="D101" s="67" t="s">
        <v>181</v>
      </c>
      <c r="E101" s="68">
        <v>36411</v>
      </c>
      <c r="F101" s="69">
        <v>76</v>
      </c>
      <c r="G101" s="67" t="s">
        <v>434</v>
      </c>
      <c r="H101" s="12">
        <f t="shared" si="1"/>
        <v>10100</v>
      </c>
    </row>
    <row r="102" spans="1:8">
      <c r="A102">
        <v>10101</v>
      </c>
      <c r="B102" s="67" t="s">
        <v>182</v>
      </c>
      <c r="C102" s="67" t="s">
        <v>183</v>
      </c>
      <c r="D102" s="67" t="s">
        <v>184</v>
      </c>
      <c r="E102" s="68">
        <v>35497</v>
      </c>
      <c r="F102" s="69">
        <v>76</v>
      </c>
      <c r="G102" s="67" t="s">
        <v>434</v>
      </c>
      <c r="H102" s="12">
        <f t="shared" si="1"/>
        <v>10101</v>
      </c>
    </row>
    <row r="103" spans="1:8">
      <c r="A103">
        <v>10102</v>
      </c>
      <c r="B103" s="67" t="s">
        <v>185</v>
      </c>
      <c r="C103" s="67" t="s">
        <v>186</v>
      </c>
      <c r="D103" s="67" t="s">
        <v>187</v>
      </c>
      <c r="E103" s="68">
        <v>38134</v>
      </c>
      <c r="F103" s="69">
        <v>76</v>
      </c>
      <c r="G103" s="67" t="s">
        <v>434</v>
      </c>
      <c r="H103" s="12">
        <f t="shared" si="1"/>
        <v>10102</v>
      </c>
    </row>
    <row r="104" spans="1:8">
      <c r="A104">
        <v>10103</v>
      </c>
      <c r="B104" s="67" t="s">
        <v>188</v>
      </c>
      <c r="C104" s="67" t="s">
        <v>189</v>
      </c>
      <c r="D104" s="67" t="s">
        <v>440</v>
      </c>
      <c r="E104" s="68">
        <v>38319</v>
      </c>
      <c r="F104" s="69">
        <v>76</v>
      </c>
      <c r="G104" s="67" t="s">
        <v>434</v>
      </c>
      <c r="H104" s="12">
        <f t="shared" si="1"/>
        <v>10103</v>
      </c>
    </row>
    <row r="105" spans="1:8">
      <c r="A105">
        <v>10104</v>
      </c>
      <c r="B105" s="67" t="s">
        <v>190</v>
      </c>
      <c r="C105" s="67" t="s">
        <v>191</v>
      </c>
      <c r="D105" s="67" t="s">
        <v>192</v>
      </c>
      <c r="E105" s="68">
        <v>38565</v>
      </c>
      <c r="F105" s="69">
        <v>76</v>
      </c>
      <c r="G105" s="67" t="s">
        <v>434</v>
      </c>
      <c r="H105" s="12">
        <f t="shared" si="1"/>
        <v>10104</v>
      </c>
    </row>
    <row r="106" spans="1:8">
      <c r="A106">
        <v>10105</v>
      </c>
      <c r="B106" s="67" t="s">
        <v>193</v>
      </c>
      <c r="C106" s="67" t="s">
        <v>194</v>
      </c>
      <c r="D106" s="67" t="s">
        <v>195</v>
      </c>
      <c r="E106" s="68">
        <v>38355</v>
      </c>
      <c r="F106" s="69">
        <v>76</v>
      </c>
      <c r="G106" s="67" t="s">
        <v>877</v>
      </c>
      <c r="H106" s="12">
        <f t="shared" si="1"/>
        <v>10105</v>
      </c>
    </row>
    <row r="107" spans="1:8">
      <c r="A107">
        <v>10106</v>
      </c>
      <c r="B107" s="67" t="s">
        <v>196</v>
      </c>
      <c r="C107" s="67" t="s">
        <v>197</v>
      </c>
      <c r="D107" s="67" t="s">
        <v>198</v>
      </c>
      <c r="E107" s="68">
        <v>36861</v>
      </c>
      <c r="F107" s="69">
        <v>48</v>
      </c>
      <c r="G107" s="67" t="s">
        <v>434</v>
      </c>
      <c r="H107" s="12">
        <f t="shared" si="1"/>
        <v>10106</v>
      </c>
    </row>
    <row r="108" spans="1:8">
      <c r="A108">
        <v>10107</v>
      </c>
      <c r="B108" s="67" t="s">
        <v>199</v>
      </c>
      <c r="C108" s="67" t="s">
        <v>200</v>
      </c>
      <c r="D108" s="67" t="s">
        <v>199</v>
      </c>
      <c r="E108" s="68">
        <v>38536</v>
      </c>
      <c r="F108" s="69">
        <v>76</v>
      </c>
      <c r="G108" s="67" t="s">
        <v>434</v>
      </c>
      <c r="H108" s="12">
        <f t="shared" si="1"/>
        <v>10107</v>
      </c>
    </row>
    <row r="109" spans="1:8">
      <c r="A109">
        <v>10108</v>
      </c>
      <c r="B109" s="67" t="s">
        <v>201</v>
      </c>
      <c r="C109" s="67" t="s">
        <v>202</v>
      </c>
      <c r="D109" s="67" t="s">
        <v>203</v>
      </c>
      <c r="E109" s="68">
        <v>38156</v>
      </c>
      <c r="F109" s="69">
        <v>76</v>
      </c>
      <c r="G109" s="67" t="s">
        <v>434</v>
      </c>
      <c r="H109" s="12">
        <f t="shared" si="1"/>
        <v>10108</v>
      </c>
    </row>
    <row r="110" spans="1:8">
      <c r="A110">
        <v>10109</v>
      </c>
      <c r="B110" s="67" t="s">
        <v>204</v>
      </c>
      <c r="C110" s="67" t="s">
        <v>205</v>
      </c>
      <c r="D110" s="67" t="s">
        <v>206</v>
      </c>
      <c r="E110" s="68">
        <v>37541</v>
      </c>
      <c r="F110" s="69">
        <v>76</v>
      </c>
      <c r="G110" s="67" t="s">
        <v>434</v>
      </c>
      <c r="H110" s="12">
        <f t="shared" si="1"/>
        <v>10109</v>
      </c>
    </row>
    <row r="111" spans="1:8">
      <c r="A111">
        <v>10110</v>
      </c>
      <c r="B111" s="67" t="s">
        <v>207</v>
      </c>
      <c r="C111" s="67" t="s">
        <v>208</v>
      </c>
      <c r="D111" s="67" t="s">
        <v>209</v>
      </c>
      <c r="E111" s="68">
        <v>32304</v>
      </c>
      <c r="F111" s="69">
        <v>76</v>
      </c>
      <c r="G111" s="67" t="s">
        <v>434</v>
      </c>
      <c r="H111" s="12">
        <f t="shared" si="1"/>
        <v>10110</v>
      </c>
    </row>
    <row r="112" spans="1:8">
      <c r="A112">
        <v>10111</v>
      </c>
      <c r="B112" s="67" t="s">
        <v>210</v>
      </c>
      <c r="C112" s="67" t="s">
        <v>105</v>
      </c>
      <c r="D112" s="67" t="s">
        <v>211</v>
      </c>
      <c r="E112" s="68">
        <v>34923</v>
      </c>
      <c r="F112" s="69">
        <v>76</v>
      </c>
      <c r="G112" s="67" t="s">
        <v>434</v>
      </c>
      <c r="H112" s="12">
        <f t="shared" si="1"/>
        <v>10111</v>
      </c>
    </row>
    <row r="113" spans="1:8">
      <c r="A113">
        <v>10112</v>
      </c>
      <c r="B113" s="67" t="s">
        <v>87</v>
      </c>
      <c r="C113" s="67" t="s">
        <v>212</v>
      </c>
      <c r="D113" s="67" t="s">
        <v>213</v>
      </c>
      <c r="E113" s="68">
        <v>38864</v>
      </c>
      <c r="F113" s="69">
        <v>76</v>
      </c>
      <c r="G113" s="67" t="s">
        <v>434</v>
      </c>
      <c r="H113" s="12">
        <f t="shared" si="1"/>
        <v>10112</v>
      </c>
    </row>
    <row r="114" spans="1:8">
      <c r="A114">
        <v>10113</v>
      </c>
      <c r="B114" s="67" t="s">
        <v>214</v>
      </c>
      <c r="C114" s="67" t="s">
        <v>215</v>
      </c>
      <c r="D114" s="67" t="s">
        <v>216</v>
      </c>
      <c r="E114" s="68">
        <v>37690</v>
      </c>
      <c r="F114" s="69">
        <v>76</v>
      </c>
      <c r="G114" s="67" t="s">
        <v>434</v>
      </c>
      <c r="H114" s="12">
        <f t="shared" si="1"/>
        <v>10113</v>
      </c>
    </row>
    <row r="115" spans="1:8">
      <c r="A115">
        <v>10114</v>
      </c>
      <c r="B115" s="67" t="s">
        <v>217</v>
      </c>
      <c r="C115" s="67" t="s">
        <v>218</v>
      </c>
      <c r="D115" s="67" t="s">
        <v>219</v>
      </c>
      <c r="E115" s="68">
        <v>37406</v>
      </c>
      <c r="F115" s="69">
        <v>76</v>
      </c>
      <c r="G115" s="67" t="s">
        <v>434</v>
      </c>
      <c r="H115" s="12">
        <f t="shared" si="1"/>
        <v>10114</v>
      </c>
    </row>
    <row r="116" spans="1:8">
      <c r="A116">
        <v>10115</v>
      </c>
      <c r="B116" s="67" t="s">
        <v>220</v>
      </c>
      <c r="C116" s="67" t="s">
        <v>177</v>
      </c>
      <c r="D116" s="67" t="s">
        <v>221</v>
      </c>
      <c r="E116" s="68">
        <v>38996</v>
      </c>
      <c r="F116" s="69">
        <v>76</v>
      </c>
      <c r="G116" s="67" t="s">
        <v>434</v>
      </c>
      <c r="H116" s="12">
        <f t="shared" si="1"/>
        <v>10115</v>
      </c>
    </row>
    <row r="117" spans="1:8">
      <c r="A117">
        <v>10116</v>
      </c>
      <c r="B117" s="67" t="s">
        <v>222</v>
      </c>
      <c r="C117" s="67" t="s">
        <v>223</v>
      </c>
      <c r="D117" s="67" t="s">
        <v>224</v>
      </c>
      <c r="E117" s="68">
        <v>37090</v>
      </c>
      <c r="F117" s="69">
        <v>76</v>
      </c>
      <c r="G117" s="67" t="s">
        <v>434</v>
      </c>
      <c r="H117" s="12">
        <f t="shared" si="1"/>
        <v>10116</v>
      </c>
    </row>
    <row r="118" spans="1:8">
      <c r="A118">
        <v>10117</v>
      </c>
      <c r="B118" s="67" t="s">
        <v>225</v>
      </c>
      <c r="C118" s="67" t="s">
        <v>226</v>
      </c>
      <c r="D118" s="67" t="s">
        <v>469</v>
      </c>
      <c r="E118" s="68">
        <v>37755</v>
      </c>
      <c r="F118" s="69">
        <v>76</v>
      </c>
      <c r="G118" s="67" t="s">
        <v>434</v>
      </c>
      <c r="H118" s="12">
        <f t="shared" si="1"/>
        <v>10117</v>
      </c>
    </row>
    <row r="119" spans="1:8">
      <c r="A119">
        <v>10118</v>
      </c>
      <c r="B119" s="67" t="s">
        <v>227</v>
      </c>
      <c r="C119" s="67" t="s">
        <v>105</v>
      </c>
      <c r="D119" s="67" t="s">
        <v>228</v>
      </c>
      <c r="E119" s="68">
        <v>37518</v>
      </c>
      <c r="F119" s="69">
        <v>76</v>
      </c>
      <c r="G119" s="67" t="s">
        <v>434</v>
      </c>
      <c r="H119" s="12">
        <f t="shared" si="1"/>
        <v>10118</v>
      </c>
    </row>
    <row r="120" spans="1:8">
      <c r="A120">
        <v>10119</v>
      </c>
      <c r="B120" s="67" t="s">
        <v>229</v>
      </c>
      <c r="C120" s="67" t="s">
        <v>230</v>
      </c>
      <c r="D120" s="67" t="s">
        <v>231</v>
      </c>
      <c r="E120" s="68">
        <v>37896</v>
      </c>
      <c r="F120" s="69">
        <v>76</v>
      </c>
      <c r="G120" s="67" t="s">
        <v>434</v>
      </c>
      <c r="H120" s="12">
        <f t="shared" si="1"/>
        <v>10119</v>
      </c>
    </row>
    <row r="121" spans="1:8">
      <c r="A121">
        <v>10120</v>
      </c>
      <c r="B121" s="67" t="s">
        <v>232</v>
      </c>
      <c r="C121" s="67" t="s">
        <v>197</v>
      </c>
      <c r="D121" s="67" t="s">
        <v>233</v>
      </c>
      <c r="E121" s="68">
        <v>36300</v>
      </c>
      <c r="F121" s="69">
        <v>100</v>
      </c>
      <c r="G121" s="67" t="s">
        <v>434</v>
      </c>
      <c r="H121" s="12">
        <f t="shared" si="1"/>
        <v>10120</v>
      </c>
    </row>
    <row r="122" spans="1:8">
      <c r="A122">
        <v>10121</v>
      </c>
      <c r="B122" s="67" t="s">
        <v>234</v>
      </c>
      <c r="C122" s="67" t="s">
        <v>235</v>
      </c>
      <c r="D122" s="67" t="s">
        <v>236</v>
      </c>
      <c r="E122" s="68">
        <v>38072</v>
      </c>
      <c r="F122" s="69">
        <v>76</v>
      </c>
      <c r="G122" s="67" t="s">
        <v>434</v>
      </c>
      <c r="H122" s="12">
        <f t="shared" si="1"/>
        <v>10121</v>
      </c>
    </row>
    <row r="123" spans="1:8">
      <c r="A123">
        <v>10122</v>
      </c>
      <c r="B123" s="67" t="s">
        <v>237</v>
      </c>
      <c r="C123" s="67" t="s">
        <v>123</v>
      </c>
      <c r="D123" s="67" t="s">
        <v>238</v>
      </c>
      <c r="E123" s="68">
        <v>38669</v>
      </c>
      <c r="F123" s="69">
        <v>76</v>
      </c>
      <c r="G123" s="67" t="s">
        <v>434</v>
      </c>
      <c r="H123" s="12">
        <f t="shared" si="1"/>
        <v>10122</v>
      </c>
    </row>
    <row r="124" spans="1:8">
      <c r="A124">
        <v>10123</v>
      </c>
      <c r="B124" s="67" t="s">
        <v>239</v>
      </c>
      <c r="C124" s="67" t="s">
        <v>174</v>
      </c>
      <c r="D124" s="67" t="s">
        <v>240</v>
      </c>
      <c r="E124" s="68">
        <v>36329</v>
      </c>
      <c r="F124" s="69">
        <v>48</v>
      </c>
      <c r="G124" s="67" t="s">
        <v>434</v>
      </c>
      <c r="H124" s="12">
        <f t="shared" si="1"/>
        <v>10123</v>
      </c>
    </row>
    <row r="125" spans="1:8">
      <c r="A125">
        <v>10124</v>
      </c>
      <c r="B125" s="67" t="s">
        <v>242</v>
      </c>
      <c r="C125" s="67" t="s">
        <v>243</v>
      </c>
      <c r="D125" s="67" t="s">
        <v>244</v>
      </c>
      <c r="E125" s="68">
        <v>37614</v>
      </c>
      <c r="F125" s="69">
        <v>76</v>
      </c>
      <c r="G125" s="67" t="s">
        <v>434</v>
      </c>
      <c r="H125" s="12">
        <f t="shared" si="1"/>
        <v>10124</v>
      </c>
    </row>
    <row r="126" spans="1:8">
      <c r="A126">
        <v>10125</v>
      </c>
      <c r="B126" s="67" t="s">
        <v>245</v>
      </c>
      <c r="C126" s="67" t="s">
        <v>246</v>
      </c>
      <c r="D126" s="67" t="s">
        <v>247</v>
      </c>
      <c r="E126" s="68">
        <v>35184</v>
      </c>
      <c r="F126" s="69">
        <v>80</v>
      </c>
      <c r="G126" s="67" t="s">
        <v>434</v>
      </c>
      <c r="H126" s="12">
        <f t="shared" si="1"/>
        <v>10125</v>
      </c>
    </row>
    <row r="127" spans="1:8">
      <c r="A127">
        <v>10126</v>
      </c>
      <c r="B127" s="67" t="s">
        <v>835</v>
      </c>
      <c r="C127" s="67" t="s">
        <v>249</v>
      </c>
      <c r="D127" s="67" t="s">
        <v>250</v>
      </c>
      <c r="E127" s="68">
        <v>37577</v>
      </c>
      <c r="F127" s="69">
        <v>76</v>
      </c>
      <c r="G127" s="67" t="s">
        <v>434</v>
      </c>
      <c r="H127" s="12">
        <f t="shared" si="1"/>
        <v>10126</v>
      </c>
    </row>
    <row r="128" spans="1:8">
      <c r="A128">
        <v>10127</v>
      </c>
      <c r="B128" s="67" t="s">
        <v>251</v>
      </c>
      <c r="C128" s="67" t="s">
        <v>252</v>
      </c>
      <c r="D128" s="67" t="s">
        <v>253</v>
      </c>
      <c r="E128" s="68">
        <v>35846</v>
      </c>
      <c r="F128" s="69">
        <v>76</v>
      </c>
      <c r="G128" s="67" t="s">
        <v>434</v>
      </c>
      <c r="H128" s="12">
        <f t="shared" si="1"/>
        <v>10127</v>
      </c>
    </row>
    <row r="129" spans="1:8">
      <c r="A129">
        <v>10128</v>
      </c>
      <c r="B129" s="67" t="s">
        <v>254</v>
      </c>
      <c r="C129" s="67" t="s">
        <v>255</v>
      </c>
      <c r="D129" s="67" t="s">
        <v>256</v>
      </c>
      <c r="E129" s="68">
        <v>22788</v>
      </c>
      <c r="F129" s="69">
        <v>76</v>
      </c>
      <c r="G129" s="67" t="s">
        <v>434</v>
      </c>
      <c r="H129" s="12">
        <f t="shared" si="1"/>
        <v>10128</v>
      </c>
    </row>
    <row r="130" spans="1:8">
      <c r="A130">
        <v>10129</v>
      </c>
      <c r="B130" s="67" t="s">
        <v>257</v>
      </c>
      <c r="C130" s="67" t="s">
        <v>183</v>
      </c>
      <c r="D130" s="67" t="s">
        <v>258</v>
      </c>
      <c r="E130" s="68">
        <v>34442</v>
      </c>
      <c r="F130" s="69">
        <v>76</v>
      </c>
      <c r="G130" s="67" t="s">
        <v>434</v>
      </c>
      <c r="H130" s="12">
        <f t="shared" ref="H130:H193" si="2">A130</f>
        <v>10129</v>
      </c>
    </row>
    <row r="131" spans="1:8">
      <c r="A131">
        <v>10130</v>
      </c>
      <c r="B131" s="67" t="s">
        <v>259</v>
      </c>
      <c r="C131" s="67" t="s">
        <v>260</v>
      </c>
      <c r="D131" s="67" t="s">
        <v>261</v>
      </c>
      <c r="E131" s="68">
        <v>27064</v>
      </c>
      <c r="F131" s="69">
        <v>100</v>
      </c>
      <c r="G131" s="67" t="s">
        <v>434</v>
      </c>
      <c r="H131" s="12">
        <f t="shared" si="2"/>
        <v>10130</v>
      </c>
    </row>
    <row r="132" spans="1:8">
      <c r="A132">
        <v>10131</v>
      </c>
      <c r="B132" s="67" t="s">
        <v>262</v>
      </c>
      <c r="C132" s="67" t="s">
        <v>197</v>
      </c>
      <c r="D132" s="67" t="s">
        <v>263</v>
      </c>
      <c r="E132" s="68">
        <v>36569</v>
      </c>
      <c r="F132" s="69">
        <v>76</v>
      </c>
      <c r="G132" s="67" t="s">
        <v>434</v>
      </c>
      <c r="H132" s="12">
        <f t="shared" si="2"/>
        <v>10131</v>
      </c>
    </row>
    <row r="133" spans="1:8">
      <c r="A133">
        <v>10132</v>
      </c>
      <c r="B133" s="67" t="s">
        <v>264</v>
      </c>
      <c r="C133" s="67" t="s">
        <v>265</v>
      </c>
      <c r="D133" s="67" t="s">
        <v>486</v>
      </c>
      <c r="E133" s="68">
        <v>39168</v>
      </c>
      <c r="F133" s="69">
        <v>76</v>
      </c>
      <c r="G133" s="67" t="s">
        <v>434</v>
      </c>
      <c r="H133" s="12">
        <f t="shared" si="2"/>
        <v>10132</v>
      </c>
    </row>
    <row r="134" spans="1:8">
      <c r="A134">
        <v>10133</v>
      </c>
      <c r="B134" s="67" t="s">
        <v>266</v>
      </c>
      <c r="C134" s="67" t="s">
        <v>267</v>
      </c>
      <c r="D134" s="67" t="s">
        <v>268</v>
      </c>
      <c r="E134" s="68">
        <v>33225</v>
      </c>
      <c r="F134" s="69">
        <v>76</v>
      </c>
      <c r="G134" s="67" t="s">
        <v>434</v>
      </c>
      <c r="H134" s="12">
        <f t="shared" si="2"/>
        <v>10133</v>
      </c>
    </row>
    <row r="135" spans="1:8">
      <c r="A135">
        <v>10134</v>
      </c>
      <c r="B135" s="67" t="s">
        <v>269</v>
      </c>
      <c r="C135" s="67" t="s">
        <v>270</v>
      </c>
      <c r="D135" s="67" t="s">
        <v>271</v>
      </c>
      <c r="E135" s="68">
        <v>36014</v>
      </c>
      <c r="F135" s="69">
        <v>76</v>
      </c>
      <c r="G135" s="67" t="s">
        <v>434</v>
      </c>
      <c r="H135" s="12">
        <f t="shared" si="2"/>
        <v>10134</v>
      </c>
    </row>
    <row r="136" spans="1:8">
      <c r="A136">
        <v>10135</v>
      </c>
      <c r="B136" s="67" t="s">
        <v>272</v>
      </c>
      <c r="C136" s="67" t="s">
        <v>273</v>
      </c>
      <c r="D136" s="67" t="s">
        <v>274</v>
      </c>
      <c r="E136" s="68">
        <v>27035</v>
      </c>
      <c r="F136" s="69">
        <v>76</v>
      </c>
      <c r="G136" s="67" t="s">
        <v>434</v>
      </c>
      <c r="H136" s="12">
        <f t="shared" si="2"/>
        <v>10135</v>
      </c>
    </row>
    <row r="137" spans="1:8">
      <c r="A137">
        <v>10136</v>
      </c>
      <c r="B137" s="67" t="s">
        <v>275</v>
      </c>
      <c r="C137" s="67" t="s">
        <v>276</v>
      </c>
      <c r="D137" s="67" t="s">
        <v>277</v>
      </c>
      <c r="E137" s="68">
        <v>34726</v>
      </c>
      <c r="F137" s="69">
        <v>76</v>
      </c>
      <c r="G137" s="67" t="s">
        <v>434</v>
      </c>
      <c r="H137" s="12">
        <f t="shared" si="2"/>
        <v>10136</v>
      </c>
    </row>
    <row r="138" spans="1:8">
      <c r="A138">
        <v>10137</v>
      </c>
      <c r="B138" s="67" t="s">
        <v>278</v>
      </c>
      <c r="C138" s="67" t="s">
        <v>279</v>
      </c>
      <c r="D138" s="67" t="s">
        <v>439</v>
      </c>
      <c r="E138" s="68">
        <v>32442</v>
      </c>
      <c r="F138" s="69">
        <v>76</v>
      </c>
      <c r="G138" s="67" t="s">
        <v>434</v>
      </c>
      <c r="H138" s="12">
        <f t="shared" si="2"/>
        <v>10137</v>
      </c>
    </row>
    <row r="139" spans="1:8">
      <c r="A139">
        <v>10138</v>
      </c>
      <c r="B139" s="67" t="s">
        <v>280</v>
      </c>
      <c r="C139" s="67" t="s">
        <v>281</v>
      </c>
      <c r="D139" s="67" t="s">
        <v>282</v>
      </c>
      <c r="E139" s="68">
        <v>38436</v>
      </c>
      <c r="F139" s="69">
        <v>48</v>
      </c>
      <c r="G139" s="67" t="s">
        <v>434</v>
      </c>
      <c r="H139" s="12">
        <f t="shared" si="2"/>
        <v>10138</v>
      </c>
    </row>
    <row r="140" spans="1:8">
      <c r="A140">
        <v>10139</v>
      </c>
      <c r="B140" s="67" t="s">
        <v>283</v>
      </c>
      <c r="C140" s="67" t="s">
        <v>284</v>
      </c>
      <c r="D140" s="67" t="s">
        <v>285</v>
      </c>
      <c r="E140" s="68">
        <v>36790</v>
      </c>
      <c r="F140" s="69">
        <v>76</v>
      </c>
      <c r="G140" s="67" t="s">
        <v>434</v>
      </c>
      <c r="H140" s="12">
        <f t="shared" si="2"/>
        <v>10139</v>
      </c>
    </row>
    <row r="141" spans="1:8">
      <c r="A141">
        <v>10140</v>
      </c>
      <c r="B141" s="67" t="s">
        <v>286</v>
      </c>
      <c r="C141" s="67" t="s">
        <v>287</v>
      </c>
      <c r="D141" s="67" t="s">
        <v>288</v>
      </c>
      <c r="E141" s="68">
        <v>31365</v>
      </c>
      <c r="F141" s="69">
        <v>76</v>
      </c>
      <c r="G141" s="67" t="s">
        <v>434</v>
      </c>
      <c r="H141" s="12">
        <f t="shared" si="2"/>
        <v>10140</v>
      </c>
    </row>
    <row r="142" spans="1:8">
      <c r="A142">
        <v>10141</v>
      </c>
      <c r="B142" s="67" t="s">
        <v>289</v>
      </c>
      <c r="C142" s="67" t="s">
        <v>290</v>
      </c>
      <c r="D142" s="67" t="s">
        <v>291</v>
      </c>
      <c r="E142" s="68">
        <v>37864</v>
      </c>
      <c r="F142" s="69">
        <v>48</v>
      </c>
      <c r="G142" s="67" t="s">
        <v>434</v>
      </c>
      <c r="H142" s="12">
        <f t="shared" si="2"/>
        <v>10141</v>
      </c>
    </row>
    <row r="143" spans="1:8">
      <c r="A143">
        <v>10142</v>
      </c>
      <c r="B143" s="67" t="s">
        <v>292</v>
      </c>
      <c r="C143" s="67" t="s">
        <v>293</v>
      </c>
      <c r="D143" s="67" t="s">
        <v>294</v>
      </c>
      <c r="E143" s="68">
        <v>38177</v>
      </c>
      <c r="F143" s="69">
        <v>76</v>
      </c>
      <c r="G143" s="67" t="s">
        <v>434</v>
      </c>
      <c r="H143" s="12">
        <f t="shared" si="2"/>
        <v>10142</v>
      </c>
    </row>
    <row r="144" spans="1:8">
      <c r="A144">
        <v>10143</v>
      </c>
      <c r="B144" s="67" t="s">
        <v>295</v>
      </c>
      <c r="C144" s="67" t="s">
        <v>123</v>
      </c>
      <c r="D144" s="67" t="s">
        <v>296</v>
      </c>
      <c r="E144" s="68">
        <v>36625</v>
      </c>
      <c r="F144" s="69">
        <v>76</v>
      </c>
      <c r="G144" s="67" t="s">
        <v>434</v>
      </c>
      <c r="H144" s="12">
        <f t="shared" si="2"/>
        <v>10143</v>
      </c>
    </row>
    <row r="145" spans="1:8">
      <c r="A145">
        <v>10144</v>
      </c>
      <c r="B145" s="67" t="s">
        <v>297</v>
      </c>
      <c r="C145" s="67" t="s">
        <v>298</v>
      </c>
      <c r="D145" s="67" t="s">
        <v>299</v>
      </c>
      <c r="E145" s="68">
        <v>37616</v>
      </c>
      <c r="F145" s="69">
        <v>76</v>
      </c>
      <c r="G145" s="67" t="s">
        <v>434</v>
      </c>
      <c r="H145" s="12">
        <f t="shared" si="2"/>
        <v>10144</v>
      </c>
    </row>
    <row r="146" spans="1:8">
      <c r="A146">
        <v>10145</v>
      </c>
      <c r="B146" s="67" t="s">
        <v>300</v>
      </c>
      <c r="C146" s="67" t="s">
        <v>267</v>
      </c>
      <c r="D146" s="67" t="s">
        <v>301</v>
      </c>
      <c r="E146" s="68">
        <v>28047</v>
      </c>
      <c r="F146" s="69">
        <v>76</v>
      </c>
      <c r="G146" s="67" t="s">
        <v>434</v>
      </c>
      <c r="H146" s="12">
        <f t="shared" si="2"/>
        <v>10145</v>
      </c>
    </row>
    <row r="147" spans="1:8">
      <c r="A147">
        <v>10146</v>
      </c>
      <c r="B147" s="67" t="s">
        <v>302</v>
      </c>
      <c r="C147" s="67" t="s">
        <v>303</v>
      </c>
      <c r="D147" s="67" t="s">
        <v>304</v>
      </c>
      <c r="E147" s="68">
        <v>33892</v>
      </c>
      <c r="F147" s="69">
        <v>76</v>
      </c>
      <c r="G147" s="67" t="s">
        <v>434</v>
      </c>
      <c r="H147" s="12">
        <f t="shared" si="2"/>
        <v>10146</v>
      </c>
    </row>
    <row r="148" spans="1:8">
      <c r="A148">
        <v>10147</v>
      </c>
      <c r="B148" s="67" t="s">
        <v>305</v>
      </c>
      <c r="C148" s="67" t="s">
        <v>287</v>
      </c>
      <c r="D148" s="67" t="s">
        <v>306</v>
      </c>
      <c r="E148" s="68">
        <v>36932</v>
      </c>
      <c r="F148" s="69">
        <v>100</v>
      </c>
      <c r="G148" s="67" t="s">
        <v>434</v>
      </c>
      <c r="H148" s="12">
        <f t="shared" si="2"/>
        <v>10147</v>
      </c>
    </row>
    <row r="149" spans="1:8">
      <c r="A149">
        <v>10148</v>
      </c>
      <c r="B149" s="67" t="s">
        <v>307</v>
      </c>
      <c r="C149" s="67" t="s">
        <v>308</v>
      </c>
      <c r="D149" s="67" t="s">
        <v>309</v>
      </c>
      <c r="E149" s="68">
        <v>36453</v>
      </c>
      <c r="F149" s="69">
        <v>76</v>
      </c>
      <c r="G149" s="67" t="s">
        <v>434</v>
      </c>
      <c r="H149" s="12">
        <f t="shared" si="2"/>
        <v>10148</v>
      </c>
    </row>
    <row r="150" spans="1:8">
      <c r="A150">
        <v>10149</v>
      </c>
      <c r="B150" s="67" t="s">
        <v>310</v>
      </c>
      <c r="C150" s="67" t="s">
        <v>311</v>
      </c>
      <c r="D150" s="67" t="s">
        <v>312</v>
      </c>
      <c r="E150" s="68">
        <v>35642</v>
      </c>
      <c r="F150" s="69">
        <v>76</v>
      </c>
      <c r="G150" s="67" t="s">
        <v>434</v>
      </c>
      <c r="H150" s="12">
        <f t="shared" si="2"/>
        <v>10149</v>
      </c>
    </row>
    <row r="151" spans="1:8">
      <c r="A151">
        <v>10150</v>
      </c>
      <c r="B151" s="67" t="s">
        <v>313</v>
      </c>
      <c r="C151" s="67" t="s">
        <v>314</v>
      </c>
      <c r="D151" s="67" t="s">
        <v>315</v>
      </c>
      <c r="E151" s="68">
        <v>33094</v>
      </c>
      <c r="F151" s="69">
        <v>76</v>
      </c>
      <c r="G151" s="67" t="s">
        <v>434</v>
      </c>
      <c r="H151" s="12">
        <f t="shared" si="2"/>
        <v>10150</v>
      </c>
    </row>
    <row r="152" spans="1:8">
      <c r="A152">
        <v>10151</v>
      </c>
      <c r="B152" s="67" t="s">
        <v>316</v>
      </c>
      <c r="C152" s="67" t="s">
        <v>317</v>
      </c>
      <c r="D152" s="67" t="s">
        <v>443</v>
      </c>
      <c r="E152" s="68">
        <v>36756</v>
      </c>
      <c r="F152" s="69">
        <v>76</v>
      </c>
      <c r="G152" s="67" t="s">
        <v>434</v>
      </c>
      <c r="H152" s="12">
        <f t="shared" si="2"/>
        <v>10151</v>
      </c>
    </row>
    <row r="153" spans="1:8">
      <c r="A153">
        <v>10152</v>
      </c>
      <c r="B153" s="67" t="s">
        <v>318</v>
      </c>
      <c r="C153" s="67" t="s">
        <v>319</v>
      </c>
      <c r="D153" s="67" t="s">
        <v>320</v>
      </c>
      <c r="E153" s="68">
        <v>37203</v>
      </c>
      <c r="F153" s="69">
        <v>76</v>
      </c>
      <c r="G153" s="67" t="s">
        <v>434</v>
      </c>
      <c r="H153" s="12">
        <f t="shared" si="2"/>
        <v>10152</v>
      </c>
    </row>
    <row r="154" spans="1:8">
      <c r="A154">
        <v>10153</v>
      </c>
      <c r="B154" s="67" t="s">
        <v>467</v>
      </c>
      <c r="C154" s="67" t="s">
        <v>241</v>
      </c>
      <c r="D154" s="67" t="s">
        <v>468</v>
      </c>
      <c r="E154" s="71" t="s">
        <v>475</v>
      </c>
      <c r="F154" s="69">
        <v>76</v>
      </c>
      <c r="G154" s="67" t="s">
        <v>434</v>
      </c>
      <c r="H154" s="12">
        <f t="shared" si="2"/>
        <v>10153</v>
      </c>
    </row>
    <row r="155" spans="1:8">
      <c r="A155">
        <v>10154</v>
      </c>
      <c r="B155" s="67" t="s">
        <v>449</v>
      </c>
      <c r="C155" s="67" t="s">
        <v>450</v>
      </c>
      <c r="D155" s="67" t="s">
        <v>447</v>
      </c>
      <c r="E155" s="68">
        <v>36809</v>
      </c>
      <c r="F155" s="69">
        <v>200</v>
      </c>
      <c r="G155" s="67" t="s">
        <v>434</v>
      </c>
      <c r="H155" s="12">
        <f t="shared" si="2"/>
        <v>10154</v>
      </c>
    </row>
    <row r="156" spans="1:8">
      <c r="A156">
        <v>10155</v>
      </c>
      <c r="B156" s="67" t="s">
        <v>476</v>
      </c>
      <c r="C156" s="67" t="s">
        <v>348</v>
      </c>
      <c r="D156" s="67" t="s">
        <v>481</v>
      </c>
      <c r="E156" s="68">
        <v>44844</v>
      </c>
      <c r="F156" s="69">
        <v>200</v>
      </c>
      <c r="G156" s="67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7" t="s">
        <v>490</v>
      </c>
      <c r="E157" s="68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7" t="s">
        <v>493</v>
      </c>
      <c r="C158" s="67" t="s">
        <v>484</v>
      </c>
      <c r="D158" s="67" t="s">
        <v>496</v>
      </c>
      <c r="E158" s="68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7" t="s">
        <v>495</v>
      </c>
      <c r="D159" s="67" t="s">
        <v>497</v>
      </c>
      <c r="E159" s="68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7" t="s">
        <v>989</v>
      </c>
      <c r="E160" s="68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7" t="s">
        <v>487</v>
      </c>
      <c r="E161" s="68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7" t="s">
        <v>488</v>
      </c>
      <c r="E162" s="68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7" t="s">
        <v>611</v>
      </c>
      <c r="E163" s="68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7" t="s">
        <v>990</v>
      </c>
      <c r="E164" s="68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7" t="s">
        <v>505</v>
      </c>
      <c r="E165" s="68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7" t="s">
        <v>991</v>
      </c>
      <c r="E166" s="68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7" t="s">
        <v>511</v>
      </c>
      <c r="E167" s="68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7" t="s">
        <v>508</v>
      </c>
      <c r="E168" s="68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7" t="s">
        <v>512</v>
      </c>
      <c r="E169" s="68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7" t="s">
        <v>515</v>
      </c>
      <c r="E170" s="68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7" t="s">
        <v>521</v>
      </c>
      <c r="E171" s="68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7" t="s">
        <v>524</v>
      </c>
      <c r="E172" s="68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7" t="s">
        <v>526</v>
      </c>
      <c r="E173" s="68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7" t="s">
        <v>568</v>
      </c>
      <c r="E174" s="68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7" t="s">
        <v>529</v>
      </c>
      <c r="E175" s="68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7" t="s">
        <v>534</v>
      </c>
      <c r="E176" s="68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7" t="s">
        <v>538</v>
      </c>
      <c r="E177" s="68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7" t="s">
        <v>537</v>
      </c>
      <c r="E178" s="68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7" t="s">
        <v>541</v>
      </c>
      <c r="E179" s="68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7" t="s">
        <v>544</v>
      </c>
      <c r="E180" s="68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7" t="s">
        <v>547</v>
      </c>
      <c r="E181" s="68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7" t="s">
        <v>549</v>
      </c>
      <c r="E182" s="68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7" t="s">
        <v>550</v>
      </c>
      <c r="E183" s="68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7" t="s">
        <v>555</v>
      </c>
      <c r="E184" s="68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7" t="s">
        <v>558</v>
      </c>
      <c r="E185" s="68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7" t="s">
        <v>559</v>
      </c>
      <c r="E186" s="68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7" t="s">
        <v>564</v>
      </c>
      <c r="E187" s="68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7" t="s">
        <v>567</v>
      </c>
      <c r="E188" s="68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7" t="s">
        <v>570</v>
      </c>
      <c r="E189" s="68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7" t="s">
        <v>572</v>
      </c>
      <c r="E190" s="68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7" t="s">
        <v>574</v>
      </c>
      <c r="E191" s="68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7" t="s">
        <v>577</v>
      </c>
      <c r="E192" s="68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7" t="s">
        <v>580</v>
      </c>
      <c r="E193" s="68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7" t="s">
        <v>583</v>
      </c>
      <c r="E194" s="68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7" t="s">
        <v>610</v>
      </c>
      <c r="E195" s="68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7" t="s">
        <v>586</v>
      </c>
      <c r="E196" s="68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7" t="s">
        <v>589</v>
      </c>
      <c r="E197" s="68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7" t="s">
        <v>591</v>
      </c>
      <c r="E198" s="68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7" t="s">
        <v>592</v>
      </c>
      <c r="E199" s="68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7" t="s">
        <v>595</v>
      </c>
      <c r="E200" s="68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7" t="s">
        <v>598</v>
      </c>
      <c r="E201" s="68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7" t="s">
        <v>600</v>
      </c>
      <c r="E202" s="68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7" t="s">
        <v>601</v>
      </c>
      <c r="E203" s="68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7" t="s">
        <v>603</v>
      </c>
      <c r="E204" s="68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7" t="s">
        <v>606</v>
      </c>
      <c r="E205" s="68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7" t="s">
        <v>609</v>
      </c>
      <c r="E206" s="68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7" t="s">
        <v>614</v>
      </c>
      <c r="E207" s="68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7" t="s">
        <v>615</v>
      </c>
      <c r="E208" s="68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7" t="s">
        <v>618</v>
      </c>
      <c r="E209" s="68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7" t="s">
        <v>621</v>
      </c>
      <c r="E210" s="68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7" t="s">
        <v>622</v>
      </c>
      <c r="E211" s="68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7" t="s">
        <v>625</v>
      </c>
      <c r="E212" s="68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7" t="s">
        <v>626</v>
      </c>
      <c r="E213" s="68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7" t="s">
        <v>629</v>
      </c>
      <c r="E214" s="68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7" t="s">
        <v>633</v>
      </c>
      <c r="E215" s="68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7" t="s">
        <v>635</v>
      </c>
      <c r="E216" s="68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7" t="s">
        <v>636</v>
      </c>
      <c r="E217" s="68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7" t="s">
        <v>640</v>
      </c>
      <c r="E218" s="68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7" t="s">
        <v>641</v>
      </c>
      <c r="E219" s="68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7" t="s">
        <v>644</v>
      </c>
      <c r="E220" s="68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7" t="s">
        <v>646</v>
      </c>
      <c r="E221" s="68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7" t="s">
        <v>649</v>
      </c>
      <c r="E222" s="68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7" t="s">
        <v>651</v>
      </c>
      <c r="E223" s="68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7" t="s">
        <v>656</v>
      </c>
      <c r="E224" s="68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7" t="s">
        <v>657</v>
      </c>
      <c r="E225" s="68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7" t="s">
        <v>659</v>
      </c>
      <c r="E226" s="68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7" t="s">
        <v>665</v>
      </c>
      <c r="E227" s="68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7" t="s">
        <v>666</v>
      </c>
      <c r="E228" s="68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7" t="s">
        <v>667</v>
      </c>
      <c r="E229" s="68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7" t="s">
        <v>668</v>
      </c>
      <c r="E230" s="68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7" t="s">
        <v>669</v>
      </c>
      <c r="E231" s="68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7" t="s">
        <v>672</v>
      </c>
      <c r="E232" s="68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7" t="s">
        <v>673</v>
      </c>
      <c r="E233" s="68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7" t="s">
        <v>676</v>
      </c>
      <c r="E234" s="68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7" t="s">
        <v>677</v>
      </c>
      <c r="E235" s="68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7" t="s">
        <v>680</v>
      </c>
      <c r="E236" s="68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7" t="s">
        <v>683</v>
      </c>
      <c r="E237" s="68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7" t="s">
        <v>685</v>
      </c>
      <c r="E238" s="68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7" t="s">
        <v>687</v>
      </c>
      <c r="E239" s="68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7" t="s">
        <v>688</v>
      </c>
      <c r="E240" s="68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7" t="s">
        <v>692</v>
      </c>
      <c r="E241" s="68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7" t="s">
        <v>694</v>
      </c>
      <c r="E242" s="68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7" t="s">
        <v>699</v>
      </c>
      <c r="E243" s="68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7" t="s">
        <v>701</v>
      </c>
      <c r="E244" s="68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7" t="s">
        <v>702</v>
      </c>
      <c r="E245" s="68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7" t="s">
        <v>707</v>
      </c>
      <c r="E246" s="68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7" t="s">
        <v>709</v>
      </c>
      <c r="E247" s="68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7" t="s">
        <v>711</v>
      </c>
      <c r="E248" s="68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7" t="s">
        <v>714</v>
      </c>
      <c r="E249" s="68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7" t="s">
        <v>716</v>
      </c>
      <c r="E250" s="68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7" t="s">
        <v>717</v>
      </c>
      <c r="E251" s="68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7" t="s">
        <v>721</v>
      </c>
      <c r="E252" s="68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7" t="s">
        <v>722</v>
      </c>
      <c r="E253" s="68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7" t="s">
        <v>725</v>
      </c>
      <c r="E254" s="68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7" t="s">
        <v>729</v>
      </c>
      <c r="E255" s="68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7" t="s">
        <v>731</v>
      </c>
      <c r="E256" s="68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7" t="s">
        <v>734</v>
      </c>
      <c r="E257" s="68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7" t="s">
        <v>737</v>
      </c>
      <c r="E258" s="68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7" t="s">
        <v>738</v>
      </c>
      <c r="E259" s="68">
        <v>35807</v>
      </c>
      <c r="F259" s="32">
        <v>76</v>
      </c>
      <c r="G259" s="39" t="s">
        <v>877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7" t="s">
        <v>741</v>
      </c>
      <c r="E260" s="68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7" t="s">
        <v>744</v>
      </c>
      <c r="E261" s="68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7" t="s">
        <v>745</v>
      </c>
      <c r="E262" s="68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7" t="s">
        <v>747</v>
      </c>
      <c r="E263" s="68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7" t="s">
        <v>749</v>
      </c>
      <c r="E264" s="68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7" t="s">
        <v>752</v>
      </c>
      <c r="E265" s="68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7" t="s">
        <v>755</v>
      </c>
      <c r="E266" s="68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7" t="s">
        <v>757</v>
      </c>
      <c r="E267" s="68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7" t="s">
        <v>760</v>
      </c>
      <c r="E268" s="68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7" t="s">
        <v>764</v>
      </c>
      <c r="E269" s="68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7" t="s">
        <v>765</v>
      </c>
      <c r="E270" s="68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7" t="s">
        <v>770</v>
      </c>
      <c r="E271" s="68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7" t="s">
        <v>771</v>
      </c>
      <c r="E272" s="68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7" t="s">
        <v>773</v>
      </c>
      <c r="E273" s="68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7" t="s">
        <v>776</v>
      </c>
      <c r="E274" s="68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7" t="s">
        <v>779</v>
      </c>
      <c r="E275" s="68">
        <v>35720</v>
      </c>
      <c r="F275" s="32">
        <v>48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7" t="s">
        <v>781</v>
      </c>
      <c r="E276" s="68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7" t="s">
        <v>784</v>
      </c>
      <c r="E277" s="68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7" t="s">
        <v>787</v>
      </c>
      <c r="E278" s="68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7" t="s">
        <v>790</v>
      </c>
      <c r="E279" s="68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7" t="s">
        <v>792</v>
      </c>
      <c r="E280" s="68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7" t="s">
        <v>795</v>
      </c>
      <c r="E281" s="68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7" t="s">
        <v>799</v>
      </c>
      <c r="E282" s="68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7" t="s">
        <v>802</v>
      </c>
      <c r="E283" s="68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7" t="s">
        <v>803</v>
      </c>
      <c r="E284" s="68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7" t="s">
        <v>805</v>
      </c>
      <c r="E285" s="68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7" t="s">
        <v>807</v>
      </c>
      <c r="E286" s="68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7" t="s">
        <v>810</v>
      </c>
      <c r="E287" s="68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7" t="s">
        <v>813</v>
      </c>
      <c r="E288" s="68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7" t="s">
        <v>816</v>
      </c>
      <c r="E289" s="68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7" t="s">
        <v>819</v>
      </c>
      <c r="E290" s="68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7" t="s">
        <v>822</v>
      </c>
      <c r="E291" s="68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7" t="s">
        <v>825</v>
      </c>
      <c r="E292" s="68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7" t="s">
        <v>828</v>
      </c>
      <c r="E293" s="68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7" t="s">
        <v>829</v>
      </c>
      <c r="E294" s="68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7" t="s">
        <v>830</v>
      </c>
      <c r="E295" s="68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7" t="s">
        <v>837</v>
      </c>
      <c r="E296" s="68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7" t="s">
        <v>839</v>
      </c>
      <c r="E297" s="68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7" t="s">
        <v>840</v>
      </c>
      <c r="E298" s="68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7" t="s">
        <v>842</v>
      </c>
      <c r="E299" s="68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7" t="s">
        <v>844</v>
      </c>
      <c r="E300" s="68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7" t="s">
        <v>847</v>
      </c>
      <c r="E301" s="68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7" t="s">
        <v>850</v>
      </c>
      <c r="E302" s="68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7" t="s">
        <v>853</v>
      </c>
      <c r="E303" s="68">
        <v>38457</v>
      </c>
      <c r="F303" s="32">
        <v>76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7" t="s">
        <v>855</v>
      </c>
      <c r="E304" s="68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7" t="s">
        <v>857</v>
      </c>
      <c r="E305" s="68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7" t="s">
        <v>860</v>
      </c>
      <c r="E306" s="68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7" t="s">
        <v>862</v>
      </c>
      <c r="E307" s="68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7" t="s">
        <v>865</v>
      </c>
      <c r="E308" s="68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7" t="s">
        <v>867</v>
      </c>
      <c r="E309" s="68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7" t="s">
        <v>870</v>
      </c>
      <c r="E310" s="68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7" t="s">
        <v>871</v>
      </c>
      <c r="E311" s="68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7" t="s">
        <v>874</v>
      </c>
      <c r="E312" s="68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7" t="s">
        <v>876</v>
      </c>
      <c r="E313" s="68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7" t="s">
        <v>880</v>
      </c>
      <c r="E314" s="68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7" t="s">
        <v>883</v>
      </c>
      <c r="E315" s="68">
        <v>38088</v>
      </c>
      <c r="F315" s="32">
        <v>48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7" t="s">
        <v>885</v>
      </c>
      <c r="E316" s="68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7" t="s">
        <v>888</v>
      </c>
      <c r="E317" s="68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7" t="s">
        <v>891</v>
      </c>
      <c r="E318" s="68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7" t="s">
        <v>905</v>
      </c>
      <c r="E319" s="68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7" t="s">
        <v>895</v>
      </c>
      <c r="E320" s="68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7" t="s">
        <v>901</v>
      </c>
      <c r="E321" s="68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7" t="s">
        <v>903</v>
      </c>
      <c r="E322" s="68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9" t="s">
        <v>908</v>
      </c>
      <c r="E323" s="68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7" t="s">
        <v>912</v>
      </c>
      <c r="E324" s="68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7" t="s">
        <v>910</v>
      </c>
      <c r="E325" s="68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7" t="s">
        <v>913</v>
      </c>
      <c r="E326" s="68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7" t="s">
        <v>915</v>
      </c>
      <c r="E327" s="68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7" t="s">
        <v>919</v>
      </c>
      <c r="E328" s="68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7" t="s">
        <v>922</v>
      </c>
      <c r="E329" s="68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7" t="s">
        <v>923</v>
      </c>
      <c r="E330" s="68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7" t="s">
        <v>925</v>
      </c>
      <c r="E331" s="68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7" t="s">
        <v>932</v>
      </c>
      <c r="E332" s="68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7" t="s">
        <v>933</v>
      </c>
      <c r="E333" s="68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7" t="s">
        <v>934</v>
      </c>
      <c r="E334" s="68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7" t="s">
        <v>935</v>
      </c>
      <c r="E335" s="68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7" t="s">
        <v>936</v>
      </c>
      <c r="E336" s="68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940</v>
      </c>
      <c r="C337" s="39" t="s">
        <v>939</v>
      </c>
      <c r="D337" s="67" t="s">
        <v>977</v>
      </c>
      <c r="E337" s="68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942</v>
      </c>
      <c r="C338" s="39" t="s">
        <v>123</v>
      </c>
      <c r="D338" s="67" t="s">
        <v>941</v>
      </c>
      <c r="E338" s="68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7" t="s">
        <v>943</v>
      </c>
      <c r="E339" s="68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945</v>
      </c>
      <c r="C340" s="39" t="s">
        <v>241</v>
      </c>
      <c r="D340" s="67" t="s">
        <v>944</v>
      </c>
      <c r="E340" s="68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947</v>
      </c>
      <c r="C341" s="39" t="s">
        <v>183</v>
      </c>
      <c r="D341" s="67" t="s">
        <v>946</v>
      </c>
      <c r="E341" s="68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949</v>
      </c>
      <c r="C342" s="39" t="s">
        <v>123</v>
      </c>
      <c r="D342" s="67" t="s">
        <v>948</v>
      </c>
      <c r="E342" s="68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952</v>
      </c>
      <c r="C343" s="39" t="s">
        <v>950</v>
      </c>
      <c r="D343" s="67" t="s">
        <v>951</v>
      </c>
      <c r="E343" s="68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954</v>
      </c>
      <c r="C344" s="39" t="s">
        <v>955</v>
      </c>
      <c r="D344" s="67" t="s">
        <v>953</v>
      </c>
      <c r="E344" s="68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958</v>
      </c>
      <c r="C345" s="39" t="s">
        <v>957</v>
      </c>
      <c r="D345" s="67" t="s">
        <v>956</v>
      </c>
      <c r="E345" s="68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961</v>
      </c>
      <c r="C346" s="39" t="s">
        <v>959</v>
      </c>
      <c r="D346" s="67" t="s">
        <v>960</v>
      </c>
      <c r="E346" s="68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963</v>
      </c>
      <c r="C347" s="39" t="s">
        <v>964</v>
      </c>
      <c r="D347" s="67" t="s">
        <v>962</v>
      </c>
      <c r="E347" s="68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965</v>
      </c>
      <c r="C348" s="39" t="s">
        <v>703</v>
      </c>
      <c r="D348" s="67" t="s">
        <v>966</v>
      </c>
      <c r="E348" s="68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970</v>
      </c>
      <c r="C349" s="39" t="s">
        <v>969</v>
      </c>
      <c r="D349" s="67" t="s">
        <v>968</v>
      </c>
      <c r="E349" s="68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973</v>
      </c>
      <c r="C350" s="39" t="s">
        <v>972</v>
      </c>
      <c r="D350" s="67" t="s">
        <v>971</v>
      </c>
      <c r="E350" s="68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976</v>
      </c>
      <c r="C351" s="39" t="s">
        <v>975</v>
      </c>
      <c r="D351" s="67" t="s">
        <v>974</v>
      </c>
      <c r="E351" s="68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210351</v>
      </c>
      <c r="B352" s="39" t="s">
        <v>979</v>
      </c>
      <c r="C352" s="39" t="s">
        <v>347</v>
      </c>
      <c r="D352" s="67" t="s">
        <v>978</v>
      </c>
      <c r="E352" s="68">
        <v>40023</v>
      </c>
      <c r="F352" s="32">
        <v>76</v>
      </c>
      <c r="G352" s="39" t="s">
        <v>877</v>
      </c>
      <c r="H352" s="12">
        <f t="shared" si="5"/>
        <v>210351</v>
      </c>
    </row>
    <row r="353" spans="1:8">
      <c r="A353" s="2">
        <v>10352</v>
      </c>
      <c r="B353" s="39" t="s">
        <v>982</v>
      </c>
      <c r="C353" s="39" t="s">
        <v>981</v>
      </c>
      <c r="D353" s="67" t="s">
        <v>980</v>
      </c>
      <c r="E353" s="68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984</v>
      </c>
      <c r="C354" s="39" t="s">
        <v>985</v>
      </c>
      <c r="D354" s="67" t="s">
        <v>983</v>
      </c>
      <c r="E354" s="68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988</v>
      </c>
      <c r="C355" s="39" t="s">
        <v>987</v>
      </c>
      <c r="D355" s="67" t="s">
        <v>986</v>
      </c>
      <c r="E355" s="68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ColWidth="11.5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967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ColWidth="11.5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2024-02-19T08:57:26Z</dcterms:modified>
</cp:coreProperties>
</file>