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owards\excel\"/>
    </mc:Choice>
  </mc:AlternateContent>
  <bookViews>
    <workbookView xWindow="4185" yWindow="4185" windowWidth="28800" windowHeight="15465" activeTab="3"/>
  </bookViews>
  <sheets>
    <sheet name="数据导入" sheetId="1" r:id="rId1"/>
    <sheet name="导出" sheetId="5" r:id="rId2"/>
    <sheet name="品名对照" sheetId="2" r:id="rId3"/>
    <sheet name="基础数据" sheetId="3" r:id="rId4"/>
  </sheets>
  <calcPr calcId="15251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" i="3"/>
  <c r="Q2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3" i="5"/>
  <c r="K14" i="5"/>
  <c r="K15" i="5"/>
  <c r="K16" i="5"/>
  <c r="E2" i="1"/>
  <c r="K2" i="1" s="1"/>
  <c r="I3" i="5" s="1"/>
  <c r="E3" i="1"/>
  <c r="K3" i="1" s="1"/>
  <c r="I4" i="5" s="1"/>
  <c r="E4" i="1"/>
  <c r="K4" i="1" s="1"/>
  <c r="I5" i="5" s="1"/>
  <c r="E5" i="1"/>
  <c r="K5" i="1" s="1"/>
  <c r="I6" i="5" s="1"/>
  <c r="E6" i="1"/>
  <c r="K6" i="1" s="1"/>
  <c r="I7" i="5" s="1"/>
  <c r="E7" i="1"/>
  <c r="K7" i="1" s="1"/>
  <c r="I8" i="5" s="1"/>
  <c r="E8" i="1"/>
  <c r="K8" i="1" s="1"/>
  <c r="I9" i="5" s="1"/>
  <c r="E9" i="1"/>
  <c r="K9" i="1" s="1"/>
  <c r="I10" i="5" s="1"/>
  <c r="E10" i="1"/>
  <c r="K10" i="1" s="1"/>
  <c r="I11" i="5" s="1"/>
  <c r="E11" i="1"/>
  <c r="K11" i="1" s="1"/>
  <c r="I12" i="5" s="1"/>
  <c r="E12" i="1"/>
  <c r="K12" i="1" s="1"/>
  <c r="I13" i="5" s="1"/>
  <c r="E13" i="1"/>
  <c r="K13" i="1" s="1"/>
  <c r="I14" i="5" s="1"/>
  <c r="E14" i="1"/>
  <c r="K14" i="1" s="1"/>
  <c r="I15" i="5" s="1"/>
  <c r="E15" i="1"/>
  <c r="K15" i="1" s="1"/>
  <c r="I16" i="5" s="1"/>
  <c r="J2" i="1"/>
  <c r="G3" i="5" s="1"/>
  <c r="J3" i="1"/>
  <c r="G4" i="5" s="1"/>
  <c r="H4" i="5" s="1"/>
  <c r="J4" i="1"/>
  <c r="G5" i="5" s="1"/>
  <c r="H5" i="5" s="1"/>
  <c r="J5" i="1"/>
  <c r="G6" i="5" s="1"/>
  <c r="J6" i="1"/>
  <c r="G7" i="5" s="1"/>
  <c r="H7" i="5" s="1"/>
  <c r="J7" i="1"/>
  <c r="G8" i="5" s="1"/>
  <c r="H8" i="5" s="1"/>
  <c r="J8" i="1"/>
  <c r="G9" i="5" s="1"/>
  <c r="J9" i="1"/>
  <c r="G10" i="5" s="1"/>
  <c r="J10" i="1"/>
  <c r="G11" i="5" s="1"/>
  <c r="J11" i="1"/>
  <c r="G12" i="5" s="1"/>
  <c r="H12" i="5" s="1"/>
  <c r="J12" i="1"/>
  <c r="G13" i="5" s="1"/>
  <c r="H13" i="5" s="1"/>
  <c r="J13" i="1"/>
  <c r="G14" i="5" s="1"/>
  <c r="J14" i="1"/>
  <c r="G15" i="5" s="1"/>
  <c r="H15" i="5" s="1"/>
  <c r="J15" i="1"/>
  <c r="G16" i="5" s="1"/>
  <c r="H16" i="5" s="1"/>
  <c r="F5" i="1"/>
  <c r="O5" i="1" s="1"/>
  <c r="G5" i="1"/>
  <c r="C6" i="5" s="1"/>
  <c r="H5" i="1"/>
  <c r="M6" i="5" s="1"/>
  <c r="D5" i="1"/>
  <c r="I5" i="1" s="1"/>
  <c r="F6" i="5" s="1"/>
  <c r="F6" i="1"/>
  <c r="G6" i="1"/>
  <c r="C7" i="5" s="1"/>
  <c r="H6" i="1"/>
  <c r="M7" i="5" s="1"/>
  <c r="D6" i="1"/>
  <c r="I6" i="1" s="1"/>
  <c r="F7" i="5" s="1"/>
  <c r="F7" i="1"/>
  <c r="G7" i="1"/>
  <c r="C8" i="5" s="1"/>
  <c r="H7" i="1"/>
  <c r="M8" i="5" s="1"/>
  <c r="D7" i="1"/>
  <c r="I7" i="1" s="1"/>
  <c r="F8" i="5" s="1"/>
  <c r="F8" i="1"/>
  <c r="G8" i="1"/>
  <c r="C9" i="5" s="1"/>
  <c r="H8" i="1"/>
  <c r="M9" i="5" s="1"/>
  <c r="D8" i="1"/>
  <c r="I8" i="1" s="1"/>
  <c r="F9" i="5" s="1"/>
  <c r="F9" i="1"/>
  <c r="G9" i="1"/>
  <c r="C10" i="5" s="1"/>
  <c r="H9" i="1"/>
  <c r="M10" i="5" s="1"/>
  <c r="D9" i="1"/>
  <c r="I9" i="1" s="1"/>
  <c r="F10" i="5" s="1"/>
  <c r="F10" i="1"/>
  <c r="G10" i="1"/>
  <c r="C11" i="5" s="1"/>
  <c r="H10" i="1"/>
  <c r="M11" i="5" s="1"/>
  <c r="D10" i="1"/>
  <c r="I10" i="1" s="1"/>
  <c r="F11" i="5" s="1"/>
  <c r="F11" i="1"/>
  <c r="G11" i="1"/>
  <c r="C12" i="5" s="1"/>
  <c r="H11" i="1"/>
  <c r="M12" i="5" s="1"/>
  <c r="D11" i="1"/>
  <c r="I11" i="1" s="1"/>
  <c r="F12" i="5" s="1"/>
  <c r="F12" i="1"/>
  <c r="O12" i="1" s="1"/>
  <c r="G12" i="1"/>
  <c r="C13" i="5" s="1"/>
  <c r="H12" i="1"/>
  <c r="M13" i="5" s="1"/>
  <c r="D12" i="1"/>
  <c r="I12" i="1" s="1"/>
  <c r="F13" i="5" s="1"/>
  <c r="F13" i="1"/>
  <c r="O13" i="1" s="1"/>
  <c r="G13" i="1"/>
  <c r="C14" i="5" s="1"/>
  <c r="H13" i="1"/>
  <c r="M14" i="5" s="1"/>
  <c r="D13" i="1"/>
  <c r="I13" i="1"/>
  <c r="F14" i="5" s="1"/>
  <c r="F14" i="1"/>
  <c r="G14" i="1"/>
  <c r="C15" i="5" s="1"/>
  <c r="H14" i="1"/>
  <c r="M15" i="5" s="1"/>
  <c r="D14" i="1"/>
  <c r="I14" i="1" s="1"/>
  <c r="F15" i="5" s="1"/>
  <c r="F15" i="1"/>
  <c r="G15" i="1"/>
  <c r="C16" i="5" s="1"/>
  <c r="H15" i="1"/>
  <c r="M16" i="5" s="1"/>
  <c r="D15" i="1"/>
  <c r="I15" i="1" s="1"/>
  <c r="F16" i="5" s="1"/>
  <c r="D2" i="1"/>
  <c r="I2" i="1" s="1"/>
  <c r="F3" i="5" s="1"/>
  <c r="D3" i="1"/>
  <c r="I3" i="1" s="1"/>
  <c r="F4" i="5" s="1"/>
  <c r="D4" i="1"/>
  <c r="I4" i="1" s="1"/>
  <c r="F5" i="5" s="1"/>
  <c r="H2" i="1"/>
  <c r="M3" i="5" s="1"/>
  <c r="H3" i="1"/>
  <c r="M4" i="5" s="1"/>
  <c r="H4" i="1"/>
  <c r="M5" i="5" s="1"/>
  <c r="F212" i="3"/>
  <c r="F211" i="3"/>
  <c r="F2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" i="3"/>
  <c r="F2" i="1"/>
  <c r="F3" i="1"/>
  <c r="F4" i="1"/>
  <c r="G2" i="1"/>
  <c r="C3" i="5" s="1"/>
  <c r="G3" i="1"/>
  <c r="C4" i="5" s="1"/>
  <c r="G4" i="1"/>
  <c r="C5" i="5" s="1"/>
  <c r="B14" i="5" l="1"/>
  <c r="H11" i="5"/>
  <c r="H3" i="5"/>
  <c r="H10" i="5"/>
  <c r="H9" i="5"/>
  <c r="B5" i="5"/>
  <c r="O4" i="1"/>
  <c r="B11" i="5"/>
  <c r="O10" i="1"/>
  <c r="B3" i="5"/>
  <c r="O2" i="1"/>
  <c r="B16" i="5"/>
  <c r="O15" i="1"/>
  <c r="B13" i="5"/>
  <c r="B9" i="5"/>
  <c r="O8" i="1"/>
  <c r="B12" i="5"/>
  <c r="O11" i="1"/>
  <c r="B10" i="5"/>
  <c r="O9" i="1"/>
  <c r="B8" i="5"/>
  <c r="O7" i="1"/>
  <c r="B6" i="5"/>
  <c r="B7" i="5"/>
  <c r="O6" i="1"/>
  <c r="B4" i="5"/>
  <c r="O3" i="1"/>
  <c r="B15" i="5"/>
  <c r="O14" i="1"/>
  <c r="H14" i="5"/>
  <c r="H6" i="5"/>
  <c r="K23" i="1"/>
  <c r="L3" i="1" s="1"/>
  <c r="M3" i="1" s="1"/>
  <c r="L4" i="1" l="1"/>
  <c r="M4" i="1" s="1"/>
  <c r="N4" i="1" s="1"/>
  <c r="J5" i="5" s="1"/>
  <c r="L2" i="1"/>
  <c r="M2" i="1" s="1"/>
  <c r="N3" i="1"/>
  <c r="J4" i="5" s="1"/>
  <c r="L9" i="1"/>
  <c r="M9" i="1" s="1"/>
  <c r="L7" i="1"/>
  <c r="M7" i="1" s="1"/>
  <c r="L15" i="1"/>
  <c r="M15" i="1" s="1"/>
  <c r="L5" i="1"/>
  <c r="M5" i="1" s="1"/>
  <c r="L12" i="1"/>
  <c r="M12" i="1" s="1"/>
  <c r="L13" i="1"/>
  <c r="M13" i="1" s="1"/>
  <c r="L10" i="1"/>
  <c r="M10" i="1" s="1"/>
  <c r="L6" i="1"/>
  <c r="M6" i="1" s="1"/>
  <c r="N6" i="1" s="1"/>
  <c r="L8" i="1"/>
  <c r="M8" i="1" s="1"/>
  <c r="N8" i="1" s="1"/>
  <c r="L14" i="1"/>
  <c r="M14" i="1" s="1"/>
  <c r="L11" i="1"/>
  <c r="M11" i="1" s="1"/>
  <c r="N14" i="1" l="1"/>
  <c r="J15" i="5" s="1"/>
  <c r="N9" i="1"/>
  <c r="J10" i="5" s="1"/>
  <c r="N7" i="1"/>
  <c r="J8" i="5" s="1"/>
  <c r="N13" i="1"/>
  <c r="J14" i="5" s="1"/>
  <c r="N11" i="1"/>
  <c r="J12" i="5" s="1"/>
  <c r="N12" i="1"/>
  <c r="J13" i="5" s="1"/>
  <c r="N15" i="1"/>
  <c r="J16" i="5" s="1"/>
  <c r="N10" i="1"/>
  <c r="J11" i="5" s="1"/>
  <c r="N5" i="1"/>
  <c r="J6" i="5" s="1"/>
  <c r="J9" i="5"/>
  <c r="M23" i="1"/>
  <c r="J7" i="5"/>
  <c r="N2" i="1" l="1"/>
  <c r="N23" i="1" s="1"/>
  <c r="J3" i="5" l="1"/>
</calcChain>
</file>

<file path=xl/sharedStrings.xml><?xml version="1.0" encoding="utf-8"?>
<sst xmlns="http://schemas.openxmlformats.org/spreadsheetml/2006/main" count="1269" uniqueCount="572">
  <si>
    <t>皮革制鞋面的休闲鞋</t>
  </si>
  <si>
    <t>中文品名</t>
    <phoneticPr fontId="3" type="noConversion"/>
  </si>
  <si>
    <t>英文品名</t>
    <phoneticPr fontId="3" type="noConversion"/>
  </si>
  <si>
    <t>合成纤维制女式短裙</t>
  </si>
  <si>
    <t>Women's Short Skirts Of Synthetic Fibre</t>
  </si>
  <si>
    <t>合成纤维制女式外套</t>
  </si>
  <si>
    <t>Women's Coats Of Synthetic Fibre</t>
  </si>
  <si>
    <t>合成纤维制女式连衣裙</t>
  </si>
  <si>
    <t>Women's Dresses Of Synthetic Fibre</t>
  </si>
  <si>
    <t>合成纤维制女式上衣</t>
  </si>
  <si>
    <t>Women's Jackets Of Synthetic Fibre</t>
    <phoneticPr fontId="1" type="noConversion"/>
  </si>
  <si>
    <t>Women's Outerwears Of Synthetic Fibre</t>
  </si>
  <si>
    <t>Women's Trousers Of Synthetic Fibre</t>
    <phoneticPr fontId="1" type="noConversion"/>
  </si>
  <si>
    <t>合成纤维制女式长裙</t>
  </si>
  <si>
    <t>Women's Longuettes Of Synthetic Fibre</t>
  </si>
  <si>
    <t>化纤制女式羽绒服</t>
  </si>
  <si>
    <t>Women's Down Coats Of Chemical Fibre</t>
  </si>
  <si>
    <t>Women's Down Jackets Of Chemical Fibre</t>
  </si>
  <si>
    <t>化纤制女式针织衫</t>
  </si>
  <si>
    <t>Women's Knitting Shirt of Chemical Fibre</t>
  </si>
  <si>
    <t>化纤制女式针织套头衫</t>
  </si>
  <si>
    <t>Women's Sweaters Of Chemical Fibre</t>
  </si>
  <si>
    <t>化纤制针织女式大衣</t>
  </si>
  <si>
    <t>Women's Overcoats Of Chemical Fibre</t>
  </si>
  <si>
    <t>化纤制针织女式圆领衫</t>
  </si>
  <si>
    <t>Women's Round - Neck Shirts Of Chemical Fibre</t>
  </si>
  <si>
    <t>化学纤维制针织女式衬衫</t>
  </si>
  <si>
    <t>Women's Shirts Of Chemical Fibre</t>
  </si>
  <si>
    <t>机织女式手提包</t>
  </si>
  <si>
    <t>Women's Handbag Of Polyester</t>
  </si>
  <si>
    <t>毛制针织女式上衣</t>
  </si>
  <si>
    <t>Women's Woollen Sweaters</t>
  </si>
  <si>
    <t>棉制机织女式外套</t>
  </si>
  <si>
    <t>Women's Coats Of Cotton</t>
  </si>
  <si>
    <t>棉制机织女式上衣</t>
  </si>
  <si>
    <t>Women's Jackets Of Cotton</t>
  </si>
  <si>
    <t>棉制机织女式外套</t>
    <phoneticPr fontId="1" type="noConversion"/>
  </si>
  <si>
    <t>Women's Outerwears Of Cotton</t>
  </si>
  <si>
    <t>棉制女式短裙</t>
  </si>
  <si>
    <t>Women's Short Skirts Of Cotton</t>
  </si>
  <si>
    <t>棉制女式连衣裙</t>
  </si>
  <si>
    <t>Women's Dresses Of Cotton</t>
  </si>
  <si>
    <t>棉制女式牛仔裤</t>
  </si>
  <si>
    <t>Women's Jeans Of Cotton</t>
  </si>
  <si>
    <t>棉制女式裙</t>
  </si>
  <si>
    <t>Women's Skirts Of Cotton</t>
  </si>
  <si>
    <t>棉制女式羽绒外套</t>
  </si>
  <si>
    <t>Women's Down Coats Of Cotton</t>
  </si>
  <si>
    <t>Women's Trousers Of Cotton</t>
  </si>
  <si>
    <t>棉制女式长裙</t>
  </si>
  <si>
    <t>Women's Longuettes Of Cotton</t>
  </si>
  <si>
    <t>棉制针织女式衬衫</t>
  </si>
  <si>
    <t>Women's Shirts Of  Cotton</t>
  </si>
  <si>
    <t>棉制针织女式大衣</t>
    <phoneticPr fontId="1" type="noConversion"/>
  </si>
  <si>
    <t>Women's Overcoat Of  Cotton</t>
  </si>
  <si>
    <t>棉制针织女式马甲</t>
  </si>
  <si>
    <t>Women's Vest Of  Cotton</t>
  </si>
  <si>
    <t>棉制针织女式上衣</t>
  </si>
  <si>
    <t>Women's Coat Of Cotton</t>
  </si>
  <si>
    <t>棉制针织女式套头衫</t>
    <phoneticPr fontId="1" type="noConversion"/>
  </si>
  <si>
    <t>Women's Pullovers Of Cotton</t>
  </si>
  <si>
    <t>棉制针织女式圆领衫</t>
    <phoneticPr fontId="3" type="noConversion"/>
  </si>
  <si>
    <t>Women's Round - Neck Shirts Of Cotton</t>
  </si>
  <si>
    <t>女式休闲鞋</t>
    <phoneticPr fontId="3" type="noConversion"/>
  </si>
  <si>
    <t>Casual Shoes Of Artificial</t>
  </si>
  <si>
    <t>女式针织化纤制马甲</t>
    <phoneticPr fontId="1" type="noConversion"/>
  </si>
  <si>
    <t>Women's Vest Of  Synthetic Fibres</t>
  </si>
  <si>
    <t>女装帽</t>
  </si>
  <si>
    <t>Women's Hat Of  Polyester</t>
  </si>
  <si>
    <t>女装围巾</t>
  </si>
  <si>
    <t>Women's  Scarf Of Polyester</t>
  </si>
  <si>
    <t>皮革制鞋面的休闲鞋</t>
    <phoneticPr fontId="1" type="noConversion"/>
  </si>
  <si>
    <t>Casual Shoes Of Leather</t>
  </si>
  <si>
    <t>塑料制发夹</t>
  </si>
  <si>
    <t>Plastic Hairpin</t>
  </si>
  <si>
    <t>梭织女袜</t>
  </si>
  <si>
    <t>Women's Socks</t>
  </si>
  <si>
    <t>再生皮革制手提包</t>
  </si>
  <si>
    <t>Regenerated Leather Handbag</t>
  </si>
  <si>
    <t>纸质手提袋</t>
  </si>
  <si>
    <t>Paper Carrier Bag</t>
  </si>
  <si>
    <t>合成纤维制女式短裤</t>
  </si>
  <si>
    <t>Women's Shorts Of Synthetic Fibre</t>
    <phoneticPr fontId="1" type="noConversion"/>
  </si>
  <si>
    <t>化纤制女式针织背心</t>
  </si>
  <si>
    <t xml:space="preserve">Women's Knitted Vest Of Chemical Fiber </t>
  </si>
  <si>
    <t>贱金属环</t>
  </si>
  <si>
    <t>Decorative Ring</t>
  </si>
  <si>
    <t>棉制女式短裤</t>
  </si>
  <si>
    <t>Women's Shorts Of Cotton</t>
  </si>
  <si>
    <t>棉制女式牛仔上衣</t>
  </si>
  <si>
    <t>Women's Jeans Jacket Of Cotton</t>
  </si>
  <si>
    <t>棉制围巾</t>
  </si>
  <si>
    <t>Scarf</t>
  </si>
  <si>
    <t>棉制针织女式背心</t>
  </si>
  <si>
    <t>Women's Knitted Vest Of Cotton</t>
  </si>
  <si>
    <t>棉制针织女式开衫</t>
  </si>
  <si>
    <t>Women's Cardigan Of Cotton</t>
  </si>
  <si>
    <t>女式针织化纤制开衫</t>
  </si>
  <si>
    <t xml:space="preserve">Women's Cardigan Of Chemical Fiber </t>
  </si>
  <si>
    <t>皮革制手提包</t>
  </si>
  <si>
    <t>Leather Handbag</t>
  </si>
  <si>
    <t>塑料制饰品</t>
  </si>
  <si>
    <t>Clothings Accessories</t>
  </si>
  <si>
    <t>针织印花布</t>
  </si>
  <si>
    <t>Print Fabric</t>
  </si>
  <si>
    <t>发饰</t>
    <phoneticPr fontId="1" type="noConversion"/>
  </si>
  <si>
    <t>Hair Band</t>
  </si>
  <si>
    <t>涤棉被子</t>
  </si>
  <si>
    <t>Quilt</t>
  </si>
  <si>
    <t>合成纤维制女式裙</t>
  </si>
  <si>
    <t>Women's Skirts Of Synthetic Fibre</t>
  </si>
  <si>
    <t>棉制女式半身裙</t>
  </si>
  <si>
    <t>Women's Skirt Of Cotton</t>
  </si>
  <si>
    <t>PU制女装腰带</t>
  </si>
  <si>
    <t>Women's Belts Of PU</t>
  </si>
  <si>
    <t>女装皮革腰带</t>
    <phoneticPr fontId="1" type="noConversion"/>
  </si>
  <si>
    <t>Women's Belts Of Regenerated Leather</t>
  </si>
  <si>
    <t>装饰眼镜</t>
    <phoneticPr fontId="1" type="noConversion"/>
  </si>
  <si>
    <t>Sunglasses</t>
  </si>
  <si>
    <t>装饰链</t>
    <phoneticPr fontId="1" type="noConversion"/>
  </si>
  <si>
    <t>Decorative Chain</t>
  </si>
  <si>
    <t>打底裤</t>
  </si>
  <si>
    <t>Lady Leggings</t>
  </si>
  <si>
    <t>健身服</t>
    <phoneticPr fontId="1" type="noConversion"/>
  </si>
  <si>
    <t>Workout Clothes</t>
  </si>
  <si>
    <t>纺织面料制面的休闲鞋</t>
  </si>
  <si>
    <t>Casual Shoes Of Mesh Fabric</t>
  </si>
  <si>
    <t>塑料制鞋面休闲鞋</t>
  </si>
  <si>
    <t>Casual Shoes</t>
    <phoneticPr fontId="1" type="noConversion"/>
  </si>
  <si>
    <t>镶框镜子</t>
  </si>
  <si>
    <t>Women's Mirrors</t>
  </si>
  <si>
    <t>涤棉腰带</t>
  </si>
  <si>
    <t>Women's Belts Of T/C</t>
  </si>
  <si>
    <t>棉制女式连身裤</t>
  </si>
  <si>
    <t>Women's Jumpsuits Of Cotton</t>
  </si>
  <si>
    <t>饰品架</t>
  </si>
  <si>
    <t>Ornament Frame</t>
  </si>
  <si>
    <t>饰品盒</t>
  </si>
  <si>
    <t>Ornament Box</t>
  </si>
  <si>
    <t>口罩</t>
  </si>
  <si>
    <t>Mask</t>
  </si>
  <si>
    <t>化纤女式背心</t>
  </si>
  <si>
    <t>Women's Knitted Vest Of Chemical Fiber</t>
  </si>
  <si>
    <t>化纤女式连身裤</t>
  </si>
  <si>
    <t>Women's Jumpsuits Of Chemical Fiber</t>
  </si>
  <si>
    <t>化纤女式吊带</t>
    <phoneticPr fontId="1" type="noConversion"/>
  </si>
  <si>
    <t>Women's Sun-Top Of Chemical Fiber</t>
  </si>
  <si>
    <t>棉制女式吊带</t>
    <phoneticPr fontId="1" type="noConversion"/>
  </si>
  <si>
    <t>Women's Sun-Top Of Cotton</t>
  </si>
  <si>
    <t>棉制腰带</t>
  </si>
  <si>
    <t>Women's Belts Of Cotton</t>
    <phoneticPr fontId="1" type="noConversion"/>
  </si>
  <si>
    <t>棉制毛巾</t>
  </si>
  <si>
    <t>Towel Of Cotton</t>
  </si>
  <si>
    <t>面罩</t>
    <phoneticPr fontId="1" type="noConversion"/>
  </si>
  <si>
    <t>Face Mask</t>
  </si>
  <si>
    <t>女装腰带</t>
    <phoneticPr fontId="1" type="noConversion"/>
  </si>
  <si>
    <t>Women's Belts</t>
  </si>
  <si>
    <t>袖套</t>
  </si>
  <si>
    <t>Sleevelet</t>
  </si>
  <si>
    <t>手帕</t>
    <phoneticPr fontId="1" type="noConversion"/>
  </si>
  <si>
    <t>Handkerchief</t>
  </si>
  <si>
    <t>棉制女装裤</t>
  </si>
  <si>
    <t>Women's Pants Of Cotton</t>
    <phoneticPr fontId="1" type="noConversion"/>
  </si>
  <si>
    <t>合成纤维制女装裤</t>
  </si>
  <si>
    <t>Women's Pants Of Synthetic Fibre</t>
    <phoneticPr fontId="1" type="noConversion"/>
  </si>
  <si>
    <t>合成纤维制短裤</t>
  </si>
  <si>
    <t>Shorts Of Synthetic Fibre</t>
    <phoneticPr fontId="1" type="noConversion"/>
  </si>
  <si>
    <t>塑料模特</t>
  </si>
  <si>
    <t>Plastic Model</t>
  </si>
  <si>
    <t>女用小包</t>
    <phoneticPr fontId="1" type="noConversion"/>
  </si>
  <si>
    <t>Purse</t>
  </si>
  <si>
    <t>泳帽</t>
  </si>
  <si>
    <t>Swimming Cap</t>
  </si>
  <si>
    <t>塑料水袋</t>
  </si>
  <si>
    <t>Supplement Bag</t>
    <phoneticPr fontId="1" type="noConversion"/>
  </si>
  <si>
    <t>装饰配件</t>
  </si>
  <si>
    <t>Ornament accessories</t>
  </si>
  <si>
    <t>衣架</t>
  </si>
  <si>
    <t>Coat Hanger</t>
  </si>
  <si>
    <t>编织绳环</t>
  </si>
  <si>
    <t>Polyester Rope ring</t>
    <phoneticPr fontId="1" type="noConversion"/>
  </si>
  <si>
    <t>棉制针织女式大衣</t>
  </si>
  <si>
    <t>棉制针织女式套头衫</t>
  </si>
  <si>
    <t>棉制针织女式圆领衫</t>
  </si>
  <si>
    <t>女式针织化纤制马甲</t>
  </si>
  <si>
    <t>棉制女式裤子</t>
  </si>
  <si>
    <t>合成纤维制女式裤子</t>
  </si>
  <si>
    <t>棉制女式吊带</t>
  </si>
  <si>
    <t>手帕</t>
  </si>
  <si>
    <t>纸箱</t>
  </si>
  <si>
    <t>标签</t>
  </si>
  <si>
    <t>品名</t>
  </si>
  <si>
    <t>税号</t>
  </si>
  <si>
    <t>装饰链</t>
  </si>
  <si>
    <t>女装皮革腰带</t>
  </si>
  <si>
    <t>健身服</t>
  </si>
  <si>
    <t>面罩</t>
  </si>
  <si>
    <t>化纤女式吊带</t>
  </si>
  <si>
    <t>女装腰带</t>
  </si>
  <si>
    <t>装饰眼镜</t>
  </si>
  <si>
    <t>女用小包</t>
  </si>
  <si>
    <t>纸托</t>
  </si>
  <si>
    <t>塑料袋</t>
  </si>
  <si>
    <t>女式PU上衣</t>
  </si>
  <si>
    <t>关税</t>
    <phoneticPr fontId="3" type="noConversion"/>
  </si>
  <si>
    <t>增值税率</t>
    <phoneticPr fontId="3" type="noConversion"/>
  </si>
  <si>
    <t>综合税率</t>
    <phoneticPr fontId="1" type="noConversion"/>
  </si>
  <si>
    <t>金额</t>
    <phoneticPr fontId="1" type="noConversion"/>
  </si>
  <si>
    <t>第一单位</t>
  </si>
  <si>
    <t>件</t>
  </si>
  <si>
    <t>只</t>
  </si>
  <si>
    <t>个</t>
  </si>
  <si>
    <t>米</t>
  </si>
  <si>
    <t>条</t>
  </si>
  <si>
    <t>副</t>
  </si>
  <si>
    <t>双</t>
  </si>
  <si>
    <t>张</t>
  </si>
  <si>
    <t>英文要素</t>
    <phoneticPr fontId="1" type="noConversion"/>
  </si>
  <si>
    <t>100%Polyurethane</t>
  </si>
  <si>
    <t>Plastic</t>
  </si>
  <si>
    <t>Resin,Kirsite</t>
  </si>
  <si>
    <t>100%Leather</t>
  </si>
  <si>
    <t>Recycle Leather</t>
  </si>
  <si>
    <t>100%Polyester Fibre</t>
  </si>
  <si>
    <t>100%Regenerated leather</t>
  </si>
  <si>
    <t>100%Cotton   150cm</t>
  </si>
  <si>
    <t>90%Cotton10%Polyester Fibre   150cm</t>
  </si>
  <si>
    <t>92%Cotton8%Polyester Fibre   150cm</t>
  </si>
  <si>
    <t>55%Cotton45%Polyester Fibre</t>
  </si>
  <si>
    <t>70%Cotton30%Spandex</t>
  </si>
  <si>
    <t>90%Cotton10%Spandex</t>
  </si>
  <si>
    <t>85%Polyester Fibre15%Wool</t>
  </si>
  <si>
    <t>70%Polyester Fibre30%Cotton</t>
  </si>
  <si>
    <t>55%Polyester Fibre45%Cotton</t>
  </si>
  <si>
    <t>55%Wool45%Spandex</t>
  </si>
  <si>
    <t>75%Wool25%Spandex</t>
  </si>
  <si>
    <t>92%Wool8%Spandex</t>
  </si>
  <si>
    <t>70%Cotton30%Acrylic Fibre</t>
  </si>
  <si>
    <t>85%Cotton15%Spandex</t>
  </si>
  <si>
    <t>88%Cotton12%Polypropylene Fibre</t>
  </si>
  <si>
    <t>92%Polyester Fibre8%Spandex</t>
  </si>
  <si>
    <t>94%Polyester Fibre6%Cotton</t>
  </si>
  <si>
    <t>95%Polyester Fibre5%Cotton</t>
  </si>
  <si>
    <t>60%Cotton40%Polyester Fibre</t>
  </si>
  <si>
    <t>87%Cotton13%Polyester Fibre</t>
  </si>
  <si>
    <t>90%Cotton10%Linen</t>
  </si>
  <si>
    <t>67%Polyester Fibre33%Viscose Fibre</t>
  </si>
  <si>
    <t>85%Polyester Fibre15%Cotton</t>
  </si>
  <si>
    <t>60%Polyester Fibre40%Cotton</t>
  </si>
  <si>
    <t>80%Cotton20%Polyester Fibre</t>
  </si>
  <si>
    <t>100%Cotton</t>
  </si>
  <si>
    <t>75%Cotton25%Polyester Fibre</t>
  </si>
  <si>
    <t>85%Cotton15%Polyester Fibre</t>
  </si>
  <si>
    <t>80%Cotton20%Spandex</t>
  </si>
  <si>
    <t>65%Cotton35%Polyester Fibre</t>
  </si>
  <si>
    <t>70%Cotton30%Polypropylene Fibre</t>
  </si>
  <si>
    <t>55%Spandex45%Cotton</t>
  </si>
  <si>
    <t>70%Spandex30%Cotton</t>
  </si>
  <si>
    <t>85%Spandex15%Cotton</t>
  </si>
  <si>
    <t>90%Acrylic Fibre10%Spandex</t>
  </si>
  <si>
    <t>80%Spandex20%Cotton</t>
  </si>
  <si>
    <t>52%Acrylic Fibre48%Cotton</t>
  </si>
  <si>
    <t>90%Polypropylene Fibre10%Viscose Fibre</t>
  </si>
  <si>
    <t>83%Polyester Fibre17%Cotton</t>
  </si>
  <si>
    <t>65%Polyester Fibre35%Spandex</t>
  </si>
  <si>
    <t>65%Viscose Fiber35%Nylon</t>
  </si>
  <si>
    <t>Spandex30%Cotton</t>
  </si>
  <si>
    <t>Spandex10%Cotton</t>
  </si>
  <si>
    <t>55%Spandex45%Cotto</t>
  </si>
  <si>
    <t>65%Spandex35%Cotton</t>
  </si>
  <si>
    <t>82%Cotton18%Polyester Fibre</t>
  </si>
  <si>
    <t>90%Cotton10%Polyester Fibre</t>
  </si>
  <si>
    <t>86%Polyester Fibre14%Cotton</t>
  </si>
  <si>
    <t>70%Polyester Fibre30%Elastic Fiber</t>
  </si>
  <si>
    <t>65%Polyester Fibre35%Elastic Fiber</t>
  </si>
  <si>
    <t>80%Nylon20%Elastic Fiber</t>
    <phoneticPr fontId="1" type="noConversion"/>
  </si>
  <si>
    <t>86%Nylon14%Spandex</t>
  </si>
  <si>
    <t>82%Polyester Fibre18%PP Fiber</t>
  </si>
  <si>
    <t>63%Cotton37%Nylon</t>
  </si>
  <si>
    <t>80%Cotton20%Nylon</t>
  </si>
  <si>
    <t>95%Cotton5%Nylon</t>
  </si>
  <si>
    <t>89%Nylon11%Cotton</t>
  </si>
  <si>
    <t>75%Nylon25%Cotton</t>
  </si>
  <si>
    <t>65%Nylon35%Cotton</t>
  </si>
  <si>
    <t>65%Cotton35%Nylon</t>
  </si>
  <si>
    <t>91%Cotton9%Elastic Fibre</t>
  </si>
  <si>
    <t>78%Cotton22%Polyester Fibre</t>
  </si>
  <si>
    <t>74%Cotton26%Nylon</t>
  </si>
  <si>
    <t>68%Cotton32%Spandex</t>
  </si>
  <si>
    <t>84%Cotton16%Spandex</t>
  </si>
  <si>
    <t>92%Polyamide Fibre8%Elastic Fibre</t>
  </si>
  <si>
    <t>80%Polyamide Fibre20%Viscose Fibre</t>
  </si>
  <si>
    <t>65%Polyester Fibre35%Cotton</t>
  </si>
  <si>
    <t>90%Polyester Fibre10%Wool</t>
  </si>
  <si>
    <t>80%Polyester Fibre20%Cotton</t>
  </si>
  <si>
    <t>74%Polyamide Fibre26%Viscose Fibre</t>
  </si>
  <si>
    <t>66%Cotton34%Polyester Fibre</t>
  </si>
  <si>
    <t>86%Cotton14%Acrylic Fibre</t>
  </si>
  <si>
    <t>90%Polyester Fibre10%Viscose Fiber</t>
  </si>
  <si>
    <t>80%Polyester Fibre20%Spandex</t>
  </si>
  <si>
    <t>88%Polyester Fibre12%Cotton</t>
  </si>
  <si>
    <t>76%Cotton24%Linen</t>
  </si>
  <si>
    <t>68%Cotton32%Polyester Fibre</t>
  </si>
  <si>
    <t>68%Polyester Fibre32%Viscose Fiber</t>
  </si>
  <si>
    <t>85%Polyester Fibre15%Cupro</t>
  </si>
  <si>
    <t>62%Polyester Fibre33%Viscose Fiber5%Spandex</t>
  </si>
  <si>
    <t>70%Polyester Fibre30%Viscose Fiber</t>
  </si>
  <si>
    <t>87%Polyester Fibre13%Cotton</t>
  </si>
  <si>
    <t>65%Cotton35%Spandex</t>
  </si>
  <si>
    <t>75%Cotton23%Polyester Fibre2%Spandex</t>
  </si>
  <si>
    <t>65%Cotton33%Polyester Fibre2%Spandex</t>
  </si>
  <si>
    <t>95%Cotton5%Spandex</t>
  </si>
  <si>
    <t>72%Cotton28%Polyester Fibre</t>
  </si>
  <si>
    <t>66%Cotton34%Spandex</t>
  </si>
  <si>
    <t>76%Cotton24%Polyester Fibre</t>
  </si>
  <si>
    <t>96%Cotton4%Spandex</t>
  </si>
  <si>
    <t>75%Polyester Fibre25%Spandex</t>
  </si>
  <si>
    <t>80%Nylon20%Spandex</t>
  </si>
  <si>
    <t>87%Polyester Fibre13%Spandex</t>
  </si>
  <si>
    <t>75%Polyester Fibre25%Cotton</t>
  </si>
  <si>
    <t>90%Polyester Fibre10%Elastic Fiber</t>
  </si>
  <si>
    <t>77%Polyester Fibre23%Spandex</t>
  </si>
  <si>
    <t>78%Polyester Fibre22%Cotton</t>
  </si>
  <si>
    <t>57%Polyester Fibre43%Cotton</t>
  </si>
  <si>
    <t>65%Cotton29%Polyester Fibre6%Acrylic Fibre</t>
  </si>
  <si>
    <t>72%Cotton23%Nylon5%Elastic Fiber</t>
  </si>
  <si>
    <t>100%Cotton,54cm*54cm</t>
  </si>
  <si>
    <t>100%Cotton,45cm*45cm</t>
  </si>
  <si>
    <t>100%Cotton,25cm*25cm</t>
  </si>
  <si>
    <t>55%Polyester Fibre45%Linen</t>
  </si>
  <si>
    <t>72%Cotton28%Linen</t>
  </si>
  <si>
    <t>80%Cotton20%Acrylic Fibre</t>
  </si>
  <si>
    <t>60%Nylon40%Viscose Fibe</t>
  </si>
  <si>
    <t>87%Cotton13%Nylon</t>
  </si>
  <si>
    <t>68%Polyester Fibre32%Cotton</t>
  </si>
  <si>
    <t>74%Polyester Fibre26%Cotton</t>
  </si>
  <si>
    <t>Artificial Leather</t>
  </si>
  <si>
    <t>Leathe 23cm</t>
  </si>
  <si>
    <t>Leathe 24cm</t>
  </si>
  <si>
    <t>Mesh Fabric,Rubber</t>
  </si>
  <si>
    <t>90%Polyester Fibre10%Cotton</t>
  </si>
  <si>
    <t>Silastic</t>
    <phoneticPr fontId="1" type="noConversion"/>
  </si>
  <si>
    <t>Glass</t>
  </si>
  <si>
    <t>Stainless Steal</t>
  </si>
  <si>
    <t>Kirsite</t>
  </si>
  <si>
    <t>Nondiscolouring</t>
  </si>
  <si>
    <t>80%Nylon20%Cotton</t>
    <phoneticPr fontId="1" type="noConversion"/>
  </si>
  <si>
    <t>85%Nylon15%Cotton</t>
    <phoneticPr fontId="1" type="noConversion"/>
  </si>
  <si>
    <t>70%Nylon30%Cotton</t>
    <phoneticPr fontId="1" type="noConversion"/>
  </si>
  <si>
    <t>Iron Wire</t>
    <phoneticPr fontId="1" type="noConversion"/>
  </si>
  <si>
    <t>申报要素</t>
    <phoneticPr fontId="1" type="noConversion"/>
  </si>
  <si>
    <t>服装用|PU制|无品牌|无型号</t>
  </si>
  <si>
    <t>服装用|PU制|无品牌|无型号</t>
    <phoneticPr fontId="1" type="noConversion"/>
  </si>
  <si>
    <t>服装装饰用|塑料|无品牌|无型号</t>
  </si>
  <si>
    <t>装饰用|树脂,锌合金|无品牌|无型号</t>
    <phoneticPr fontId="1" type="noConversion"/>
  </si>
  <si>
    <t>用于放置饰品|塑料|无品牌|无型号</t>
    <phoneticPr fontId="3" type="noConversion"/>
  </si>
  <si>
    <t>展示道具|塑料|无品牌|无型号</t>
    <phoneticPr fontId="3" type="noConversion"/>
  </si>
  <si>
    <t>手提包|100%牛皮非野生|无品牌|无货号</t>
  </si>
  <si>
    <t>手提包|再生皮革|无品牌|无货号</t>
  </si>
  <si>
    <t>手提包|&amp;|无品牌|无货号</t>
    <phoneticPr fontId="1" type="noConversion"/>
  </si>
  <si>
    <t>100%再生皮革|无品牌</t>
    <phoneticPr fontId="1" type="noConversion"/>
  </si>
  <si>
    <t>针织|印花|&amp;|150CM</t>
    <phoneticPr fontId="1" type="noConversion"/>
  </si>
  <si>
    <t>针织|大衣|女式|&amp;|无品牌|无货号</t>
    <phoneticPr fontId="1" type="noConversion"/>
  </si>
  <si>
    <t>针织|上衣|女式|55%羊毛45%氨纶|无品牌|无货号</t>
    <phoneticPr fontId="1" type="noConversion"/>
  </si>
  <si>
    <t>针织|上衣|女式|75%羊毛25%氨纶|无品牌|无货号</t>
  </si>
  <si>
    <t>针织|上衣|女式|92%羊毛8%氨纶|无品牌|无货号</t>
  </si>
  <si>
    <t>针织|上衣|女式|70%棉30%腈纶|无品牌|无货号</t>
  </si>
  <si>
    <t>针织|上衣|女式|85%棉15%氨纶|无品牌|无货号</t>
  </si>
  <si>
    <t>针织|上衣|女式|88%棉12%丙纶|无品牌|无货号</t>
  </si>
  <si>
    <t>针织|打底裤|女式|92%涤纶8%氨纶|无品牌|无货号</t>
    <phoneticPr fontId="1" type="noConversion"/>
  </si>
  <si>
    <t>针织|打底裤|女式|94%涤纶6%氨纶|无品牌|无货号</t>
    <phoneticPr fontId="1" type="noConversion"/>
  </si>
  <si>
    <t>针织|打底裤|女式|95%涤纶5%氨纶|无品牌|无货号</t>
    <phoneticPr fontId="1" type="noConversion"/>
  </si>
  <si>
    <t>针织|衬衫|女式|60%棉40%聚酯纤维|无品牌|无货号</t>
  </si>
  <si>
    <t>针织|衬衫|女式|87%棉13%聚酯纤维|无品牌|无货号</t>
  </si>
  <si>
    <t>针织|衬衫|女式|90%棉10%亚麻|无品牌|无货号</t>
  </si>
  <si>
    <t>针织|衬衫|女式|67%涤纶33%粘胶纤维|无品牌|无货号</t>
  </si>
  <si>
    <t>针织|衬衫|女式|85%涤纶15%棉|无品牌|无货号</t>
  </si>
  <si>
    <t>针织|衬衫|女式|60%涤纶40%棉|无品牌|无货号</t>
  </si>
  <si>
    <t>针织非起绒|背心|女式|60%棉40%涤纶|无品牌|无货号</t>
  </si>
  <si>
    <t>针织非起绒|背心|女式|80%棉20%涤纶|无品牌|无货号</t>
  </si>
  <si>
    <t>针织非起绒|背心|女式100%棉|无品牌|无货号</t>
  </si>
  <si>
    <t>针织非起绒|开衫|女式|55%棉45%涤纶|无品牌|无货号</t>
  </si>
  <si>
    <t>针织非起绒|开衫|女式|78%棉22%涤纶|无品牌|无货号</t>
    <phoneticPr fontId="1" type="noConversion"/>
  </si>
  <si>
    <t>针织非起绒|开衫|女式|98%棉2%涤纶|无品牌|无货号</t>
    <phoneticPr fontId="1" type="noConversion"/>
  </si>
  <si>
    <t>针织非起绒|马甲|55%棉45%涤纶|无品牌|无货号</t>
  </si>
  <si>
    <t>针织非起绒|马甲|75%棉25%涤纶|无品牌|无货号</t>
  </si>
  <si>
    <t>针织非起绒|马甲|女式|100%棉|无品牌|无货号</t>
  </si>
  <si>
    <t>针织非起绒|套头衫|女式|70%棉30%腈纶|无品牌|无货号</t>
  </si>
  <si>
    <t>针织非起绒|套头衫|女式|85%棉15%涤纶|无品牌|无货号</t>
  </si>
  <si>
    <t>针织非起绒|套头衫|女式|80%棉20%氨纶|无品牌|无货号</t>
  </si>
  <si>
    <t>针织非起绒|圆领衫|女式|65%棉35%涤纶|无品牌|无货号</t>
  </si>
  <si>
    <t>针织非起绒|圆领衫|女式|90%棉10%氨纶|无品牌|无货号</t>
  </si>
  <si>
    <t>针织非起绒|圆领衫|女式|70%棉30%丙纶|无品牌|无货号</t>
  </si>
  <si>
    <t>针织非起绒|背心|女式|55%氨纶45%棉|无品牌|无货号</t>
  </si>
  <si>
    <t>针织非起绒|背心|女式|70%氨纶30%棉|无品牌|无货号</t>
  </si>
  <si>
    <t>针织非起绒|背心|女式|85%氨纶15%棉|无品牌|无货号</t>
  </si>
  <si>
    <t>针织非起绒|套头衫|女式|90%腈纶10%氨纶|无品牌|无货号</t>
  </si>
  <si>
    <t>针织非起绒|套头衫|女式|80%氨纶20%棉|无品牌|无货号</t>
  </si>
  <si>
    <t>针织非起绒|套头衫|女式|52%腈纶48%棉|无品牌|无货号</t>
  </si>
  <si>
    <t>针织非起绒|圆领衫|女式|90%丙纶10%粘胶纤维|无品牌|无货号</t>
  </si>
  <si>
    <t>针织非起绒|圆领衫|女式|83%涤纶17%棉|无品牌|无货号</t>
  </si>
  <si>
    <t>针织非起绒|圆领衫|女式|65%涤纶35%氨纶|无品牌|无货号</t>
  </si>
  <si>
    <t>针织非起绒|开衫|女式|65%粘胶35%尼龙|无品牌|无货号</t>
  </si>
  <si>
    <t>针织非起绒|开衫|女式|70%氨纶30%棉|无品牌|无货号</t>
  </si>
  <si>
    <t>针织非起绒|开衫|女式|90%氨纶10%棉|无品牌|无货号</t>
  </si>
  <si>
    <t>针织非起绒|马甲|女式|55%氨纶45%棉|无品牌|无货号</t>
  </si>
  <si>
    <t>针织非起绒|马甲|女式|65%氨纶35%棉|无品牌|无货号</t>
  </si>
  <si>
    <t>针织非起绒|马甲|女式|85%氨纶15%棉|无品牌|无货号</t>
  </si>
  <si>
    <t>针织|连身裤|女式|100%棉|无品牌|无货号</t>
  </si>
  <si>
    <t>针织|连身裤|女式|82%棉18%涤纶|无品牌|无货号</t>
    <phoneticPr fontId="1" type="noConversion"/>
  </si>
  <si>
    <t>针织|连身裤|女式|90%棉10%涤纶|无品牌|无货号</t>
    <phoneticPr fontId="1" type="noConversion"/>
  </si>
  <si>
    <t>针织|健身服|女式|60%涤纶40%棉|无品牌|无货号</t>
    <phoneticPr fontId="1" type="noConversion"/>
  </si>
  <si>
    <t>针织|健身服|女式|86%涤纶14%棉|无品牌|无货号</t>
    <phoneticPr fontId="1" type="noConversion"/>
  </si>
  <si>
    <t>针织|健身服|女式|100%涤纶|无品牌|无货号</t>
    <phoneticPr fontId="1" type="noConversion"/>
  </si>
  <si>
    <t>针织|70%涤纶30%弹性纤维|无品牌</t>
  </si>
  <si>
    <t>针织|65%涤纶35%弹性纤维|无品牌</t>
  </si>
  <si>
    <t>针织|80%锦纶20%弹性纤维|无品牌</t>
  </si>
  <si>
    <t>针织|86%尼龙14%氨纶|无品牌</t>
    <phoneticPr fontId="1" type="noConversion"/>
  </si>
  <si>
    <t>针织|82%涤纶18%聚丙烯|无品牌</t>
    <phoneticPr fontId="1" type="noConversion"/>
  </si>
  <si>
    <t>针织|100%涤纶|无品牌</t>
    <phoneticPr fontId="1" type="noConversion"/>
  </si>
  <si>
    <t>机织|羽绒服|女式|63%棉37%尼龙|无品牌|无货号</t>
  </si>
  <si>
    <t>机织|羽绒服|女式|80%棉20%尼龙|无品牌|无货号</t>
  </si>
  <si>
    <t>机织|羽绒服|女式|95%棉5%尼龙|无品牌|无货号</t>
  </si>
  <si>
    <t>机织|羽绒服|女式|89%尼龙11%棉|无品牌|无货号</t>
  </si>
  <si>
    <t>机织|羽绒服|女式|75%尼龙25%棉|无品牌|无货号</t>
  </si>
  <si>
    <t>机织|羽绒服|女式|65%尼龙35%棉|无品牌|无货号</t>
  </si>
  <si>
    <t>机织|外套|女式|65%棉35%锦纶|无品牌|无货号</t>
  </si>
  <si>
    <t>机织|外套|女式|80%棉20%氨纶|无品牌|无货号</t>
  </si>
  <si>
    <t>机织|外套|女式|91%棉9%弹性纤维|无品牌|无货号</t>
  </si>
  <si>
    <t>机织|上衣|女式|60%棉40%涤纶|无品牌|无货号</t>
  </si>
  <si>
    <t>机织|上衣|女式|78%棉22%涤纶|无品牌|无货号</t>
  </si>
  <si>
    <t>机织|上衣|女式|74%棉26%锦纶|无品牌|无货号</t>
    <phoneticPr fontId="1" type="noConversion"/>
  </si>
  <si>
    <t>机织|上衣|女式|68%棉32%氨纶|无品牌|无货号</t>
  </si>
  <si>
    <t>机织|上衣|女式|84%棉16%氨纶|无品牌|无货号</t>
  </si>
  <si>
    <t>机织|上衣|女式|100%棉|无品牌|无货号</t>
  </si>
  <si>
    <t>机织|外套|女式|92%锦纶8%弹性纤维|无品牌|无货号</t>
  </si>
  <si>
    <t>机织|外套|女式|80%锦纶20%粘胶纤维|无品牌|无货号</t>
  </si>
  <si>
    <t>机织|外套|女式|65%涤纶35%棉|无品牌|无货号</t>
  </si>
  <si>
    <t>机织|上衣|女式|90%涤纶10%羊毛|无品牌|无货号</t>
    <phoneticPr fontId="1" type="noConversion"/>
  </si>
  <si>
    <t>机织|上衣|女式|80%涤纶20%棉|无品牌|无货号</t>
  </si>
  <si>
    <t>机织|上衣|女式|74%锦纶26%粘胶纤维|无品牌|无货号</t>
    <phoneticPr fontId="1" type="noConversion"/>
  </si>
  <si>
    <t>机织|连衣裙|女式|66%棉34%涤纶|无品牌|无货号</t>
  </si>
  <si>
    <t>机织|连衣裙|女式|86%棉14%腈纶|无品牌|无货号</t>
  </si>
  <si>
    <t>机织|连衣裙|女式|90%棉10%亚麻|无品牌|无货号</t>
  </si>
  <si>
    <t>梭织|连衣裙|女式|90%涤纶10%粘胶纤维|无品牌|无货号</t>
  </si>
  <si>
    <t>梭织|连衣裙|女式|80%涤纶20%氨纶|无品牌|无货号</t>
  </si>
  <si>
    <t>梭织|连衣裙|女式|88%涤纶12%棉|无品牌|无货号</t>
  </si>
  <si>
    <t>机织|半身裙|女式|60%棉40%涤纶|无品牌|无货号</t>
  </si>
  <si>
    <t>机织|半身裙|女式|85%棉15%涤纶|无品牌|无货号</t>
  </si>
  <si>
    <t>机织|半身裙|女式|76%棉24%亚麻|无品牌|无货号</t>
  </si>
  <si>
    <t>机织|短裙|女式|68%棉32%涤纶|无品牌|无货号</t>
  </si>
  <si>
    <t>机织|短裙|女式|82%棉18%涤纶|无品牌|无货号</t>
  </si>
  <si>
    <t>机织|短裙|女式|90%棉10%亚麻|无品牌|无货号</t>
  </si>
  <si>
    <t>机织|长裙|女式|60%棉40%涤纶|无品牌|无货号</t>
  </si>
  <si>
    <t>机织|长裙|女式|85%棉15%涤纶|无品牌|无货号</t>
  </si>
  <si>
    <t>机织|长裙|女式|76%棉24%亚麻|无品牌|无货号</t>
  </si>
  <si>
    <t>机织|半身裙|女式|68%聚酯纤维32%粘纤|无品牌|无货号</t>
    <phoneticPr fontId="1" type="noConversion"/>
  </si>
  <si>
    <t>机织|半身裙|女式|70%聚酯纤维30%粘胶纤维|无品牌|无货号</t>
  </si>
  <si>
    <t>机织|半身裙|女式|87%聚酯纤维13%棉|无品牌|无货号</t>
  </si>
  <si>
    <t>机织|短裙|女式|62%聚酯纤维33%粘纤5%氨纶|无品牌|无货号</t>
  </si>
  <si>
    <t>机织|短裙|女式|70%聚酯纤维30%粘胶纤维|无品牌|无货号</t>
  </si>
  <si>
    <t>机织|短裙|女式|87%聚酯纤维13%棉|无品牌|无货号</t>
  </si>
  <si>
    <t>机织|长裙|女式|68%聚酯纤维32%粘纤|无品牌|无货号</t>
  </si>
  <si>
    <t>机织|长裙|女式|70%聚酯纤维30%棉|无品牌|无货号</t>
  </si>
  <si>
    <t>机织|长裙|女式|85%聚酯纤维15%铜氨纤维|无品牌|无货号</t>
  </si>
  <si>
    <t>机织|短裤|女式|65%棉35%氨纶|无品牌|无货号</t>
  </si>
  <si>
    <t>机织|短裤|女式|75%棉25%涤纶|无品牌|无货号</t>
  </si>
  <si>
    <t>机织|短裤|女式|100%棉|无品牌|无货号</t>
  </si>
  <si>
    <t>机织|牛仔裤|女式|75%棉23%聚酯纤维2%氨纶|无品牌|无货号</t>
  </si>
  <si>
    <t>机织|牛仔裤|女式|65%棉33%聚酯纤维2%氨纶|无品牌|无货号</t>
  </si>
  <si>
    <t>机织|牛仔裤|女式|95%棉5%氨纶|无品牌|无货号</t>
  </si>
  <si>
    <t>机织|长裤|女式|72%棉28%涤纶|无品牌|无货号</t>
  </si>
  <si>
    <t>机织|长裤|女式|85%棉15%涤纶|无品牌|无货号</t>
  </si>
  <si>
    <t>机织|长裤|女式|95%棉5%氨纶|无品牌|无货号</t>
  </si>
  <si>
    <t>机织|女装裤|女式|66%棉34%氨纶|无品牌|无货号</t>
    <phoneticPr fontId="1" type="noConversion"/>
  </si>
  <si>
    <t>机织|女装裤|女式|76%棉24%涤纶|无品牌|无货号</t>
    <phoneticPr fontId="1" type="noConversion"/>
  </si>
  <si>
    <t>机织|女装裤|女式|96%棉4%氨纶|无品牌|无货号</t>
    <phoneticPr fontId="1" type="noConversion"/>
  </si>
  <si>
    <t>机织|短裤|女式|75%涤纶25%氨纶|无品牌|无货号</t>
    <phoneticPr fontId="1" type="noConversion"/>
  </si>
  <si>
    <t>机织|短裤|女式|80%尼龙20%氨纶|无品牌|无货号</t>
    <phoneticPr fontId="1" type="noConversion"/>
  </si>
  <si>
    <t>机织|短裤|女式|87%涤纶13%氨纶|无品牌|无货号</t>
    <phoneticPr fontId="1" type="noConversion"/>
  </si>
  <si>
    <t>机织|短裤|女式|75%涤纶25%氨纶|无品牌|无货号</t>
  </si>
  <si>
    <t>机织|短裤|女式|75%涤纶25%棉|无品牌|无货号</t>
  </si>
  <si>
    <t>机织|短裤|女式|55%涤纶45%棉|无品牌|无货号</t>
  </si>
  <si>
    <t>机织|长裤|女式|90%涤纶10%弹性纤维|无品牌|无货号</t>
  </si>
  <si>
    <t>机织|长裤|女式|60%涤纶40%棉|无品牌|无货号</t>
  </si>
  <si>
    <t>机织|长裤|女式|85%涤纶15%棉|无品牌|无货号</t>
  </si>
  <si>
    <t>机织|女装裤|女式|77%涤纶23%氨纶|无品牌|无货号</t>
    <phoneticPr fontId="1" type="noConversion"/>
  </si>
  <si>
    <t>机织|女装裤|女式|78%涤纶22%棉|无品牌|无货号</t>
    <phoneticPr fontId="1" type="noConversion"/>
  </si>
  <si>
    <t>机织|女装裤|女式|57%涤纶43%棉|无品牌|无货号</t>
    <phoneticPr fontId="1" type="noConversion"/>
  </si>
  <si>
    <t>梭织|吊带衫|女式|100%棉|无品牌|无货号</t>
    <phoneticPr fontId="1" type="noConversion"/>
  </si>
  <si>
    <t>梭织|吊带衫|女式|65%棉29%聚酯纤维6%腈纶|无品牌|无货号</t>
    <phoneticPr fontId="1" type="noConversion"/>
  </si>
  <si>
    <t>梭织|吊带衫|女式|72%棉23%尼龙5%弹性纤维|无品牌|无货号</t>
    <phoneticPr fontId="1" type="noConversion"/>
  </si>
  <si>
    <t>梭织|背心|女式|100%涤纶|无品牌|无货号</t>
    <phoneticPr fontId="1" type="noConversion"/>
  </si>
  <si>
    <t>梭织|吊带|女式|100%涤纶|无品牌|无货号</t>
    <phoneticPr fontId="1" type="noConversion"/>
  </si>
  <si>
    <t>梭织|连身裤|女式|100%涤纶|无品牌|无货号</t>
    <phoneticPr fontId="1" type="noConversion"/>
  </si>
  <si>
    <t>梭织|100%棉|54CM*54CM|无品牌|无货号</t>
    <phoneticPr fontId="1" type="noConversion"/>
  </si>
  <si>
    <t>梭织|100%棉|45CM*45CM|无品牌|无货号</t>
    <phoneticPr fontId="1" type="noConversion"/>
  </si>
  <si>
    <t>梭织|100%棉|25CM*25CM|无品牌|无货号</t>
    <phoneticPr fontId="1" type="noConversion"/>
  </si>
  <si>
    <t>梭织|100%涤纶|无品牌|无货号</t>
  </si>
  <si>
    <t>梭织|55%涤纶45%亚麻|无品牌|无货号</t>
  </si>
  <si>
    <t>梭织|70%涤纶30%棉|无品牌|无货号</t>
  </si>
  <si>
    <t>梭织|60%棉40%涤纶|无品牌|无货号</t>
  </si>
  <si>
    <t>梭织|72%棉28%亚麻|无品牌|无货号</t>
  </si>
  <si>
    <t>梭织|80%棉20%腈纶|无品牌|无货号</t>
  </si>
  <si>
    <t>60%锦纶40%粘胶纤维|梭织|无品牌|无货号</t>
  </si>
  <si>
    <t>87%棉13%锦纶|梭织|无品牌|无货号</t>
    <phoneticPr fontId="1" type="noConversion"/>
  </si>
  <si>
    <t>100%棉|梭织|无品牌|无货号</t>
  </si>
  <si>
    <t>60%涤纶40%棉|机织|无品牌|无货号</t>
  </si>
  <si>
    <t>68%涤纶32%棉|机织|无品牌|无货号</t>
    <phoneticPr fontId="1" type="noConversion"/>
  </si>
  <si>
    <t>74%涤纶26%棉|机织|无品牌|无货号</t>
    <phoneticPr fontId="1" type="noConversion"/>
  </si>
  <si>
    <t>100%棉|梭织|无品牌|无货号</t>
    <phoneticPr fontId="1" type="noConversion"/>
  </si>
  <si>
    <t>盥洗用|机织、印花|100%棉</t>
    <phoneticPr fontId="1" type="noConversion"/>
  </si>
  <si>
    <t>100%棉</t>
  </si>
  <si>
    <t>低帮|人造革|橡胶|非栓塞制|无品牌|无货号</t>
    <phoneticPr fontId="1" type="noConversion"/>
  </si>
  <si>
    <t>不过踝|牛皮非野生|橡胶制|23cm|非运动鞋靴|无品牌|无货号</t>
    <phoneticPr fontId="1" type="noConversion"/>
  </si>
  <si>
    <t>不过踝|牛皮非野生|橡胶制|24cm|非运动鞋靴|无品牌|无货号</t>
    <phoneticPr fontId="1" type="noConversion"/>
  </si>
  <si>
    <t>低帮|网布|橡胶|无品牌|无货号</t>
    <phoneticPr fontId="1" type="noConversion"/>
  </si>
  <si>
    <t>针织|80%涤纶20%棉|化纤制|无品牌</t>
  </si>
  <si>
    <t>针织|100%涤纶|化纤制|无品牌</t>
  </si>
  <si>
    <t>针织|90%涤纶10%棉|化纤制|无品牌</t>
  </si>
  <si>
    <t>硅胶|无品牌</t>
  </si>
  <si>
    <t>家用|未光学加工|有镶框</t>
    <phoneticPr fontId="1" type="noConversion"/>
  </si>
  <si>
    <t>用于服装、鞋帽|不锈钢制|环|无品牌</t>
  </si>
  <si>
    <t>用于服装、鞋帽|锌合金制|环|无品牌</t>
    <phoneticPr fontId="1" type="noConversion"/>
  </si>
  <si>
    <t>用于服装、鞋帽|锌合金制|环|无品牌</t>
  </si>
  <si>
    <t>装饰,遮阳用|不变色|无品牌|无型号</t>
    <phoneticPr fontId="1" type="noConversion"/>
  </si>
  <si>
    <t>80%涤纶20%棉|1.8米*2.2米|无品牌</t>
  </si>
  <si>
    <t>85%涤纶15%棉|1.8米*2.2米|无品牌</t>
  </si>
  <si>
    <t>70%涤纶30%棉|1.8米*2.2米|无品牌</t>
  </si>
  <si>
    <t>女用小包|100%涤纶|无品牌,无款号</t>
    <phoneticPr fontId="1" type="noConversion"/>
  </si>
  <si>
    <t>展示道具|塑料|无品牌|无型号</t>
  </si>
  <si>
    <t>非工业用|钢铁制|衣架|折弯成型</t>
  </si>
  <si>
    <t>PAIR</t>
  </si>
  <si>
    <t>PCS</t>
  </si>
  <si>
    <t>MTR</t>
  </si>
  <si>
    <t>PUMA</t>
  </si>
  <si>
    <t>ADIAS</t>
  </si>
  <si>
    <t>MLB</t>
  </si>
  <si>
    <t>棉制女式裤子</t>
    <phoneticPr fontId="1" type="noConversion"/>
  </si>
  <si>
    <t>合成纤维制女式裤子</t>
    <phoneticPr fontId="1" type="noConversion"/>
  </si>
  <si>
    <t>净重</t>
    <phoneticPr fontId="1" type="noConversion"/>
  </si>
  <si>
    <t>单价</t>
    <phoneticPr fontId="1" type="noConversion"/>
  </si>
  <si>
    <t>单件净重</t>
    <phoneticPr fontId="1" type="noConversion"/>
  </si>
  <si>
    <t>净重百分比</t>
    <phoneticPr fontId="1" type="noConversion"/>
  </si>
  <si>
    <t>毛重</t>
    <phoneticPr fontId="1" type="noConversion"/>
  </si>
  <si>
    <t>毛重修正</t>
    <phoneticPr fontId="1" type="noConversion"/>
  </si>
  <si>
    <t>NO.</t>
  </si>
  <si>
    <t>ORIGIN</t>
  </si>
  <si>
    <t>UNIT PRICE (USD)</t>
  </si>
  <si>
    <t>AMOUNT
(USD)</t>
  </si>
  <si>
    <t>REMARKS</t>
  </si>
  <si>
    <t>ARTICLE DESCRIPTON</t>
    <phoneticPr fontId="11" type="noConversion"/>
  </si>
  <si>
    <t>QUANTITY
(PCS)</t>
    <phoneticPr fontId="11" type="noConversion"/>
  </si>
  <si>
    <t>UNIT</t>
    <phoneticPr fontId="11" type="noConversion"/>
  </si>
  <si>
    <t>N.W. (kgs)</t>
    <phoneticPr fontId="11" type="noConversion"/>
  </si>
  <si>
    <t>G.W.   (kgs)</t>
    <phoneticPr fontId="11" type="noConversion"/>
  </si>
  <si>
    <t>HS</t>
    <phoneticPr fontId="11" type="noConversion"/>
  </si>
  <si>
    <t>DESCRIPTON</t>
    <phoneticPr fontId="11" type="noConversion"/>
  </si>
  <si>
    <t>BRAND</t>
    <phoneticPr fontId="1" type="noConversion"/>
  </si>
  <si>
    <t>ARTICLE NUMBER</t>
    <phoneticPr fontId="1" type="noConversion"/>
  </si>
  <si>
    <t>COMPOSITION</t>
    <phoneticPr fontId="1" type="noConversion"/>
  </si>
  <si>
    <t>计量单位</t>
    <phoneticPr fontId="1" type="noConversion"/>
  </si>
  <si>
    <t>HS</t>
    <phoneticPr fontId="1" type="noConversion"/>
  </si>
  <si>
    <t>英文品名</t>
    <phoneticPr fontId="1" type="noConversion"/>
  </si>
  <si>
    <t>要素</t>
    <phoneticPr fontId="1" type="noConversion"/>
  </si>
  <si>
    <t>英文单位</t>
    <phoneticPr fontId="1" type="noConversion"/>
  </si>
  <si>
    <t>美元汇率</t>
    <phoneticPr fontId="1" type="noConversion"/>
  </si>
  <si>
    <t>税率</t>
    <phoneticPr fontId="1" type="noConversion"/>
  </si>
  <si>
    <t>税金</t>
    <phoneticPr fontId="1" type="noConversion"/>
  </si>
  <si>
    <t>货值</t>
    <phoneticPr fontId="1" type="noConversion"/>
  </si>
  <si>
    <t>english name</t>
    <phoneticPr fontId="1" type="noConversion"/>
  </si>
  <si>
    <t>unit_english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</si>
</sst>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  <font>
      <sz val="12"/>
      <name val="新細明體"/>
      <family val="1"/>
    </font>
    <font>
      <b/>
      <sz val="12"/>
      <name val="微软雅黑"/>
      <family val="2"/>
      <charset val="134"/>
    </font>
    <font>
      <sz val="9"/>
      <name val="新細明體"/>
      <family val="1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9" fillId="0" borderId="0"/>
  </cellStyleXfs>
  <cellXfs count="41">
    <xf numFmtId="0" fontId="0" fillId="0" borderId="0" xfId="0">
      <alignment vertical="center"/>
    </xf>
    <xf numFmtId="0" fontId="2" fillId="0" borderId="0" xfId="0" applyFont="1" applyProtection="1">
      <alignment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0" fillId="0" borderId="0" xfId="0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6" fillId="4" borderId="0" xfId="0" applyFont="1" applyFill="1" applyAlignment="1" applyProtection="1">
      <alignment horizontal="center" vertical="center" wrapText="1"/>
      <protection hidden="1"/>
    </xf>
    <xf numFmtId="0" fontId="6" fillId="4" borderId="0" xfId="1" applyFont="1" applyFill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10" fontId="8" fillId="2" borderId="0" xfId="0" applyNumberFormat="1" applyFont="1" applyFill="1" applyAlignment="1" applyProtection="1">
      <alignment horizontal="center" vertical="center" wrapText="1"/>
      <protection hidden="1"/>
    </xf>
    <xf numFmtId="49" fontId="8" fillId="2" borderId="0" xfId="0" applyNumberFormat="1" applyFont="1" applyFill="1" applyAlignment="1" applyProtection="1">
      <alignment horizontal="center" vertical="center" wrapText="1"/>
      <protection hidden="1"/>
    </xf>
    <xf numFmtId="10" fontId="4" fillId="3" borderId="0" xfId="0" applyNumberFormat="1" applyFont="1" applyFill="1" applyAlignment="1" applyProtection="1">
      <alignment horizontal="center" vertical="center" wrapText="1"/>
      <protection hidden="1"/>
    </xf>
    <xf numFmtId="9" fontId="4" fillId="3" borderId="0" xfId="0" applyNumberFormat="1" applyFont="1" applyFill="1" applyAlignment="1" applyProtection="1">
      <alignment horizontal="center" vertical="center" wrapText="1"/>
      <protection hidden="1"/>
    </xf>
    <xf numFmtId="10" fontId="4" fillId="0" borderId="0" xfId="0" applyNumberFormat="1" applyFont="1" applyAlignment="1" applyProtection="1">
      <alignment horizontal="center" vertical="center" wrapText="1"/>
      <protection hidden="1"/>
    </xf>
    <xf numFmtId="0" fontId="4" fillId="3" borderId="0" xfId="0" applyFont="1" applyFill="1" applyAlignment="1" applyProtection="1">
      <alignment horizontal="center" vertical="center" wrapText="1"/>
      <protection hidden="1"/>
    </xf>
    <xf numFmtId="0" fontId="4" fillId="4" borderId="0" xfId="0" applyFont="1" applyFill="1" applyAlignment="1" applyProtection="1">
      <alignment horizontal="center" vertical="center" wrapText="1"/>
      <protection hidden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0" fillId="0" borderId="5" xfId="2" applyFont="1" applyBorder="1" applyAlignment="1" applyProtection="1">
      <alignment horizontal="center" vertical="center" wrapText="1"/>
      <protection hidden="1"/>
    </xf>
    <xf numFmtId="176" fontId="10" fillId="0" borderId="5" xfId="2" applyNumberFormat="1" applyFont="1" applyBorder="1" applyAlignment="1" applyProtection="1">
      <alignment horizontal="center" vertical="center" wrapText="1"/>
      <protection hidden="1"/>
    </xf>
    <xf numFmtId="176" fontId="10" fillId="0" borderId="6" xfId="2" applyNumberFormat="1" applyFont="1" applyBorder="1" applyAlignment="1" applyProtection="1">
      <alignment vertical="center" wrapText="1"/>
      <protection hidden="1"/>
    </xf>
    <xf numFmtId="0" fontId="12" fillId="0" borderId="0" xfId="2" applyFont="1" applyAlignment="1" applyProtection="1">
      <alignment vertical="center"/>
      <protection hidden="1"/>
    </xf>
    <xf numFmtId="0" fontId="12" fillId="0" borderId="7" xfId="2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 applyProtection="1">
      <alignment horizontal="center" vertical="center" wrapText="1"/>
      <protection hidden="1"/>
    </xf>
    <xf numFmtId="0" fontId="13" fillId="0" borderId="0" xfId="2" applyFont="1" applyAlignment="1" applyProtection="1">
      <alignment horizontal="center" vertical="center"/>
      <protection hidden="1"/>
    </xf>
    <xf numFmtId="176" fontId="12" fillId="0" borderId="0" xfId="2" applyNumberFormat="1" applyFont="1" applyAlignment="1" applyProtection="1">
      <alignment horizontal="center" vertical="center" wrapText="1"/>
      <protection hidden="1"/>
    </xf>
    <xf numFmtId="177" fontId="12" fillId="0" borderId="0" xfId="2" applyNumberFormat="1" applyFont="1" applyAlignment="1" applyProtection="1">
      <alignment horizontal="center" vertical="center" wrapText="1"/>
      <protection hidden="1"/>
    </xf>
    <xf numFmtId="0" fontId="12" fillId="0" borderId="0" xfId="2" applyFont="1" applyAlignment="1" applyProtection="1">
      <alignment horizontal="center" vertical="center"/>
      <protection hidden="1"/>
    </xf>
    <xf numFmtId="0" fontId="12" fillId="0" borderId="8" xfId="2" applyFont="1" applyBorder="1" applyAlignment="1" applyProtection="1">
      <alignment horizontal="left" vertical="center"/>
      <protection hidden="1"/>
    </xf>
    <xf numFmtId="0" fontId="0" fillId="0" borderId="0" xfId="0" applyFill="1">
      <alignment vertical="center"/>
    </xf>
    <xf numFmtId="0" fontId="14" fillId="4" borderId="0" xfId="0" applyFont="1" applyFill="1">
      <alignment vertical="center"/>
    </xf>
    <xf numFmtId="176" fontId="10" fillId="0" borderId="2" xfId="2" applyNumberFormat="1" applyFont="1" applyBorder="1" applyAlignment="1" applyProtection="1">
      <alignment horizontal="center" vertical="center" wrapText="1"/>
      <protection hidden="1"/>
    </xf>
    <xf numFmtId="176" fontId="10" fillId="0" borderId="5" xfId="2" applyNumberFormat="1" applyFont="1" applyBorder="1" applyAlignment="1" applyProtection="1">
      <alignment horizontal="center" vertical="center" wrapText="1"/>
      <protection hidden="1"/>
    </xf>
    <xf numFmtId="176" fontId="10" fillId="0" borderId="3" xfId="2" applyNumberFormat="1" applyFont="1" applyBorder="1" applyAlignment="1" applyProtection="1">
      <alignment horizontal="center" vertical="center" wrapText="1"/>
      <protection hidden="1"/>
    </xf>
    <xf numFmtId="0" fontId="10" fillId="0" borderId="1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2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4" sqref="G4"/>
    </sheetView>
  </sheetViews>
  <sheetFormatPr defaultRowHeight="13.5"/>
  <cols>
    <col min="1" max="1" width="22.125" bestFit="1" customWidth="1"/>
    <col min="2" max="3" width="8.75" style="32"/>
    <col min="6" max="6" width="11.375" bestFit="1" customWidth="1"/>
    <col min="7" max="7" width="25.5" bestFit="1" customWidth="1"/>
    <col min="8" max="8" width="12.5" bestFit="1" customWidth="1"/>
    <col min="10" max="10" width="8.625" customWidth="1"/>
    <col min="12" max="12" width="12.5" bestFit="1" customWidth="1"/>
  </cols>
  <sheetData>
    <row r="1" spans="1:17">
      <c r="D1" t="s">
        <v>561</v>
      </c>
      <c r="E1" t="s">
        <v>542</v>
      </c>
      <c r="F1" t="s">
        <v>562</v>
      </c>
      <c r="G1" t="s">
        <v>563</v>
      </c>
      <c r="H1" t="s">
        <v>564</v>
      </c>
      <c r="I1" t="s">
        <v>565</v>
      </c>
      <c r="J1" t="s">
        <v>541</v>
      </c>
      <c r="K1" t="s">
        <v>540</v>
      </c>
      <c r="L1" t="s">
        <v>543</v>
      </c>
      <c r="M1" t="s">
        <v>544</v>
      </c>
      <c r="N1" t="s">
        <v>545</v>
      </c>
      <c r="O1" t="s">
        <v>567</v>
      </c>
      <c r="P1" t="s">
        <v>569</v>
      </c>
      <c r="Q1" t="s">
        <v>568</v>
      </c>
    </row>
    <row r="2" spans="1:17">
      <c r="A2" t="s">
        <v>183</v>
      </c>
      <c r="B2" s="32">
        <v>249</v>
      </c>
      <c r="D2" s="20" t="str">
        <f>VLOOKUP(A2,基础数据!A:H,8,FALSE)</f>
        <v>件</v>
      </c>
      <c r="E2" s="20">
        <f>VLOOKUP(A2,基础数据!A:G,7,FALSE)</f>
        <v>0.43</v>
      </c>
      <c r="F2" s="20">
        <f>VLOOKUP(A2,基础数据!A:B,2,FALSE)</f>
        <v>6110200090</v>
      </c>
      <c r="G2" s="20" t="str">
        <f>VLOOKUP(A2,品名对照!A:B,2,FALSE)</f>
        <v>Women's Round - Neck Shirts Of Cotton</v>
      </c>
      <c r="H2" s="20" t="str">
        <f>VLOOKUP(A2,基础数据!A:J,9,FALSE)</f>
        <v>65%Cotton35%Polyester Fibre</v>
      </c>
      <c r="I2" s="20" t="str">
        <f>VLOOKUP(D2,品名对照!F:G,2,FALSE)</f>
        <v>PCS</v>
      </c>
      <c r="J2" s="20">
        <f>VLOOKUP(A2,基础数据!A:G,6,FALSE)</f>
        <v>2.8</v>
      </c>
      <c r="K2" s="20">
        <f t="shared" ref="K2:K15" si="0">B2*E2</f>
        <v>107.07</v>
      </c>
      <c r="L2" s="20">
        <f>K2/$K$23</f>
        <v>0.11389516793872828</v>
      </c>
      <c r="M2" s="20">
        <f t="shared" ref="M2:M15" si="1">ROUND(L2*$L$23,2)</f>
        <v>97.95</v>
      </c>
      <c r="N2" s="33">
        <f>M2+($L$23-$M$23)</f>
        <v>97.969999999999985</v>
      </c>
      <c r="O2">
        <f>VLOOKUP(F2,基础数据!B:E,4,FALSE)</f>
        <v>0.1978</v>
      </c>
      <c r="P2">
        <f>B2*J2</f>
        <v>697.19999999999993</v>
      </c>
      <c r="Q2">
        <f>P2*O2*$M$26</f>
        <v>963.70203669600005</v>
      </c>
    </row>
    <row r="3" spans="1:17">
      <c r="A3" t="s">
        <v>538</v>
      </c>
      <c r="B3" s="32">
        <v>36</v>
      </c>
      <c r="D3" s="20" t="str">
        <f>VLOOKUP(A3,基础数据!A:H,8,FALSE)</f>
        <v>条</v>
      </c>
      <c r="E3" s="20">
        <f>VLOOKUP(A3,基础数据!A:G,7,FALSE)</f>
        <v>0.55000000000000004</v>
      </c>
      <c r="F3" s="20">
        <f>VLOOKUP(A3,基础数据!A:B,2,FALSE)</f>
        <v>6204620000</v>
      </c>
      <c r="G3" s="20" t="str">
        <f>VLOOKUP(A3,品名对照!A:B,2,FALSE)</f>
        <v>Women's Trousers Of Cotton</v>
      </c>
      <c r="H3" s="20" t="str">
        <f>VLOOKUP(A3,基础数据!A:J,9,FALSE)</f>
        <v>72%Cotton28%Polyester Fibre</v>
      </c>
      <c r="I3" s="20" t="str">
        <f>VLOOKUP(D3,品名对照!F:G,2,FALSE)</f>
        <v>PCS</v>
      </c>
      <c r="J3" s="20">
        <f>VLOOKUP(A3,基础数据!A:G,6,FALSE)</f>
        <v>3.2</v>
      </c>
      <c r="K3" s="20">
        <f t="shared" si="0"/>
        <v>19.8</v>
      </c>
      <c r="L3" s="20">
        <f t="shared" ref="L3:L15" si="2">K3/$K$23</f>
        <v>2.1062149296598675E-2</v>
      </c>
      <c r="M3" s="20">
        <f t="shared" si="1"/>
        <v>18.11</v>
      </c>
      <c r="N3" s="20">
        <f>M3</f>
        <v>18.11</v>
      </c>
      <c r="O3">
        <f>VLOOKUP(F3,基础数据!B:E,4,FALSE)</f>
        <v>0.1978</v>
      </c>
      <c r="P3">
        <f t="shared" ref="P3:P15" si="3">B3*J3</f>
        <v>115.2</v>
      </c>
      <c r="Q3">
        <f t="shared" ref="Q3:Q15" si="4">P3*O3*$M$26</f>
        <v>159.23475993600002</v>
      </c>
    </row>
    <row r="4" spans="1:17">
      <c r="A4" t="s">
        <v>34</v>
      </c>
      <c r="B4" s="32">
        <v>127</v>
      </c>
      <c r="D4" s="20" t="str">
        <f>VLOOKUP(A4,基础数据!A:H,8,FALSE)</f>
        <v>件</v>
      </c>
      <c r="E4" s="20">
        <f>VLOOKUP(A4,基础数据!A:G,7,FALSE)</f>
        <v>0.6</v>
      </c>
      <c r="F4" s="20">
        <f>VLOOKUP(A4,基础数据!A:B,2,FALSE)</f>
        <v>6204320090</v>
      </c>
      <c r="G4" s="20" t="str">
        <f>VLOOKUP(A4,品名对照!A:B,2,FALSE)</f>
        <v>Women's Jackets Of Cotton</v>
      </c>
      <c r="H4" s="20" t="str">
        <f>VLOOKUP(A4,基础数据!A:J,9,FALSE)</f>
        <v>60%Cotton40%Polyester Fibre</v>
      </c>
      <c r="I4" s="20" t="str">
        <f>VLOOKUP(D4,品名对照!F:G,2,FALSE)</f>
        <v>PCS</v>
      </c>
      <c r="J4" s="20">
        <f>VLOOKUP(A4,基础数据!A:G,6,FALSE)</f>
        <v>3.5</v>
      </c>
      <c r="K4" s="20">
        <f t="shared" si="0"/>
        <v>76.2</v>
      </c>
      <c r="L4" s="20">
        <f t="shared" si="2"/>
        <v>8.1057362444485817E-2</v>
      </c>
      <c r="M4" s="20">
        <f t="shared" si="1"/>
        <v>69.709999999999994</v>
      </c>
      <c r="N4" s="20">
        <f t="shared" ref="N4:N15" si="5">M4</f>
        <v>69.709999999999994</v>
      </c>
      <c r="O4">
        <f>VLOOKUP(F4,基础数据!B:E,4,FALSE)</f>
        <v>0.1978</v>
      </c>
      <c r="P4">
        <f t="shared" si="3"/>
        <v>444.5</v>
      </c>
      <c r="Q4">
        <f t="shared" si="4"/>
        <v>614.40842700999997</v>
      </c>
    </row>
    <row r="5" spans="1:17">
      <c r="A5" t="s">
        <v>181</v>
      </c>
      <c r="B5" s="32">
        <v>11</v>
      </c>
      <c r="D5" s="20" t="str">
        <f>VLOOKUP(A5,基础数据!A:H,8,FALSE)</f>
        <v>件</v>
      </c>
      <c r="E5" s="20">
        <f>VLOOKUP(A5,基础数据!A:G,7,FALSE)</f>
        <v>1.8</v>
      </c>
      <c r="F5" s="20">
        <f>VLOOKUP(A5,基础数据!A:B,2,FALSE)</f>
        <v>6102200000</v>
      </c>
      <c r="G5" s="20" t="str">
        <f>VLOOKUP(A5,品名对照!A:B,2,FALSE)</f>
        <v>Women's Overcoat Of  Cotton</v>
      </c>
      <c r="H5" s="20" t="str">
        <f>VLOOKUP(A5,基础数据!A:J,9,FALSE)</f>
        <v>55%Cotton45%Polyester Fibre</v>
      </c>
      <c r="I5" s="20" t="str">
        <f>VLOOKUP(D5,品名对照!F:G,2,FALSE)</f>
        <v>PCS</v>
      </c>
      <c r="J5" s="20">
        <f>VLOOKUP(A5,基础数据!A:G,6,FALSE)</f>
        <v>8</v>
      </c>
      <c r="K5" s="20">
        <f t="shared" si="0"/>
        <v>19.8</v>
      </c>
      <c r="L5" s="20">
        <f t="shared" si="2"/>
        <v>2.1062149296598675E-2</v>
      </c>
      <c r="M5" s="20">
        <f t="shared" si="1"/>
        <v>18.11</v>
      </c>
      <c r="N5" s="20">
        <f t="shared" si="5"/>
        <v>18.11</v>
      </c>
      <c r="O5">
        <f>VLOOKUP(F5,基础数据!B:E,4,FALSE)</f>
        <v>0.22039999999999998</v>
      </c>
      <c r="P5">
        <f t="shared" si="3"/>
        <v>88</v>
      </c>
      <c r="Q5">
        <f t="shared" si="4"/>
        <v>135.53559712000001</v>
      </c>
    </row>
    <row r="6" spans="1:17">
      <c r="A6" t="s">
        <v>67</v>
      </c>
      <c r="B6" s="32">
        <v>161</v>
      </c>
      <c r="D6" s="20" t="str">
        <f>VLOOKUP(A6,基础数据!A:H,8,FALSE)</f>
        <v>个</v>
      </c>
      <c r="E6" s="20">
        <f>VLOOKUP(A6,基础数据!A:G,7,FALSE)</f>
        <v>0.26</v>
      </c>
      <c r="F6" s="20">
        <f>VLOOKUP(A6,基础数据!A:B,2,FALSE)</f>
        <v>6505009900</v>
      </c>
      <c r="G6" s="20" t="str">
        <f>VLOOKUP(A6,品名对照!A:B,2,FALSE)</f>
        <v>Women's Hat Of  Polyester</v>
      </c>
      <c r="H6" s="20" t="str">
        <f>VLOOKUP(A6,基础数据!A:J,9,FALSE)</f>
        <v>80%Polyester Fibre20%Cotton</v>
      </c>
      <c r="I6" s="20" t="str">
        <f>VLOOKUP(D6,品名对照!F:G,2,FALSE)</f>
        <v>PCS</v>
      </c>
      <c r="J6" s="20">
        <f>VLOOKUP(A6,基础数据!A:G,6,FALSE)</f>
        <v>2.2000000000000002</v>
      </c>
      <c r="K6" s="20">
        <f t="shared" si="0"/>
        <v>41.86</v>
      </c>
      <c r="L6" s="20">
        <f t="shared" si="2"/>
        <v>4.452836209876871E-2</v>
      </c>
      <c r="M6" s="20">
        <f t="shared" si="1"/>
        <v>38.29</v>
      </c>
      <c r="N6" s="20">
        <f t="shared" si="5"/>
        <v>38.29</v>
      </c>
      <c r="O6">
        <f>VLOOKUP(F6,基础数据!B:E,4,FALSE)</f>
        <v>0.22039999999999998</v>
      </c>
      <c r="P6">
        <f t="shared" si="3"/>
        <v>354.20000000000005</v>
      </c>
      <c r="Q6">
        <f t="shared" si="4"/>
        <v>545.53077840800006</v>
      </c>
    </row>
    <row r="7" spans="1:17">
      <c r="A7" t="s">
        <v>111</v>
      </c>
      <c r="B7" s="32">
        <v>24</v>
      </c>
      <c r="D7" s="20" t="str">
        <f>VLOOKUP(A7,基础数据!A:H,8,FALSE)</f>
        <v>条</v>
      </c>
      <c r="E7" s="20">
        <f>VLOOKUP(A7,基础数据!A:G,7,FALSE)</f>
        <v>0.43</v>
      </c>
      <c r="F7" s="20">
        <f>VLOOKUP(A7,基础数据!A:B,2,FALSE)</f>
        <v>6204520000</v>
      </c>
      <c r="G7" s="20" t="str">
        <f>VLOOKUP(A7,品名对照!A:B,2,FALSE)</f>
        <v>Women's Skirt Of Cotton</v>
      </c>
      <c r="H7" s="20" t="str">
        <f>VLOOKUP(A7,基础数据!A:J,9,FALSE)</f>
        <v>60%Cotton40%Polyester Fibre</v>
      </c>
      <c r="I7" s="20" t="str">
        <f>VLOOKUP(D7,品名对照!F:G,2,FALSE)</f>
        <v>PCS</v>
      </c>
      <c r="J7" s="20">
        <f>VLOOKUP(A7,基础数据!A:G,6,FALSE)</f>
        <v>2.7</v>
      </c>
      <c r="K7" s="20">
        <f t="shared" si="0"/>
        <v>10.32</v>
      </c>
      <c r="L7" s="20">
        <f t="shared" si="2"/>
        <v>1.0977847512166582E-2</v>
      </c>
      <c r="M7" s="20">
        <f t="shared" si="1"/>
        <v>9.44</v>
      </c>
      <c r="N7" s="20">
        <f t="shared" si="5"/>
        <v>9.44</v>
      </c>
      <c r="O7">
        <f>VLOOKUP(F7,基础数据!B:E,4,FALSE)</f>
        <v>0.1978</v>
      </c>
      <c r="P7">
        <f t="shared" si="3"/>
        <v>64.800000000000011</v>
      </c>
      <c r="Q7">
        <f t="shared" si="4"/>
        <v>89.569552464000026</v>
      </c>
    </row>
    <row r="8" spans="1:17">
      <c r="A8" t="s">
        <v>51</v>
      </c>
      <c r="B8" s="32">
        <v>41</v>
      </c>
      <c r="D8" s="20" t="str">
        <f>VLOOKUP(A8,基础数据!A:H,8,FALSE)</f>
        <v>件</v>
      </c>
      <c r="E8" s="20">
        <f>VLOOKUP(A8,基础数据!A:G,7,FALSE)</f>
        <v>0.42</v>
      </c>
      <c r="F8" s="20">
        <f>VLOOKUP(A8,基础数据!A:B,2,FALSE)</f>
        <v>6106100090</v>
      </c>
      <c r="G8" s="20" t="str">
        <f>VLOOKUP(A8,品名对照!A:B,2,FALSE)</f>
        <v>Women's Shirts Of  Cotton</v>
      </c>
      <c r="H8" s="20" t="str">
        <f>VLOOKUP(A8,基础数据!A:J,9,FALSE)</f>
        <v>60%Cotton40%Polyester Fibre</v>
      </c>
      <c r="I8" s="20" t="str">
        <f>VLOOKUP(D8,品名对照!F:G,2,FALSE)</f>
        <v>PCS</v>
      </c>
      <c r="J8" s="20">
        <f>VLOOKUP(A8,基础数据!A:G,6,FALSE)</f>
        <v>2.9</v>
      </c>
      <c r="K8" s="20">
        <f t="shared" si="0"/>
        <v>17.22</v>
      </c>
      <c r="L8" s="20">
        <f t="shared" si="2"/>
        <v>1.8317687418557028E-2</v>
      </c>
      <c r="M8" s="20">
        <f t="shared" si="1"/>
        <v>15.75</v>
      </c>
      <c r="N8" s="20">
        <f t="shared" si="5"/>
        <v>15.75</v>
      </c>
      <c r="O8">
        <f>VLOOKUP(F8,基础数据!B:E,4,FALSE)</f>
        <v>0.1978</v>
      </c>
      <c r="P8">
        <f t="shared" si="3"/>
        <v>118.89999999999999</v>
      </c>
      <c r="Q8">
        <f t="shared" si="4"/>
        <v>164.349070802</v>
      </c>
    </row>
    <row r="9" spans="1:17">
      <c r="A9" t="s">
        <v>28</v>
      </c>
      <c r="B9" s="32">
        <v>36</v>
      </c>
      <c r="D9" s="20" t="str">
        <f>VLOOKUP(A9,基础数据!A:H,8,FALSE)</f>
        <v>只</v>
      </c>
      <c r="E9" s="20">
        <f>VLOOKUP(A9,基础数据!A:G,7,FALSE)</f>
        <v>1.3</v>
      </c>
      <c r="F9" s="20">
        <f>VLOOKUP(A9,基础数据!A:B,2,FALSE)</f>
        <v>4202220000</v>
      </c>
      <c r="G9" s="20" t="str">
        <f>VLOOKUP(A9,品名对照!A:B,2,FALSE)</f>
        <v>Women's Handbag Of Polyester</v>
      </c>
      <c r="H9" s="20" t="str">
        <f>VLOOKUP(A9,基础数据!A:J,9,FALSE)</f>
        <v>100%Polyester Fibre</v>
      </c>
      <c r="I9" s="20" t="str">
        <f>VLOOKUP(D9,品名对照!F:G,2,FALSE)</f>
        <v>PCS</v>
      </c>
      <c r="J9" s="20">
        <f>VLOOKUP(A9,基础数据!A:G,6,FALSE)</f>
        <v>8</v>
      </c>
      <c r="K9" s="20">
        <f t="shared" si="0"/>
        <v>46.800000000000004</v>
      </c>
      <c r="L9" s="20">
        <f t="shared" si="2"/>
        <v>4.9783261973778692E-2</v>
      </c>
      <c r="M9" s="20">
        <f t="shared" si="1"/>
        <v>42.81</v>
      </c>
      <c r="N9" s="20">
        <f t="shared" si="5"/>
        <v>42.81</v>
      </c>
      <c r="O9">
        <f>VLOOKUP(F9,基础数据!B:E,4,FALSE)</f>
        <v>0.1978</v>
      </c>
      <c r="P9">
        <f t="shared" si="3"/>
        <v>288</v>
      </c>
      <c r="Q9">
        <f t="shared" si="4"/>
        <v>398.08689984</v>
      </c>
    </row>
    <row r="10" spans="1:17">
      <c r="A10" t="s">
        <v>7</v>
      </c>
      <c r="B10" s="32">
        <v>13</v>
      </c>
      <c r="D10" s="20" t="str">
        <f>VLOOKUP(A10,基础数据!A:H,8,FALSE)</f>
        <v>件</v>
      </c>
      <c r="E10" s="20">
        <f>VLOOKUP(A10,基础数据!A:G,7,FALSE)</f>
        <v>0.6</v>
      </c>
      <c r="F10" s="20">
        <f>VLOOKUP(A10,基础数据!A:B,2,FALSE)</f>
        <v>6204430090</v>
      </c>
      <c r="G10" s="20" t="str">
        <f>VLOOKUP(A10,品名对照!A:B,2,FALSE)</f>
        <v>Women's Dresses Of Synthetic Fibre</v>
      </c>
      <c r="H10" s="20" t="str">
        <f>VLOOKUP(A10,基础数据!A:J,9,FALSE)</f>
        <v>90%Polyester Fibre10%Viscose Fiber</v>
      </c>
      <c r="I10" s="20" t="str">
        <f>VLOOKUP(D10,品名对照!F:G,2,FALSE)</f>
        <v>PCS</v>
      </c>
      <c r="J10" s="20">
        <f>VLOOKUP(A10,基础数据!A:G,6,FALSE)</f>
        <v>3.5</v>
      </c>
      <c r="K10" s="20">
        <f t="shared" si="0"/>
        <v>7.8</v>
      </c>
      <c r="L10" s="20">
        <f t="shared" si="2"/>
        <v>8.2972103289631147E-3</v>
      </c>
      <c r="M10" s="20">
        <f t="shared" si="1"/>
        <v>7.14</v>
      </c>
      <c r="N10" s="20">
        <f t="shared" si="5"/>
        <v>7.14</v>
      </c>
      <c r="O10">
        <f>VLOOKUP(F10,基础数据!B:E,4,FALSE)</f>
        <v>0.22039999999999998</v>
      </c>
      <c r="P10">
        <f t="shared" si="3"/>
        <v>45.5</v>
      </c>
      <c r="Q10">
        <f t="shared" si="4"/>
        <v>70.078064420000004</v>
      </c>
    </row>
    <row r="11" spans="1:17">
      <c r="A11" t="s">
        <v>101</v>
      </c>
      <c r="B11" s="32">
        <v>1</v>
      </c>
      <c r="D11" s="20" t="str">
        <f>VLOOKUP(A11,基础数据!A:H,8,FALSE)</f>
        <v>件</v>
      </c>
      <c r="E11" s="20">
        <f>VLOOKUP(A11,基础数据!A:G,7,FALSE)</f>
        <v>4.4999999999999998E-2</v>
      </c>
      <c r="F11" s="20">
        <f>VLOOKUP(A11,基础数据!A:B,2,FALSE)</f>
        <v>3926209000</v>
      </c>
      <c r="G11" s="20" t="str">
        <f>VLOOKUP(A11,品名对照!A:B,2,FALSE)</f>
        <v>Clothings Accessories</v>
      </c>
      <c r="H11" s="20" t="str">
        <f>VLOOKUP(A11,基础数据!A:J,9,FALSE)</f>
        <v>Plastic</v>
      </c>
      <c r="I11" s="20" t="str">
        <f>VLOOKUP(D11,品名对照!F:G,2,FALSE)</f>
        <v>PCS</v>
      </c>
      <c r="J11" s="20">
        <f>VLOOKUP(A11,基础数据!A:G,6,FALSE)</f>
        <v>0.25</v>
      </c>
      <c r="K11" s="20">
        <f t="shared" si="0"/>
        <v>4.4999999999999998E-2</v>
      </c>
      <c r="L11" s="20">
        <f t="shared" si="2"/>
        <v>4.7868521128633352E-5</v>
      </c>
      <c r="M11" s="20">
        <f t="shared" si="1"/>
        <v>0.04</v>
      </c>
      <c r="N11" s="20">
        <f t="shared" si="5"/>
        <v>0.04</v>
      </c>
      <c r="O11">
        <f>VLOOKUP(F11,基础数据!B:E,4,FALSE)</f>
        <v>0.20344999999999999</v>
      </c>
      <c r="P11">
        <f t="shared" si="3"/>
        <v>0.25</v>
      </c>
      <c r="Q11">
        <f t="shared" si="4"/>
        <v>0.35543223624999998</v>
      </c>
    </row>
    <row r="12" spans="1:17">
      <c r="A12" t="s">
        <v>57</v>
      </c>
      <c r="B12" s="32">
        <v>4</v>
      </c>
      <c r="D12" s="20" t="str">
        <f>VLOOKUP(A12,基础数据!A:H,8,FALSE)</f>
        <v>件</v>
      </c>
      <c r="E12" s="20">
        <f>VLOOKUP(A12,基础数据!A:G,7,FALSE)</f>
        <v>0.55000000000000004</v>
      </c>
      <c r="F12" s="20">
        <f>VLOOKUP(A12,基础数据!A:B,2,FALSE)</f>
        <v>6104320000</v>
      </c>
      <c r="G12" s="20" t="str">
        <f>VLOOKUP(A12,品名对照!A:B,2,FALSE)</f>
        <v>Women's Coat Of Cotton</v>
      </c>
      <c r="H12" s="20" t="str">
        <f>VLOOKUP(A12,基础数据!A:J,9,FALSE)</f>
        <v>70%Cotton30%Acrylic Fibre</v>
      </c>
      <c r="I12" s="20" t="str">
        <f>VLOOKUP(D12,品名对照!F:G,2,FALSE)</f>
        <v>PCS</v>
      </c>
      <c r="J12" s="20">
        <f>VLOOKUP(A12,基础数据!A:G,6,FALSE)</f>
        <v>3.8</v>
      </c>
      <c r="K12" s="20">
        <f t="shared" si="0"/>
        <v>2.2000000000000002</v>
      </c>
      <c r="L12" s="20">
        <f t="shared" si="2"/>
        <v>2.3402388107331864E-3</v>
      </c>
      <c r="M12" s="20">
        <f t="shared" si="1"/>
        <v>2.0099999999999998</v>
      </c>
      <c r="N12" s="20">
        <f t="shared" si="5"/>
        <v>2.0099999999999998</v>
      </c>
      <c r="O12">
        <f>VLOOKUP(F12,基础数据!B:E,4,FALSE)</f>
        <v>0.1978</v>
      </c>
      <c r="P12">
        <f t="shared" si="3"/>
        <v>15.2</v>
      </c>
      <c r="Q12">
        <f t="shared" si="4"/>
        <v>21.010141936</v>
      </c>
    </row>
    <row r="13" spans="1:17">
      <c r="A13" t="s">
        <v>0</v>
      </c>
      <c r="B13" s="32">
        <v>551</v>
      </c>
      <c r="C13" s="32" t="s">
        <v>535</v>
      </c>
      <c r="D13" s="20" t="str">
        <f>VLOOKUP(A13,基础数据!A:H,8,FALSE)</f>
        <v>双</v>
      </c>
      <c r="E13" s="20">
        <f>VLOOKUP(A13,基础数据!A:G,7,FALSE)</f>
        <v>0.89</v>
      </c>
      <c r="F13" s="20">
        <f>VLOOKUP(A13,基础数据!A:B,2,FALSE)</f>
        <v>6403990090</v>
      </c>
      <c r="G13" s="20" t="str">
        <f>VLOOKUP(A13,品名对照!A:B,2,FALSE)</f>
        <v>Casual Shoes Of Leather</v>
      </c>
      <c r="H13" s="20" t="str">
        <f>VLOOKUP(A13,基础数据!A:J,9,FALSE)</f>
        <v>Leathe 23cm</v>
      </c>
      <c r="I13" s="20" t="str">
        <f>VLOOKUP(D13,品名对照!F:G,2,FALSE)</f>
        <v>PAIR</v>
      </c>
      <c r="J13" s="20">
        <f>VLOOKUP(A13,基础数据!A:G,6,FALSE)</f>
        <v>6.11</v>
      </c>
      <c r="K13" s="20">
        <f t="shared" si="0"/>
        <v>490.39</v>
      </c>
      <c r="L13" s="20">
        <f t="shared" si="2"/>
        <v>0.5216498683615669</v>
      </c>
      <c r="M13" s="20">
        <f t="shared" si="1"/>
        <v>448.62</v>
      </c>
      <c r="N13" s="20">
        <f t="shared" si="5"/>
        <v>448.62</v>
      </c>
      <c r="O13">
        <f>VLOOKUP(F13,基础数据!B:E,4,FALSE)</f>
        <v>0.22039999999999998</v>
      </c>
      <c r="P13">
        <f t="shared" si="3"/>
        <v>3366.61</v>
      </c>
      <c r="Q13">
        <f t="shared" si="4"/>
        <v>5185.1760979564006</v>
      </c>
    </row>
    <row r="14" spans="1:17">
      <c r="A14" t="s">
        <v>0</v>
      </c>
      <c r="B14" s="32">
        <v>72</v>
      </c>
      <c r="C14" s="32" t="s">
        <v>536</v>
      </c>
      <c r="D14" s="20" t="str">
        <f>VLOOKUP(A14,基础数据!A:H,8,FALSE)</f>
        <v>双</v>
      </c>
      <c r="E14" s="20">
        <f>VLOOKUP(A14,基础数据!A:G,7,FALSE)</f>
        <v>0.89</v>
      </c>
      <c r="F14" s="20">
        <f>VLOOKUP(A14,基础数据!A:B,2,FALSE)</f>
        <v>6403990090</v>
      </c>
      <c r="G14" s="20" t="str">
        <f>VLOOKUP(A14,品名对照!A:B,2,FALSE)</f>
        <v>Casual Shoes Of Leather</v>
      </c>
      <c r="H14" s="20" t="str">
        <f>VLOOKUP(A14,基础数据!A:J,9,FALSE)</f>
        <v>Leathe 23cm</v>
      </c>
      <c r="I14" s="20" t="str">
        <f>VLOOKUP(D14,品名对照!F:G,2,FALSE)</f>
        <v>PAIR</v>
      </c>
      <c r="J14" s="20">
        <f>VLOOKUP(A14,基础数据!A:G,6,FALSE)</f>
        <v>6.11</v>
      </c>
      <c r="K14" s="20">
        <f t="shared" si="0"/>
        <v>64.08</v>
      </c>
      <c r="L14" s="20">
        <f t="shared" si="2"/>
        <v>6.8164774087173891E-2</v>
      </c>
      <c r="M14" s="20">
        <f t="shared" si="1"/>
        <v>58.62</v>
      </c>
      <c r="N14" s="20">
        <f t="shared" si="5"/>
        <v>58.62</v>
      </c>
      <c r="O14">
        <f>VLOOKUP(F14,基础数据!B:E,4,FALSE)</f>
        <v>0.22039999999999998</v>
      </c>
      <c r="P14">
        <f t="shared" si="3"/>
        <v>439.92</v>
      </c>
      <c r="Q14">
        <f t="shared" si="4"/>
        <v>677.55477142079997</v>
      </c>
    </row>
    <row r="15" spans="1:17">
      <c r="A15" t="s">
        <v>0</v>
      </c>
      <c r="B15" s="32">
        <v>41</v>
      </c>
      <c r="C15" s="32" t="s">
        <v>537</v>
      </c>
      <c r="D15" s="20" t="str">
        <f>VLOOKUP(A15,基础数据!A:H,8,FALSE)</f>
        <v>双</v>
      </c>
      <c r="E15" s="20">
        <f>VLOOKUP(A15,基础数据!A:G,7,FALSE)</f>
        <v>0.89</v>
      </c>
      <c r="F15" s="20">
        <f>VLOOKUP(A15,基础数据!A:B,2,FALSE)</f>
        <v>6403990090</v>
      </c>
      <c r="G15" s="20" t="str">
        <f>VLOOKUP(A15,品名对照!A:B,2,FALSE)</f>
        <v>Casual Shoes Of Leather</v>
      </c>
      <c r="H15" s="20" t="str">
        <f>VLOOKUP(A15,基础数据!A:J,9,FALSE)</f>
        <v>Leathe 23cm</v>
      </c>
      <c r="I15" s="20" t="str">
        <f>VLOOKUP(D15,品名对照!F:G,2,FALSE)</f>
        <v>PAIR</v>
      </c>
      <c r="J15" s="20">
        <f>VLOOKUP(A15,基础数据!A:G,6,FALSE)</f>
        <v>6.11</v>
      </c>
      <c r="K15" s="20">
        <f t="shared" si="0"/>
        <v>36.49</v>
      </c>
      <c r="L15" s="20">
        <f t="shared" si="2"/>
        <v>3.8816051910751805E-2</v>
      </c>
      <c r="M15" s="20">
        <f t="shared" si="1"/>
        <v>33.380000000000003</v>
      </c>
      <c r="N15" s="20">
        <f t="shared" si="5"/>
        <v>33.380000000000003</v>
      </c>
      <c r="O15">
        <f>VLOOKUP(F15,基础数据!B:E,4,FALSE)</f>
        <v>0.22039999999999998</v>
      </c>
      <c r="P15">
        <f t="shared" si="3"/>
        <v>250.51000000000002</v>
      </c>
      <c r="Q15">
        <f t="shared" si="4"/>
        <v>385.82980039239999</v>
      </c>
    </row>
    <row r="16" spans="1:17"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4:17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4:17"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4:17"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4:17"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4:17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4:17"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4:17">
      <c r="K23">
        <f>SUM(K2:K15)</f>
        <v>940.07500000000005</v>
      </c>
      <c r="L23" s="19">
        <v>860</v>
      </c>
      <c r="M23">
        <f>SUM(M2:M15)</f>
        <v>859.98</v>
      </c>
      <c r="N23">
        <f>SUM(N2:N15)</f>
        <v>860</v>
      </c>
      <c r="Q23">
        <f>SUM(Q2:Q22)</f>
        <v>9410.4214306378508</v>
      </c>
    </row>
    <row r="26" spans="4:17">
      <c r="L26" t="s">
        <v>566</v>
      </c>
      <c r="M26">
        <v>6.9881000000000002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defaultRowHeight="13.5"/>
  <cols>
    <col min="1" max="1" width="5.75" bestFit="1" customWidth="1"/>
    <col min="2" max="2" width="17.125" customWidth="1"/>
    <col min="3" max="3" width="46.375" bestFit="1" customWidth="1"/>
    <col min="4" max="4" width="9.75" bestFit="1" customWidth="1"/>
    <col min="5" max="5" width="14.625" customWidth="1"/>
    <col min="6" max="6" width="7.125" bestFit="1" customWidth="1"/>
    <col min="7" max="7" width="22.125" bestFit="1" customWidth="1"/>
    <col min="8" max="8" width="13.625" customWidth="1"/>
    <col min="9" max="9" width="13.25" bestFit="1" customWidth="1"/>
    <col min="10" max="10" width="14.5" bestFit="1" customWidth="1"/>
    <col min="11" max="11" width="9.625" bestFit="1" customWidth="1"/>
    <col min="12" max="12" width="22.25" bestFit="1" customWidth="1"/>
    <col min="13" max="13" width="41.75" bestFit="1" customWidth="1"/>
  </cols>
  <sheetData>
    <row r="1" spans="1:13" s="24" customFormat="1" ht="18" customHeight="1">
      <c r="A1" s="37" t="s">
        <v>546</v>
      </c>
      <c r="B1" s="39" t="s">
        <v>551</v>
      </c>
      <c r="C1" s="39"/>
      <c r="D1" s="39" t="s">
        <v>547</v>
      </c>
      <c r="E1" s="39" t="s">
        <v>552</v>
      </c>
      <c r="F1" s="34" t="s">
        <v>553</v>
      </c>
      <c r="G1" s="34" t="s">
        <v>548</v>
      </c>
      <c r="H1" s="34" t="s">
        <v>549</v>
      </c>
      <c r="I1" s="34" t="s">
        <v>554</v>
      </c>
      <c r="J1" s="34" t="s">
        <v>555</v>
      </c>
      <c r="K1" s="34" t="s">
        <v>550</v>
      </c>
      <c r="L1" s="34"/>
      <c r="M1" s="36"/>
    </row>
    <row r="2" spans="1:13" s="24" customFormat="1" ht="17.25" customHeight="1">
      <c r="A2" s="38"/>
      <c r="B2" s="21" t="s">
        <v>556</v>
      </c>
      <c r="C2" s="21" t="s">
        <v>557</v>
      </c>
      <c r="D2" s="40"/>
      <c r="E2" s="40"/>
      <c r="F2" s="35"/>
      <c r="G2" s="35"/>
      <c r="H2" s="35"/>
      <c r="I2" s="35"/>
      <c r="J2" s="35"/>
      <c r="K2" s="22" t="s">
        <v>558</v>
      </c>
      <c r="L2" s="22" t="s">
        <v>559</v>
      </c>
      <c r="M2" s="23" t="s">
        <v>560</v>
      </c>
    </row>
    <row r="3" spans="1:13" s="24" customFormat="1" ht="17.25">
      <c r="A3" s="25"/>
      <c r="B3" s="26">
        <f>数据导入!F2</f>
        <v>6110200090</v>
      </c>
      <c r="C3" s="26" t="str">
        <f>数据导入!G2</f>
        <v>Women's Round - Neck Shirts Of Cotton</v>
      </c>
      <c r="D3" s="27"/>
      <c r="E3" s="26">
        <f>数据导入!B2</f>
        <v>249</v>
      </c>
      <c r="F3" s="26" t="str">
        <f>数据导入!I2</f>
        <v>PCS</v>
      </c>
      <c r="G3" s="28">
        <f>数据导入!J2</f>
        <v>2.8</v>
      </c>
      <c r="H3" s="28">
        <f>导出!G3*导出!E3</f>
        <v>697.19999999999993</v>
      </c>
      <c r="I3" s="29">
        <f>数据导入!K2</f>
        <v>107.07</v>
      </c>
      <c r="J3" s="28">
        <f>数据导入!N2</f>
        <v>97.969999999999985</v>
      </c>
      <c r="K3" s="30"/>
      <c r="L3" s="30"/>
      <c r="M3" s="31" t="str">
        <f>数据导入!H2</f>
        <v>65%Cotton35%Polyester Fibre</v>
      </c>
    </row>
    <row r="4" spans="1:13" ht="17.25">
      <c r="B4" s="26">
        <f>数据导入!F3</f>
        <v>6204620000</v>
      </c>
      <c r="C4" s="26" t="str">
        <f>数据导入!G3</f>
        <v>Women's Trousers Of Cotton</v>
      </c>
      <c r="E4" s="26">
        <f>数据导入!B3</f>
        <v>36</v>
      </c>
      <c r="F4" s="26" t="str">
        <f>数据导入!I3</f>
        <v>PCS</v>
      </c>
      <c r="G4" s="28">
        <f>数据导入!J3</f>
        <v>3.2</v>
      </c>
      <c r="H4" s="28">
        <f>导出!G4*导出!E4</f>
        <v>115.2</v>
      </c>
      <c r="I4" s="29">
        <f>数据导入!K3</f>
        <v>19.8</v>
      </c>
      <c r="J4" s="28">
        <f>数据导入!N3</f>
        <v>18.11</v>
      </c>
      <c r="K4" s="30"/>
      <c r="M4" s="31" t="str">
        <f>数据导入!H3</f>
        <v>72%Cotton28%Polyester Fibre</v>
      </c>
    </row>
    <row r="5" spans="1:13" ht="17.25">
      <c r="B5" s="26">
        <f>数据导入!F4</f>
        <v>6204320090</v>
      </c>
      <c r="C5" s="26" t="str">
        <f>数据导入!G4</f>
        <v>Women's Jackets Of Cotton</v>
      </c>
      <c r="E5" s="26">
        <f>数据导入!B4</f>
        <v>127</v>
      </c>
      <c r="F5" s="26" t="str">
        <f>数据导入!I4</f>
        <v>PCS</v>
      </c>
      <c r="G5" s="28">
        <f>数据导入!J4</f>
        <v>3.5</v>
      </c>
      <c r="H5" s="28">
        <f>导出!G5*导出!E5</f>
        <v>444.5</v>
      </c>
      <c r="I5" s="29">
        <f>数据导入!K4</f>
        <v>76.2</v>
      </c>
      <c r="J5" s="28">
        <f>数据导入!N4</f>
        <v>69.709999999999994</v>
      </c>
      <c r="K5" s="30"/>
      <c r="M5" s="31" t="str">
        <f>数据导入!H4</f>
        <v>60%Cotton40%Polyester Fibre</v>
      </c>
    </row>
    <row r="6" spans="1:13" ht="17.25">
      <c r="B6" s="26">
        <f>数据导入!F5</f>
        <v>6102200000</v>
      </c>
      <c r="C6" s="26" t="str">
        <f>数据导入!G5</f>
        <v>Women's Overcoat Of  Cotton</v>
      </c>
      <c r="E6" s="26">
        <f>数据导入!B5</f>
        <v>11</v>
      </c>
      <c r="F6" s="26" t="str">
        <f>数据导入!I5</f>
        <v>PCS</v>
      </c>
      <c r="G6" s="28">
        <f>数据导入!J5</f>
        <v>8</v>
      </c>
      <c r="H6" s="28">
        <f>导出!G6*导出!E6</f>
        <v>88</v>
      </c>
      <c r="I6" s="29">
        <f>数据导入!K5</f>
        <v>19.8</v>
      </c>
      <c r="J6" s="28">
        <f>数据导入!N5</f>
        <v>18.11</v>
      </c>
      <c r="K6" s="30"/>
      <c r="M6" s="31" t="str">
        <f>数据导入!H5</f>
        <v>55%Cotton45%Polyester Fibre</v>
      </c>
    </row>
    <row r="7" spans="1:13" ht="17.25">
      <c r="B7" s="26">
        <f>数据导入!F6</f>
        <v>6505009900</v>
      </c>
      <c r="C7" s="26" t="str">
        <f>数据导入!G6</f>
        <v>Women's Hat Of  Polyester</v>
      </c>
      <c r="E7" s="26">
        <f>数据导入!B6</f>
        <v>161</v>
      </c>
      <c r="F7" s="26" t="str">
        <f>数据导入!I6</f>
        <v>PCS</v>
      </c>
      <c r="G7" s="28">
        <f>数据导入!J6</f>
        <v>2.2000000000000002</v>
      </c>
      <c r="H7" s="28">
        <f>导出!G7*导出!E7</f>
        <v>354.20000000000005</v>
      </c>
      <c r="I7" s="29">
        <f>数据导入!K6</f>
        <v>41.86</v>
      </c>
      <c r="J7" s="28">
        <f>数据导入!N6</f>
        <v>38.29</v>
      </c>
      <c r="K7" s="30"/>
      <c r="M7" s="31" t="str">
        <f>数据导入!H6</f>
        <v>80%Polyester Fibre20%Cotton</v>
      </c>
    </row>
    <row r="8" spans="1:13" ht="17.25">
      <c r="B8" s="26">
        <f>数据导入!F7</f>
        <v>6204520000</v>
      </c>
      <c r="C8" s="26" t="str">
        <f>数据导入!G7</f>
        <v>Women's Skirt Of Cotton</v>
      </c>
      <c r="E8" s="26">
        <f>数据导入!B7</f>
        <v>24</v>
      </c>
      <c r="F8" s="26" t="str">
        <f>数据导入!I7</f>
        <v>PCS</v>
      </c>
      <c r="G8" s="28">
        <f>数据导入!J7</f>
        <v>2.7</v>
      </c>
      <c r="H8" s="28">
        <f>导出!G8*导出!E8</f>
        <v>64.800000000000011</v>
      </c>
      <c r="I8" s="29">
        <f>数据导入!K7</f>
        <v>10.32</v>
      </c>
      <c r="J8" s="28">
        <f>数据导入!N7</f>
        <v>9.44</v>
      </c>
      <c r="K8" s="30"/>
      <c r="M8" s="31" t="str">
        <f>数据导入!H7</f>
        <v>60%Cotton40%Polyester Fibre</v>
      </c>
    </row>
    <row r="9" spans="1:13" ht="17.25">
      <c r="B9" s="26">
        <f>数据导入!F8</f>
        <v>6106100090</v>
      </c>
      <c r="C9" s="26" t="str">
        <f>数据导入!G8</f>
        <v>Women's Shirts Of  Cotton</v>
      </c>
      <c r="E9" s="26">
        <f>数据导入!B8</f>
        <v>41</v>
      </c>
      <c r="F9" s="26" t="str">
        <f>数据导入!I8</f>
        <v>PCS</v>
      </c>
      <c r="G9" s="28">
        <f>数据导入!J8</f>
        <v>2.9</v>
      </c>
      <c r="H9" s="28">
        <f>导出!G9*导出!E9</f>
        <v>118.89999999999999</v>
      </c>
      <c r="I9" s="29">
        <f>数据导入!K8</f>
        <v>17.22</v>
      </c>
      <c r="J9" s="28">
        <f>数据导入!N8</f>
        <v>15.75</v>
      </c>
      <c r="K9" s="30"/>
      <c r="M9" s="31" t="str">
        <f>数据导入!H8</f>
        <v>60%Cotton40%Polyester Fibre</v>
      </c>
    </row>
    <row r="10" spans="1:13" ht="17.25">
      <c r="B10" s="26">
        <f>数据导入!F9</f>
        <v>4202220000</v>
      </c>
      <c r="C10" s="26" t="str">
        <f>数据导入!G9</f>
        <v>Women's Handbag Of Polyester</v>
      </c>
      <c r="E10" s="26">
        <f>数据导入!B9</f>
        <v>36</v>
      </c>
      <c r="F10" s="26" t="str">
        <f>数据导入!I9</f>
        <v>PCS</v>
      </c>
      <c r="G10" s="28">
        <f>数据导入!J9</f>
        <v>8</v>
      </c>
      <c r="H10" s="28">
        <f>导出!G10*导出!E10</f>
        <v>288</v>
      </c>
      <c r="I10" s="29">
        <f>数据导入!K9</f>
        <v>46.800000000000004</v>
      </c>
      <c r="J10" s="28">
        <f>数据导入!N9</f>
        <v>42.81</v>
      </c>
      <c r="K10" s="30"/>
      <c r="M10" s="31" t="str">
        <f>数据导入!H9</f>
        <v>100%Polyester Fibre</v>
      </c>
    </row>
    <row r="11" spans="1:13" ht="17.25">
      <c r="B11" s="26">
        <f>数据导入!F10</f>
        <v>6204430090</v>
      </c>
      <c r="C11" s="26" t="str">
        <f>数据导入!G10</f>
        <v>Women's Dresses Of Synthetic Fibre</v>
      </c>
      <c r="E11" s="26">
        <f>数据导入!B10</f>
        <v>13</v>
      </c>
      <c r="F11" s="26" t="str">
        <f>数据导入!I10</f>
        <v>PCS</v>
      </c>
      <c r="G11" s="28">
        <f>数据导入!J10</f>
        <v>3.5</v>
      </c>
      <c r="H11" s="28">
        <f>导出!G11*导出!E11</f>
        <v>45.5</v>
      </c>
      <c r="I11" s="29">
        <f>数据导入!K10</f>
        <v>7.8</v>
      </c>
      <c r="J11" s="28">
        <f>数据导入!N10</f>
        <v>7.14</v>
      </c>
      <c r="K11" s="30"/>
      <c r="M11" s="31" t="str">
        <f>数据导入!H10</f>
        <v>90%Polyester Fibre10%Viscose Fiber</v>
      </c>
    </row>
    <row r="12" spans="1:13" ht="17.25">
      <c r="B12" s="26">
        <f>数据导入!F11</f>
        <v>3926209000</v>
      </c>
      <c r="C12" s="26" t="str">
        <f>数据导入!G11</f>
        <v>Clothings Accessories</v>
      </c>
      <c r="E12" s="26">
        <f>数据导入!B11</f>
        <v>1</v>
      </c>
      <c r="F12" s="26" t="str">
        <f>数据导入!I11</f>
        <v>PCS</v>
      </c>
      <c r="G12" s="28">
        <f>数据导入!J11</f>
        <v>0.25</v>
      </c>
      <c r="H12" s="28">
        <f>导出!G12*导出!E12</f>
        <v>0.25</v>
      </c>
      <c r="I12" s="29">
        <f>数据导入!K11</f>
        <v>4.4999999999999998E-2</v>
      </c>
      <c r="J12" s="28">
        <f>数据导入!N11</f>
        <v>0.04</v>
      </c>
      <c r="K12" s="30"/>
      <c r="M12" s="31" t="str">
        <f>数据导入!H11</f>
        <v>Plastic</v>
      </c>
    </row>
    <row r="13" spans="1:13" ht="17.25">
      <c r="B13" s="26">
        <f>数据导入!F12</f>
        <v>6104320000</v>
      </c>
      <c r="C13" s="26" t="str">
        <f>数据导入!G12</f>
        <v>Women's Coat Of Cotton</v>
      </c>
      <c r="E13" s="26">
        <f>数据导入!B12</f>
        <v>4</v>
      </c>
      <c r="F13" s="26" t="str">
        <f>数据导入!I12</f>
        <v>PCS</v>
      </c>
      <c r="G13" s="28">
        <f>数据导入!J12</f>
        <v>3.8</v>
      </c>
      <c r="H13" s="28">
        <f>导出!G13*导出!E13</f>
        <v>15.2</v>
      </c>
      <c r="I13" s="29">
        <f>数据导入!K12</f>
        <v>2.2000000000000002</v>
      </c>
      <c r="J13" s="28">
        <f>数据导入!N12</f>
        <v>2.0099999999999998</v>
      </c>
      <c r="K13" s="30"/>
      <c r="M13" s="31" t="str">
        <f>数据导入!H12</f>
        <v>70%Cotton30%Acrylic Fibre</v>
      </c>
    </row>
    <row r="14" spans="1:13" ht="17.25">
      <c r="B14" s="26">
        <f>数据导入!F13</f>
        <v>6403990090</v>
      </c>
      <c r="C14" s="26" t="str">
        <f>数据导入!G13</f>
        <v>Casual Shoes Of Leather</v>
      </c>
      <c r="E14" s="26">
        <f>数据导入!B13</f>
        <v>551</v>
      </c>
      <c r="F14" s="26" t="str">
        <f>数据导入!I13</f>
        <v>PAIR</v>
      </c>
      <c r="G14" s="28">
        <f>数据导入!J13</f>
        <v>6.11</v>
      </c>
      <c r="H14" s="28">
        <f>导出!G14*导出!E14</f>
        <v>3366.61</v>
      </c>
      <c r="I14" s="29">
        <f>数据导入!K13</f>
        <v>490.39</v>
      </c>
      <c r="J14" s="28">
        <f>数据导入!N13</f>
        <v>448.62</v>
      </c>
      <c r="K14" s="30" t="str">
        <f>数据导入!C13</f>
        <v>PUMA</v>
      </c>
      <c r="M14" s="31" t="str">
        <f>数据导入!H13</f>
        <v>Leathe 23cm</v>
      </c>
    </row>
    <row r="15" spans="1:13" ht="17.25">
      <c r="B15" s="26">
        <f>数据导入!F14</f>
        <v>6403990090</v>
      </c>
      <c r="C15" s="26" t="str">
        <f>数据导入!G14</f>
        <v>Casual Shoes Of Leather</v>
      </c>
      <c r="E15" s="26">
        <f>数据导入!B14</f>
        <v>72</v>
      </c>
      <c r="F15" s="26" t="str">
        <f>数据导入!I14</f>
        <v>PAIR</v>
      </c>
      <c r="G15" s="28">
        <f>数据导入!J14</f>
        <v>6.11</v>
      </c>
      <c r="H15" s="28">
        <f>导出!G15*导出!E15</f>
        <v>439.92</v>
      </c>
      <c r="I15" s="29">
        <f>数据导入!K14</f>
        <v>64.08</v>
      </c>
      <c r="J15" s="28">
        <f>数据导入!N14</f>
        <v>58.62</v>
      </c>
      <c r="K15" s="30" t="str">
        <f>数据导入!C14</f>
        <v>ADIAS</v>
      </c>
      <c r="M15" s="31" t="str">
        <f>数据导入!H14</f>
        <v>Leathe 23cm</v>
      </c>
    </row>
    <row r="16" spans="1:13" ht="17.25">
      <c r="B16" s="26">
        <f>数据导入!F15</f>
        <v>6403990090</v>
      </c>
      <c r="C16" s="26" t="str">
        <f>数据导入!G15</f>
        <v>Casual Shoes Of Leather</v>
      </c>
      <c r="E16" s="26">
        <f>数据导入!B15</f>
        <v>41</v>
      </c>
      <c r="F16" s="26" t="str">
        <f>数据导入!I15</f>
        <v>PAIR</v>
      </c>
      <c r="G16" s="28">
        <f>数据导入!J15</f>
        <v>6.11</v>
      </c>
      <c r="H16" s="28">
        <f>导出!G16*导出!E16</f>
        <v>250.51000000000002</v>
      </c>
      <c r="I16" s="29">
        <f>数据导入!K15</f>
        <v>36.49</v>
      </c>
      <c r="J16" s="28">
        <f>数据导入!N15</f>
        <v>33.380000000000003</v>
      </c>
      <c r="K16" s="30" t="str">
        <f>数据导入!C15</f>
        <v>MLB</v>
      </c>
      <c r="M16" s="31" t="str">
        <f>数据导入!H15</f>
        <v>Leathe 23cm</v>
      </c>
    </row>
    <row r="17" spans="2:10" ht="17.25">
      <c r="B17" s="26"/>
      <c r="E17" s="26"/>
      <c r="F17" s="26"/>
      <c r="G17" s="28"/>
      <c r="H17" s="28"/>
      <c r="I17" s="29"/>
      <c r="J17" s="28"/>
    </row>
    <row r="18" spans="2:10" ht="17.25">
      <c r="B18" s="26"/>
      <c r="E18" s="26"/>
      <c r="F18" s="26"/>
      <c r="G18" s="28"/>
      <c r="H18" s="28"/>
      <c r="I18" s="29"/>
      <c r="J18" s="28"/>
    </row>
    <row r="19" spans="2:10" ht="17.25">
      <c r="B19" s="26"/>
      <c r="E19" s="26"/>
      <c r="F19" s="26"/>
      <c r="G19" s="28"/>
      <c r="H19" s="28"/>
      <c r="I19" s="29"/>
      <c r="J19" s="28"/>
    </row>
    <row r="20" spans="2:10" ht="17.25">
      <c r="B20" s="26"/>
      <c r="E20" s="26"/>
      <c r="F20" s="26"/>
      <c r="G20" s="28"/>
      <c r="H20" s="28"/>
      <c r="I20" s="29"/>
      <c r="J20" s="28"/>
    </row>
    <row r="21" spans="2:10" ht="17.25">
      <c r="B21" s="26"/>
      <c r="E21" s="26"/>
      <c r="F21" s="26"/>
      <c r="G21" s="28"/>
      <c r="H21" s="28"/>
      <c r="I21" s="29"/>
      <c r="J21" s="28"/>
    </row>
    <row r="22" spans="2:10" ht="17.25">
      <c r="B22" s="26"/>
      <c r="E22" s="26"/>
      <c r="F22" s="26"/>
      <c r="G22" s="28"/>
      <c r="H22" s="28"/>
      <c r="I22" s="29"/>
      <c r="J22" s="28"/>
    </row>
    <row r="23" spans="2:10" ht="17.25">
      <c r="B23" s="26"/>
      <c r="E23" s="26"/>
      <c r="F23" s="26"/>
      <c r="G23" s="28"/>
      <c r="H23" s="28"/>
      <c r="I23" s="29"/>
      <c r="J23" s="28"/>
    </row>
  </sheetData>
  <mergeCells count="10">
    <mergeCell ref="H1:H2"/>
    <mergeCell ref="I1:I2"/>
    <mergeCell ref="J1:J2"/>
    <mergeCell ref="K1:M1"/>
    <mergeCell ref="A1:A2"/>
    <mergeCell ref="B1:C1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B93" sqref="B93"/>
    </sheetView>
  </sheetViews>
  <sheetFormatPr defaultRowHeight="13.5"/>
  <cols>
    <col min="1" max="1" width="23.75" style="3" customWidth="1"/>
    <col min="2" max="2" width="48.375" style="3" customWidth="1"/>
  </cols>
  <sheetData>
    <row r="1" spans="1:7" ht="16.5">
      <c r="A1" s="1" t="s">
        <v>1</v>
      </c>
      <c r="B1" s="1" t="s">
        <v>2</v>
      </c>
      <c r="F1" t="s">
        <v>214</v>
      </c>
      <c r="G1" t="s">
        <v>533</v>
      </c>
    </row>
    <row r="2" spans="1:7" ht="16.5">
      <c r="A2" s="2" t="s">
        <v>3</v>
      </c>
      <c r="B2" s="1" t="s">
        <v>4</v>
      </c>
      <c r="F2" t="s">
        <v>211</v>
      </c>
      <c r="G2" t="s">
        <v>533</v>
      </c>
    </row>
    <row r="3" spans="1:7" ht="16.5">
      <c r="A3" s="2" t="s">
        <v>5</v>
      </c>
      <c r="B3" s="1" t="s">
        <v>6</v>
      </c>
      <c r="F3" t="s">
        <v>209</v>
      </c>
      <c r="G3" t="s">
        <v>533</v>
      </c>
    </row>
    <row r="4" spans="1:7" ht="16.5">
      <c r="A4" s="2" t="s">
        <v>7</v>
      </c>
      <c r="B4" s="1" t="s">
        <v>8</v>
      </c>
      <c r="F4" t="s">
        <v>212</v>
      </c>
      <c r="G4" t="s">
        <v>534</v>
      </c>
    </row>
    <row r="5" spans="1:7" ht="16.5">
      <c r="A5" s="2" t="s">
        <v>9</v>
      </c>
      <c r="B5" s="1" t="s">
        <v>10</v>
      </c>
      <c r="F5" t="s">
        <v>215</v>
      </c>
      <c r="G5" t="s">
        <v>532</v>
      </c>
    </row>
    <row r="6" spans="1:7" ht="16.5">
      <c r="A6" s="2" t="s">
        <v>5</v>
      </c>
      <c r="B6" s="1" t="s">
        <v>11</v>
      </c>
      <c r="F6" t="s">
        <v>213</v>
      </c>
      <c r="G6" t="s">
        <v>533</v>
      </c>
    </row>
    <row r="7" spans="1:7" ht="16.5">
      <c r="A7" s="2" t="s">
        <v>539</v>
      </c>
      <c r="B7" s="1" t="s">
        <v>12</v>
      </c>
      <c r="F7" t="s">
        <v>216</v>
      </c>
      <c r="G7" t="s">
        <v>533</v>
      </c>
    </row>
    <row r="8" spans="1:7" ht="16.5">
      <c r="A8" s="2" t="s">
        <v>13</v>
      </c>
      <c r="B8" s="1" t="s">
        <v>14</v>
      </c>
      <c r="F8" t="s">
        <v>210</v>
      </c>
      <c r="G8" t="s">
        <v>533</v>
      </c>
    </row>
    <row r="9" spans="1:7" ht="16.5">
      <c r="A9" s="2" t="s">
        <v>15</v>
      </c>
      <c r="B9" s="1" t="s">
        <v>16</v>
      </c>
    </row>
    <row r="10" spans="1:7" ht="16.5">
      <c r="A10" s="2" t="s">
        <v>15</v>
      </c>
      <c r="B10" s="1" t="s">
        <v>17</v>
      </c>
    </row>
    <row r="11" spans="1:7" ht="16.5">
      <c r="A11" s="2" t="s">
        <v>18</v>
      </c>
      <c r="B11" s="1" t="s">
        <v>19</v>
      </c>
    </row>
    <row r="12" spans="1:7" ht="16.5">
      <c r="A12" s="2" t="s">
        <v>20</v>
      </c>
      <c r="B12" s="1" t="s">
        <v>21</v>
      </c>
    </row>
    <row r="13" spans="1:7" ht="16.5">
      <c r="A13" s="2" t="s">
        <v>22</v>
      </c>
      <c r="B13" s="1" t="s">
        <v>23</v>
      </c>
    </row>
    <row r="14" spans="1:7" ht="16.5">
      <c r="A14" s="2" t="s">
        <v>24</v>
      </c>
      <c r="B14" s="1" t="s">
        <v>25</v>
      </c>
    </row>
    <row r="15" spans="1:7" ht="16.5">
      <c r="A15" s="2" t="s">
        <v>26</v>
      </c>
      <c r="B15" s="1" t="s">
        <v>27</v>
      </c>
    </row>
    <row r="16" spans="1:7" ht="16.5">
      <c r="A16" s="2" t="s">
        <v>28</v>
      </c>
      <c r="B16" s="1" t="s">
        <v>29</v>
      </c>
    </row>
    <row r="17" spans="1:2" ht="16.5">
      <c r="A17" s="2" t="s">
        <v>30</v>
      </c>
      <c r="B17" s="1" t="s">
        <v>31</v>
      </c>
    </row>
    <row r="18" spans="1:2" ht="16.5">
      <c r="A18" s="2" t="s">
        <v>32</v>
      </c>
      <c r="B18" s="1" t="s">
        <v>33</v>
      </c>
    </row>
    <row r="19" spans="1:2" ht="16.5">
      <c r="A19" s="2" t="s">
        <v>34</v>
      </c>
      <c r="B19" s="1" t="s">
        <v>35</v>
      </c>
    </row>
    <row r="20" spans="1:2" ht="16.5">
      <c r="A20" s="2" t="s">
        <v>36</v>
      </c>
      <c r="B20" s="1" t="s">
        <v>37</v>
      </c>
    </row>
    <row r="21" spans="1:2" ht="16.5">
      <c r="A21" s="2" t="s">
        <v>38</v>
      </c>
      <c r="B21" s="1" t="s">
        <v>39</v>
      </c>
    </row>
    <row r="22" spans="1:2" ht="16.5">
      <c r="A22" s="2" t="s">
        <v>40</v>
      </c>
      <c r="B22" s="1" t="s">
        <v>41</v>
      </c>
    </row>
    <row r="23" spans="1:2" ht="16.5">
      <c r="A23" s="2" t="s">
        <v>42</v>
      </c>
      <c r="B23" s="1" t="s">
        <v>43</v>
      </c>
    </row>
    <row r="24" spans="1:2" ht="16.5">
      <c r="A24" s="2" t="s">
        <v>44</v>
      </c>
      <c r="B24" s="1" t="s">
        <v>45</v>
      </c>
    </row>
    <row r="25" spans="1:2" ht="16.5">
      <c r="A25" s="2" t="s">
        <v>46</v>
      </c>
      <c r="B25" s="1" t="s">
        <v>47</v>
      </c>
    </row>
    <row r="27" spans="1:2" ht="16.5">
      <c r="A27" s="2" t="s">
        <v>538</v>
      </c>
      <c r="B27" s="1" t="s">
        <v>48</v>
      </c>
    </row>
    <row r="28" spans="1:2" ht="16.5">
      <c r="A28" s="2" t="s">
        <v>49</v>
      </c>
      <c r="B28" s="1" t="s">
        <v>50</v>
      </c>
    </row>
    <row r="29" spans="1:2" ht="16.5">
      <c r="A29" s="2" t="s">
        <v>51</v>
      </c>
      <c r="B29" s="1" t="s">
        <v>52</v>
      </c>
    </row>
    <row r="30" spans="1:2" ht="16.5">
      <c r="A30" s="2" t="s">
        <v>53</v>
      </c>
      <c r="B30" s="1" t="s">
        <v>54</v>
      </c>
    </row>
    <row r="31" spans="1:2" ht="16.5">
      <c r="A31" s="2" t="s">
        <v>55</v>
      </c>
      <c r="B31" s="1" t="s">
        <v>56</v>
      </c>
    </row>
    <row r="32" spans="1:2" ht="16.5">
      <c r="A32" s="2" t="s">
        <v>57</v>
      </c>
      <c r="B32" s="1" t="s">
        <v>58</v>
      </c>
    </row>
    <row r="33" spans="1:2" ht="16.5">
      <c r="A33" s="2" t="s">
        <v>59</v>
      </c>
      <c r="B33" s="1" t="s">
        <v>60</v>
      </c>
    </row>
    <row r="34" spans="1:2" ht="16.5">
      <c r="A34" s="2" t="s">
        <v>61</v>
      </c>
      <c r="B34" s="1" t="s">
        <v>62</v>
      </c>
    </row>
    <row r="35" spans="1:2" ht="16.5">
      <c r="A35" s="2" t="s">
        <v>63</v>
      </c>
      <c r="B35" s="1" t="s">
        <v>64</v>
      </c>
    </row>
    <row r="36" spans="1:2" ht="16.5">
      <c r="A36" s="2" t="s">
        <v>65</v>
      </c>
      <c r="B36" s="1" t="s">
        <v>66</v>
      </c>
    </row>
    <row r="37" spans="1:2" ht="16.5">
      <c r="A37" s="2" t="s">
        <v>67</v>
      </c>
      <c r="B37" s="1" t="s">
        <v>68</v>
      </c>
    </row>
    <row r="38" spans="1:2" ht="16.5">
      <c r="A38" s="2" t="s">
        <v>69</v>
      </c>
      <c r="B38" s="1" t="s">
        <v>70</v>
      </c>
    </row>
    <row r="39" spans="1:2" ht="16.5">
      <c r="A39" s="2" t="s">
        <v>71</v>
      </c>
      <c r="B39" s="1" t="s">
        <v>72</v>
      </c>
    </row>
    <row r="40" spans="1:2" ht="16.5">
      <c r="A40" s="2" t="s">
        <v>73</v>
      </c>
      <c r="B40" s="1" t="s">
        <v>74</v>
      </c>
    </row>
    <row r="41" spans="1:2" ht="16.5">
      <c r="A41" s="2" t="s">
        <v>75</v>
      </c>
      <c r="B41" s="1" t="s">
        <v>76</v>
      </c>
    </row>
    <row r="42" spans="1:2" ht="16.5">
      <c r="A42" s="2" t="s">
        <v>77</v>
      </c>
      <c r="B42" s="1" t="s">
        <v>78</v>
      </c>
    </row>
    <row r="43" spans="1:2" ht="16.5">
      <c r="A43" s="2" t="s">
        <v>79</v>
      </c>
      <c r="B43" s="1" t="s">
        <v>80</v>
      </c>
    </row>
    <row r="44" spans="1:2" ht="16.5">
      <c r="A44" s="1" t="s">
        <v>81</v>
      </c>
      <c r="B44" s="1" t="s">
        <v>82</v>
      </c>
    </row>
    <row r="45" spans="1:2" ht="16.5">
      <c r="A45" s="1" t="s">
        <v>83</v>
      </c>
      <c r="B45" s="1" t="s">
        <v>84</v>
      </c>
    </row>
    <row r="46" spans="1:2" ht="16.5">
      <c r="A46" s="1" t="s">
        <v>85</v>
      </c>
      <c r="B46" s="1" t="s">
        <v>86</v>
      </c>
    </row>
    <row r="47" spans="1:2" ht="16.5">
      <c r="A47" s="1" t="s">
        <v>87</v>
      </c>
      <c r="B47" s="1" t="s">
        <v>88</v>
      </c>
    </row>
    <row r="48" spans="1:2" ht="16.5">
      <c r="A48" s="1" t="s">
        <v>89</v>
      </c>
      <c r="B48" s="1" t="s">
        <v>90</v>
      </c>
    </row>
    <row r="49" spans="1:2" ht="16.5">
      <c r="A49" s="1" t="s">
        <v>91</v>
      </c>
      <c r="B49" s="1" t="s">
        <v>92</v>
      </c>
    </row>
    <row r="50" spans="1:2" ht="16.5">
      <c r="A50" s="1" t="s">
        <v>93</v>
      </c>
      <c r="B50" s="1" t="s">
        <v>94</v>
      </c>
    </row>
    <row r="51" spans="1:2" ht="16.5">
      <c r="A51" s="1" t="s">
        <v>95</v>
      </c>
      <c r="B51" s="1" t="s">
        <v>96</v>
      </c>
    </row>
    <row r="52" spans="1:2" ht="16.5">
      <c r="A52" s="1" t="s">
        <v>97</v>
      </c>
      <c r="B52" s="1" t="s">
        <v>98</v>
      </c>
    </row>
    <row r="53" spans="1:2" ht="16.5">
      <c r="A53" s="1" t="s">
        <v>99</v>
      </c>
      <c r="B53" s="1" t="s">
        <v>100</v>
      </c>
    </row>
    <row r="54" spans="1:2" ht="16.5">
      <c r="A54" s="1" t="s">
        <v>101</v>
      </c>
      <c r="B54" s="1" t="s">
        <v>102</v>
      </c>
    </row>
    <row r="55" spans="1:2">
      <c r="A55" s="3" t="s">
        <v>103</v>
      </c>
      <c r="B55" s="3" t="s">
        <v>104</v>
      </c>
    </row>
    <row r="56" spans="1:2">
      <c r="A56" s="3" t="s">
        <v>105</v>
      </c>
      <c r="B56" s="3" t="s">
        <v>106</v>
      </c>
    </row>
    <row r="57" spans="1:2">
      <c r="A57" s="3" t="s">
        <v>107</v>
      </c>
      <c r="B57" s="3" t="s">
        <v>108</v>
      </c>
    </row>
    <row r="58" spans="1:2">
      <c r="A58" s="3" t="s">
        <v>109</v>
      </c>
      <c r="B58" s="3" t="s">
        <v>110</v>
      </c>
    </row>
    <row r="59" spans="1:2">
      <c r="A59" s="3" t="s">
        <v>111</v>
      </c>
      <c r="B59" s="3" t="s">
        <v>112</v>
      </c>
    </row>
    <row r="60" spans="1:2">
      <c r="A60" s="3" t="s">
        <v>113</v>
      </c>
      <c r="B60" s="3" t="s">
        <v>114</v>
      </c>
    </row>
    <row r="61" spans="1:2">
      <c r="A61" s="3" t="s">
        <v>115</v>
      </c>
      <c r="B61" s="3" t="s">
        <v>116</v>
      </c>
    </row>
    <row r="62" spans="1:2">
      <c r="A62" s="3" t="s">
        <v>117</v>
      </c>
      <c r="B62" s="3" t="s">
        <v>118</v>
      </c>
    </row>
    <row r="63" spans="1:2">
      <c r="A63" s="3" t="s">
        <v>119</v>
      </c>
      <c r="B63" s="3" t="s">
        <v>120</v>
      </c>
    </row>
    <row r="64" spans="1:2">
      <c r="A64" s="3" t="s">
        <v>121</v>
      </c>
      <c r="B64" s="3" t="s">
        <v>122</v>
      </c>
    </row>
    <row r="65" spans="1:2">
      <c r="A65" s="3" t="s">
        <v>123</v>
      </c>
      <c r="B65" s="3" t="s">
        <v>124</v>
      </c>
    </row>
    <row r="66" spans="1:2">
      <c r="A66" s="3" t="s">
        <v>125</v>
      </c>
      <c r="B66" s="3" t="s">
        <v>126</v>
      </c>
    </row>
    <row r="67" spans="1:2">
      <c r="A67" s="3" t="s">
        <v>127</v>
      </c>
      <c r="B67" s="3" t="s">
        <v>128</v>
      </c>
    </row>
    <row r="68" spans="1:2">
      <c r="A68" s="3" t="s">
        <v>129</v>
      </c>
      <c r="B68" s="3" t="s">
        <v>130</v>
      </c>
    </row>
    <row r="69" spans="1:2">
      <c r="A69" s="3" t="s">
        <v>131</v>
      </c>
      <c r="B69" s="3" t="s">
        <v>132</v>
      </c>
    </row>
    <row r="70" spans="1:2">
      <c r="A70" s="3" t="s">
        <v>133</v>
      </c>
      <c r="B70" s="3" t="s">
        <v>134</v>
      </c>
    </row>
    <row r="71" spans="1:2">
      <c r="A71" s="3" t="s">
        <v>135</v>
      </c>
      <c r="B71" s="3" t="s">
        <v>136</v>
      </c>
    </row>
    <row r="72" spans="1:2">
      <c r="A72" s="3" t="s">
        <v>137</v>
      </c>
      <c r="B72" s="3" t="s">
        <v>138</v>
      </c>
    </row>
    <row r="73" spans="1:2">
      <c r="A73" s="3" t="s">
        <v>139</v>
      </c>
      <c r="B73" s="3" t="s">
        <v>140</v>
      </c>
    </row>
    <row r="74" spans="1:2">
      <c r="A74" s="3" t="s">
        <v>141</v>
      </c>
      <c r="B74" s="3" t="s">
        <v>142</v>
      </c>
    </row>
    <row r="75" spans="1:2">
      <c r="A75" s="3" t="s">
        <v>143</v>
      </c>
      <c r="B75" s="3" t="s">
        <v>144</v>
      </c>
    </row>
    <row r="76" spans="1:2">
      <c r="A76" s="3" t="s">
        <v>145</v>
      </c>
      <c r="B76" s="3" t="s">
        <v>146</v>
      </c>
    </row>
    <row r="77" spans="1:2">
      <c r="A77" s="3" t="s">
        <v>147</v>
      </c>
      <c r="B77" s="3" t="s">
        <v>148</v>
      </c>
    </row>
    <row r="78" spans="1:2">
      <c r="A78" s="3" t="s">
        <v>149</v>
      </c>
      <c r="B78" s="3" t="s">
        <v>150</v>
      </c>
    </row>
    <row r="79" spans="1:2">
      <c r="A79" s="3" t="s">
        <v>151</v>
      </c>
      <c r="B79" s="3" t="s">
        <v>152</v>
      </c>
    </row>
    <row r="80" spans="1:2">
      <c r="A80" s="3" t="s">
        <v>153</v>
      </c>
      <c r="B80" s="3" t="s">
        <v>154</v>
      </c>
    </row>
    <row r="81" spans="1:2">
      <c r="A81" s="3" t="s">
        <v>155</v>
      </c>
      <c r="B81" s="3" t="s">
        <v>156</v>
      </c>
    </row>
    <row r="82" spans="1:2">
      <c r="A82" s="3" t="s">
        <v>157</v>
      </c>
      <c r="B82" s="3" t="s">
        <v>158</v>
      </c>
    </row>
    <row r="83" spans="1:2">
      <c r="A83" s="3" t="s">
        <v>159</v>
      </c>
      <c r="B83" s="3" t="s">
        <v>160</v>
      </c>
    </row>
    <row r="84" spans="1:2">
      <c r="A84" s="3" t="s">
        <v>161</v>
      </c>
      <c r="B84" s="3" t="s">
        <v>162</v>
      </c>
    </row>
    <row r="85" spans="1:2">
      <c r="A85" s="3" t="s">
        <v>163</v>
      </c>
      <c r="B85" s="3" t="s">
        <v>164</v>
      </c>
    </row>
    <row r="86" spans="1:2">
      <c r="A86" s="3" t="s">
        <v>165</v>
      </c>
      <c r="B86" s="3" t="s">
        <v>166</v>
      </c>
    </row>
    <row r="87" spans="1:2">
      <c r="A87" s="3" t="s">
        <v>167</v>
      </c>
      <c r="B87" s="3" t="s">
        <v>168</v>
      </c>
    </row>
    <row r="88" spans="1:2">
      <c r="A88" s="3" t="s">
        <v>169</v>
      </c>
      <c r="B88" s="3" t="s">
        <v>170</v>
      </c>
    </row>
    <row r="89" spans="1:2">
      <c r="A89" s="3" t="s">
        <v>171</v>
      </c>
      <c r="B89" s="3" t="s">
        <v>172</v>
      </c>
    </row>
    <row r="90" spans="1:2">
      <c r="A90" s="3" t="s">
        <v>173</v>
      </c>
      <c r="B90" s="3" t="s">
        <v>174</v>
      </c>
    </row>
    <row r="91" spans="1:2">
      <c r="A91" s="3" t="s">
        <v>175</v>
      </c>
      <c r="B91" s="3" t="s">
        <v>176</v>
      </c>
    </row>
    <row r="92" spans="1:2">
      <c r="A92" s="3" t="s">
        <v>177</v>
      </c>
      <c r="B92" s="3" t="s">
        <v>178</v>
      </c>
    </row>
    <row r="93" spans="1:2">
      <c r="A93" s="3" t="s">
        <v>179</v>
      </c>
      <c r="B93" s="3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topLeftCell="H1" workbookViewId="0">
      <selection activeCell="L2" sqref="L2:L261"/>
    </sheetView>
  </sheetViews>
  <sheetFormatPr defaultRowHeight="13.5"/>
  <cols>
    <col min="1" max="1" width="18.375" style="5" customWidth="1"/>
    <col min="2" max="2" width="9.75" style="5" customWidth="1"/>
    <col min="3" max="3" width="5.75" style="16" customWidth="1"/>
    <col min="4" max="4" width="5.75" style="5" customWidth="1"/>
    <col min="6" max="6" width="9" style="5" customWidth="1"/>
    <col min="7" max="7" width="9.75" style="5" customWidth="1"/>
    <col min="9" max="9" width="18.25" style="3" customWidth="1"/>
    <col min="10" max="10" width="42" style="5" customWidth="1"/>
    <col min="11" max="11" width="44.25" customWidth="1"/>
    <col min="12" max="12" width="13.375" customWidth="1"/>
  </cols>
  <sheetData>
    <row r="1" spans="1:12" ht="22.5">
      <c r="A1" s="4" t="s">
        <v>191</v>
      </c>
      <c r="B1" s="4" t="s">
        <v>192</v>
      </c>
      <c r="C1" s="12" t="s">
        <v>204</v>
      </c>
      <c r="D1" s="13" t="s">
        <v>205</v>
      </c>
      <c r="E1" t="s">
        <v>206</v>
      </c>
      <c r="F1" s="5" t="s">
        <v>207</v>
      </c>
      <c r="G1" s="5" t="s">
        <v>540</v>
      </c>
      <c r="H1" t="s">
        <v>208</v>
      </c>
      <c r="I1" s="3" t="s">
        <v>217</v>
      </c>
      <c r="J1" s="4" t="s">
        <v>350</v>
      </c>
      <c r="K1" t="s">
        <v>570</v>
      </c>
      <c r="L1" t="s">
        <v>571</v>
      </c>
    </row>
    <row r="2" spans="1:12">
      <c r="A2" s="5" t="s">
        <v>113</v>
      </c>
      <c r="B2" s="5">
        <v>3926209000</v>
      </c>
      <c r="C2" s="14">
        <v>6.5000000000000002E-2</v>
      </c>
      <c r="D2" s="15">
        <v>0.13</v>
      </c>
      <c r="E2">
        <f>(100*C2+(100*C2+100)*D2)/100</f>
        <v>0.20344999999999999</v>
      </c>
      <c r="F2" s="5">
        <v>2.2000000000000002</v>
      </c>
      <c r="G2" s="5">
        <v>0.25</v>
      </c>
      <c r="H2" t="s">
        <v>209</v>
      </c>
      <c r="I2" s="3" t="s">
        <v>218</v>
      </c>
      <c r="J2" s="5" t="s">
        <v>351</v>
      </c>
      <c r="K2" t="str">
        <f>IFERROR(VLOOKUP(A2,品名对照!$A$2:$B$93,2,FALSE),"")</f>
        <v>Women's Belts Of PU</v>
      </c>
      <c r="L2" t="str">
        <f>IFERROR(VLOOKUP(H2,品名对照!$F$1:$G$8,2,FALSE),"")</f>
        <v>PCS</v>
      </c>
    </row>
    <row r="3" spans="1:12">
      <c r="A3" s="5" t="s">
        <v>113</v>
      </c>
      <c r="B3" s="5">
        <v>3926209000</v>
      </c>
      <c r="C3" s="14">
        <v>6.5000000000000002E-2</v>
      </c>
      <c r="D3" s="15">
        <v>0.13</v>
      </c>
      <c r="E3">
        <f t="shared" ref="E3:E66" si="0">(100*C3+(100*C3+100)*D3)/100</f>
        <v>0.20344999999999999</v>
      </c>
      <c r="F3" s="5">
        <v>2.2000000000000002</v>
      </c>
      <c r="G3" s="5">
        <v>0.25</v>
      </c>
      <c r="H3" t="s">
        <v>209</v>
      </c>
      <c r="I3" s="3" t="s">
        <v>218</v>
      </c>
      <c r="J3" s="5" t="s">
        <v>351</v>
      </c>
      <c r="K3" t="str">
        <f>IFERROR(VLOOKUP(A3,品名对照!$A$2:$B$93,2,FALSE),"")</f>
        <v>Women's Belts Of PU</v>
      </c>
      <c r="L3" t="str">
        <f>IFERROR(VLOOKUP(H3,品名对照!$F$1:$G$8,2,FALSE),"")</f>
        <v>PCS</v>
      </c>
    </row>
    <row r="4" spans="1:12">
      <c r="A4" s="5" t="s">
        <v>113</v>
      </c>
      <c r="B4" s="5">
        <v>3926209000</v>
      </c>
      <c r="C4" s="14">
        <v>6.5000000000000002E-2</v>
      </c>
      <c r="D4" s="15">
        <v>0.13</v>
      </c>
      <c r="E4">
        <f t="shared" si="0"/>
        <v>0.20344999999999999</v>
      </c>
      <c r="F4" s="5">
        <v>2.2000000000000002</v>
      </c>
      <c r="G4" s="5">
        <v>0.25</v>
      </c>
      <c r="H4" t="s">
        <v>209</v>
      </c>
      <c r="I4" s="3" t="s">
        <v>218</v>
      </c>
      <c r="J4" s="5" t="s">
        <v>352</v>
      </c>
      <c r="K4" t="str">
        <f>IFERROR(VLOOKUP(A4,品名对照!$A$2:$B$93,2,FALSE),"")</f>
        <v>Women's Belts Of PU</v>
      </c>
      <c r="L4" t="str">
        <f>IFERROR(VLOOKUP(H4,品名对照!$F$1:$G$8,2,FALSE),"")</f>
        <v>PCS</v>
      </c>
    </row>
    <row r="5" spans="1:12">
      <c r="A5" s="6" t="s">
        <v>101</v>
      </c>
      <c r="B5" s="6">
        <v>3926209000</v>
      </c>
      <c r="C5" s="14">
        <v>6.5000000000000002E-2</v>
      </c>
      <c r="D5" s="15">
        <v>0.13</v>
      </c>
      <c r="E5">
        <f t="shared" si="0"/>
        <v>0.20344999999999999</v>
      </c>
      <c r="F5" s="5">
        <v>0.25</v>
      </c>
      <c r="G5" s="5">
        <v>4.4999999999999998E-2</v>
      </c>
      <c r="H5" t="s">
        <v>209</v>
      </c>
      <c r="I5" s="3" t="s">
        <v>219</v>
      </c>
      <c r="J5" s="5" t="s">
        <v>353</v>
      </c>
      <c r="K5" t="str">
        <f>IFERROR(VLOOKUP(A5,品名对照!$A$2:$B$93,2,FALSE),"")</f>
        <v>Clothings Accessories</v>
      </c>
      <c r="L5" t="str">
        <f>IFERROR(VLOOKUP(H5,品名对照!$F$1:$G$8,2,FALSE),"")</f>
        <v>PCS</v>
      </c>
    </row>
    <row r="6" spans="1:12">
      <c r="A6" s="6" t="s">
        <v>101</v>
      </c>
      <c r="B6" s="6">
        <v>3926209000</v>
      </c>
      <c r="C6" s="14">
        <v>6.5000000000000002E-2</v>
      </c>
      <c r="D6" s="15">
        <v>0.13</v>
      </c>
      <c r="E6">
        <f t="shared" si="0"/>
        <v>0.20344999999999999</v>
      </c>
      <c r="F6" s="5">
        <v>0.25</v>
      </c>
      <c r="G6" s="5">
        <v>4.4999999999999998E-2</v>
      </c>
      <c r="H6" t="s">
        <v>209</v>
      </c>
      <c r="I6" s="3" t="s">
        <v>219</v>
      </c>
      <c r="J6" s="5" t="s">
        <v>353</v>
      </c>
      <c r="K6" t="str">
        <f>IFERROR(VLOOKUP(A6,品名对照!$A$2:$B$93,2,FALSE),"")</f>
        <v>Clothings Accessories</v>
      </c>
      <c r="L6" t="str">
        <f>IFERROR(VLOOKUP(H6,品名对照!$F$1:$G$8,2,FALSE),"")</f>
        <v>PCS</v>
      </c>
    </row>
    <row r="7" spans="1:12">
      <c r="A7" s="6" t="s">
        <v>101</v>
      </c>
      <c r="B7" s="6">
        <v>3926209000</v>
      </c>
      <c r="C7" s="14">
        <v>6.5000000000000002E-2</v>
      </c>
      <c r="D7" s="15">
        <v>0.13</v>
      </c>
      <c r="E7">
        <f t="shared" si="0"/>
        <v>0.20344999999999999</v>
      </c>
      <c r="F7" s="5">
        <v>0.25</v>
      </c>
      <c r="G7" s="5">
        <v>4.4999999999999998E-2</v>
      </c>
      <c r="H7" t="s">
        <v>209</v>
      </c>
      <c r="I7" s="3" t="s">
        <v>219</v>
      </c>
      <c r="J7" s="5" t="s">
        <v>353</v>
      </c>
      <c r="K7" t="str">
        <f>IFERROR(VLOOKUP(A7,品名对照!$A$2:$B$93,2,FALSE),"")</f>
        <v>Clothings Accessories</v>
      </c>
      <c r="L7" t="str">
        <f>IFERROR(VLOOKUP(H7,品名对照!$F$1:$G$8,2,FALSE),"")</f>
        <v>PCS</v>
      </c>
    </row>
    <row r="8" spans="1:12">
      <c r="A8" s="6" t="s">
        <v>193</v>
      </c>
      <c r="B8" s="6">
        <v>3926209000</v>
      </c>
      <c r="C8" s="14">
        <v>6.5000000000000002E-2</v>
      </c>
      <c r="D8" s="15">
        <v>0.13</v>
      </c>
      <c r="E8">
        <f t="shared" si="0"/>
        <v>0.20344999999999999</v>
      </c>
      <c r="F8" s="5">
        <v>0.25</v>
      </c>
      <c r="G8" s="5">
        <v>4.4999999999999998E-2</v>
      </c>
      <c r="H8" t="s">
        <v>209</v>
      </c>
      <c r="I8" s="3" t="s">
        <v>220</v>
      </c>
      <c r="J8" s="5" t="s">
        <v>354</v>
      </c>
      <c r="K8" t="str">
        <f>IFERROR(VLOOKUP(A8,品名对照!$A$2:$B$93,2,FALSE),"")</f>
        <v>Decorative Chain</v>
      </c>
      <c r="L8" t="str">
        <f>IFERROR(VLOOKUP(H8,品名对照!$F$1:$G$8,2,FALSE),"")</f>
        <v>PCS</v>
      </c>
    </row>
    <row r="9" spans="1:12">
      <c r="A9" s="6" t="s">
        <v>193</v>
      </c>
      <c r="B9" s="6">
        <v>3926209000</v>
      </c>
      <c r="C9" s="14">
        <v>6.5000000000000002E-2</v>
      </c>
      <c r="D9" s="15">
        <v>0.13</v>
      </c>
      <c r="E9">
        <f t="shared" si="0"/>
        <v>0.20344999999999999</v>
      </c>
      <c r="F9" s="5">
        <v>0.25</v>
      </c>
      <c r="G9" s="5">
        <v>4.4999999999999998E-2</v>
      </c>
      <c r="H9" t="s">
        <v>209</v>
      </c>
      <c r="I9" s="3" t="s">
        <v>220</v>
      </c>
      <c r="J9" s="5" t="s">
        <v>354</v>
      </c>
      <c r="K9" t="str">
        <f>IFERROR(VLOOKUP(A9,品名对照!$A$2:$B$93,2,FALSE),"")</f>
        <v>Decorative Chain</v>
      </c>
      <c r="L9" t="str">
        <f>IFERROR(VLOOKUP(H9,品名对照!$F$1:$G$8,2,FALSE),"")</f>
        <v>PCS</v>
      </c>
    </row>
    <row r="10" spans="1:12">
      <c r="A10" s="6" t="s">
        <v>193</v>
      </c>
      <c r="B10" s="6">
        <v>3926209000</v>
      </c>
      <c r="C10" s="14">
        <v>6.5000000000000002E-2</v>
      </c>
      <c r="D10" s="15">
        <v>0.13</v>
      </c>
      <c r="E10">
        <f t="shared" si="0"/>
        <v>0.20344999999999999</v>
      </c>
      <c r="F10" s="5">
        <v>0.25</v>
      </c>
      <c r="G10" s="5">
        <v>4.4999999999999998E-2</v>
      </c>
      <c r="H10" t="s">
        <v>209</v>
      </c>
      <c r="I10" s="3" t="s">
        <v>220</v>
      </c>
      <c r="J10" s="5" t="s">
        <v>354</v>
      </c>
      <c r="K10" t="str">
        <f>IFERROR(VLOOKUP(A10,品名对照!$A$2:$B$93,2,FALSE),"")</f>
        <v>Decorative Chain</v>
      </c>
      <c r="L10" t="str">
        <f>IFERROR(VLOOKUP(H10,品名对照!$F$1:$G$8,2,FALSE),"")</f>
        <v>PCS</v>
      </c>
    </row>
    <row r="11" spans="1:12" ht="14.25">
      <c r="A11" s="5" t="s">
        <v>137</v>
      </c>
      <c r="B11" s="5">
        <v>3926909090</v>
      </c>
      <c r="C11" s="14">
        <v>0.1</v>
      </c>
      <c r="D11" s="15">
        <v>0.13</v>
      </c>
      <c r="E11">
        <f t="shared" si="0"/>
        <v>0.24299999999999999</v>
      </c>
      <c r="F11" s="5">
        <v>1.95</v>
      </c>
      <c r="G11" s="5">
        <v>0.35799999999999998</v>
      </c>
      <c r="H11" t="s">
        <v>209</v>
      </c>
      <c r="I11" s="3" t="s">
        <v>219</v>
      </c>
      <c r="J11" s="7" t="s">
        <v>355</v>
      </c>
      <c r="K11" t="str">
        <f>IFERROR(VLOOKUP(A11,品名对照!$A$2:$B$93,2,FALSE),"")</f>
        <v>Ornament Box</v>
      </c>
      <c r="L11" t="str">
        <f>IFERROR(VLOOKUP(H11,品名对照!$F$1:$G$8,2,FALSE),"")</f>
        <v>PCS</v>
      </c>
    </row>
    <row r="12" spans="1:12" ht="14.25">
      <c r="A12" s="5" t="s">
        <v>137</v>
      </c>
      <c r="B12" s="5">
        <v>3926909090</v>
      </c>
      <c r="C12" s="14">
        <v>0.1</v>
      </c>
      <c r="D12" s="15">
        <v>0.13</v>
      </c>
      <c r="E12">
        <f t="shared" si="0"/>
        <v>0.24299999999999999</v>
      </c>
      <c r="F12" s="5">
        <v>1.95</v>
      </c>
      <c r="G12" s="5">
        <v>0.35799999999999998</v>
      </c>
      <c r="H12" t="s">
        <v>209</v>
      </c>
      <c r="I12" s="3" t="s">
        <v>219</v>
      </c>
      <c r="J12" s="7" t="s">
        <v>355</v>
      </c>
      <c r="K12" t="str">
        <f>IFERROR(VLOOKUP(A12,品名对照!$A$2:$B$93,2,FALSE),"")</f>
        <v>Ornament Box</v>
      </c>
      <c r="L12" t="str">
        <f>IFERROR(VLOOKUP(H12,品名对照!$F$1:$G$8,2,FALSE),"")</f>
        <v>PCS</v>
      </c>
    </row>
    <row r="13" spans="1:12" ht="14.25">
      <c r="A13" s="5" t="s">
        <v>137</v>
      </c>
      <c r="B13" s="5">
        <v>3926909090</v>
      </c>
      <c r="C13" s="14">
        <v>0.1</v>
      </c>
      <c r="D13" s="15">
        <v>0.13</v>
      </c>
      <c r="E13">
        <f t="shared" si="0"/>
        <v>0.24299999999999999</v>
      </c>
      <c r="F13" s="5">
        <v>1.95</v>
      </c>
      <c r="G13" s="5">
        <v>0.35799999999999998</v>
      </c>
      <c r="H13" t="s">
        <v>209</v>
      </c>
      <c r="I13" s="3" t="s">
        <v>219</v>
      </c>
      <c r="J13" s="7" t="s">
        <v>355</v>
      </c>
      <c r="K13" t="str">
        <f>IFERROR(VLOOKUP(A13,品名对照!$A$2:$B$93,2,FALSE),"")</f>
        <v>Ornament Box</v>
      </c>
      <c r="L13" t="str">
        <f>IFERROR(VLOOKUP(H13,品名对照!$F$1:$G$8,2,FALSE),"")</f>
        <v>PCS</v>
      </c>
    </row>
    <row r="14" spans="1:12" ht="14.25">
      <c r="A14" s="7" t="s">
        <v>135</v>
      </c>
      <c r="B14" s="5">
        <v>3926909090</v>
      </c>
      <c r="C14" s="14">
        <v>0.1</v>
      </c>
      <c r="D14" s="15">
        <v>0.13</v>
      </c>
      <c r="E14">
        <f t="shared" si="0"/>
        <v>0.24299999999999999</v>
      </c>
      <c r="F14" s="5">
        <v>1.95</v>
      </c>
      <c r="G14" s="5">
        <v>0.32400000000000001</v>
      </c>
      <c r="H14" t="s">
        <v>209</v>
      </c>
      <c r="I14" s="3" t="s">
        <v>219</v>
      </c>
      <c r="J14" s="7" t="s">
        <v>355</v>
      </c>
      <c r="K14" t="str">
        <f>IFERROR(VLOOKUP(A14,品名对照!$A$2:$B$93,2,FALSE),"")</f>
        <v>Ornament Frame</v>
      </c>
      <c r="L14" t="str">
        <f>IFERROR(VLOOKUP(H14,品名对照!$F$1:$G$8,2,FALSE),"")</f>
        <v>PCS</v>
      </c>
    </row>
    <row r="15" spans="1:12" ht="14.25">
      <c r="A15" s="7" t="s">
        <v>135</v>
      </c>
      <c r="B15" s="5">
        <v>3926909090</v>
      </c>
      <c r="C15" s="14">
        <v>0.1</v>
      </c>
      <c r="D15" s="15">
        <v>0.13</v>
      </c>
      <c r="E15">
        <f t="shared" si="0"/>
        <v>0.24299999999999999</v>
      </c>
      <c r="F15" s="5">
        <v>1.95</v>
      </c>
      <c r="G15" s="5">
        <v>0.32400000000000001</v>
      </c>
      <c r="H15" t="s">
        <v>209</v>
      </c>
      <c r="I15" s="3" t="s">
        <v>219</v>
      </c>
      <c r="J15" s="7" t="s">
        <v>355</v>
      </c>
      <c r="K15" t="str">
        <f>IFERROR(VLOOKUP(A15,品名对照!$A$2:$B$93,2,FALSE),"")</f>
        <v>Ornament Frame</v>
      </c>
      <c r="L15" t="str">
        <f>IFERROR(VLOOKUP(H15,品名对照!$F$1:$G$8,2,FALSE),"")</f>
        <v>PCS</v>
      </c>
    </row>
    <row r="16" spans="1:12" ht="14.25">
      <c r="A16" s="7" t="s">
        <v>135</v>
      </c>
      <c r="B16" s="5">
        <v>3926909090</v>
      </c>
      <c r="C16" s="14">
        <v>0.1</v>
      </c>
      <c r="D16" s="15">
        <v>0.13</v>
      </c>
      <c r="E16">
        <f t="shared" si="0"/>
        <v>0.24299999999999999</v>
      </c>
      <c r="F16" s="5">
        <v>1.95</v>
      </c>
      <c r="G16" s="5">
        <v>0.32400000000000001</v>
      </c>
      <c r="H16" t="s">
        <v>209</v>
      </c>
      <c r="I16" s="3" t="s">
        <v>219</v>
      </c>
      <c r="J16" s="7" t="s">
        <v>355</v>
      </c>
      <c r="K16" t="str">
        <f>IFERROR(VLOOKUP(A16,品名对照!$A$2:$B$93,2,FALSE),"")</f>
        <v>Ornament Frame</v>
      </c>
      <c r="L16" t="str">
        <f>IFERROR(VLOOKUP(H16,品名对照!$F$1:$G$8,2,FALSE),"")</f>
        <v>PCS</v>
      </c>
    </row>
    <row r="17" spans="1:12" ht="14.25">
      <c r="A17" s="7" t="s">
        <v>167</v>
      </c>
      <c r="B17" s="5">
        <v>3926909090</v>
      </c>
      <c r="C17" s="14">
        <v>0.1</v>
      </c>
      <c r="D17" s="15">
        <v>0.13</v>
      </c>
      <c r="E17">
        <f t="shared" si="0"/>
        <v>0.24299999999999999</v>
      </c>
      <c r="F17" s="5">
        <v>19.82</v>
      </c>
      <c r="G17" s="5">
        <v>6.3</v>
      </c>
      <c r="H17" t="s">
        <v>209</v>
      </c>
      <c r="I17" s="3" t="s">
        <v>219</v>
      </c>
      <c r="J17" s="7" t="s">
        <v>356</v>
      </c>
      <c r="K17" t="str">
        <f>IFERROR(VLOOKUP(A17,品名对照!$A$2:$B$93,2,FALSE),"")</f>
        <v>Plastic Model</v>
      </c>
      <c r="L17" t="str">
        <f>IFERROR(VLOOKUP(H17,品名对照!$F$1:$G$8,2,FALSE),"")</f>
        <v>PCS</v>
      </c>
    </row>
    <row r="18" spans="1:12" ht="14.25">
      <c r="A18" s="7" t="s">
        <v>167</v>
      </c>
      <c r="B18" s="5">
        <v>3926909090</v>
      </c>
      <c r="C18" s="14">
        <v>0.1</v>
      </c>
      <c r="D18" s="15">
        <v>0.13</v>
      </c>
      <c r="E18">
        <f t="shared" si="0"/>
        <v>0.24299999999999999</v>
      </c>
      <c r="F18" s="5">
        <v>19.82</v>
      </c>
      <c r="G18" s="5">
        <v>6.3</v>
      </c>
      <c r="H18" t="s">
        <v>209</v>
      </c>
      <c r="I18" s="3" t="s">
        <v>219</v>
      </c>
      <c r="J18" s="7" t="s">
        <v>356</v>
      </c>
      <c r="K18" t="str">
        <f>IFERROR(VLOOKUP(A18,品名对照!$A$2:$B$93,2,FALSE),"")</f>
        <v>Plastic Model</v>
      </c>
      <c r="L18" t="str">
        <f>IFERROR(VLOOKUP(H18,品名对照!$F$1:$G$8,2,FALSE),"")</f>
        <v>PCS</v>
      </c>
    </row>
    <row r="19" spans="1:12" ht="14.25">
      <c r="A19" s="7" t="s">
        <v>167</v>
      </c>
      <c r="B19" s="5">
        <v>3926909090</v>
      </c>
      <c r="C19" s="14">
        <v>0.1</v>
      </c>
      <c r="D19" s="15">
        <v>0.13</v>
      </c>
      <c r="E19">
        <f t="shared" si="0"/>
        <v>0.24299999999999999</v>
      </c>
      <c r="F19" s="5">
        <v>19.82</v>
      </c>
      <c r="G19" s="5">
        <v>6.3</v>
      </c>
      <c r="H19" t="s">
        <v>209</v>
      </c>
      <c r="I19" s="3" t="s">
        <v>219</v>
      </c>
      <c r="J19" s="7" t="s">
        <v>356</v>
      </c>
      <c r="K19" t="str">
        <f>IFERROR(VLOOKUP(A19,品名对照!$A$2:$B$93,2,FALSE),"")</f>
        <v>Plastic Model</v>
      </c>
      <c r="L19" t="str">
        <f>IFERROR(VLOOKUP(H19,品名对照!$F$1:$G$8,2,FALSE),"")</f>
        <v>PCS</v>
      </c>
    </row>
    <row r="20" spans="1:12">
      <c r="A20" s="8" t="s">
        <v>99</v>
      </c>
      <c r="B20" s="8">
        <v>4202210090</v>
      </c>
      <c r="C20" s="14">
        <v>0.06</v>
      </c>
      <c r="D20" s="15">
        <v>0.13</v>
      </c>
      <c r="E20">
        <f t="shared" si="0"/>
        <v>0.1978</v>
      </c>
      <c r="F20" s="5">
        <v>15</v>
      </c>
      <c r="G20" s="5">
        <v>1.5</v>
      </c>
      <c r="H20" t="s">
        <v>210</v>
      </c>
      <c r="I20" s="3" t="s">
        <v>221</v>
      </c>
      <c r="J20" s="17" t="s">
        <v>357</v>
      </c>
      <c r="K20" t="str">
        <f>IFERROR(VLOOKUP(A20,品名对照!$A$2:$B$93,2,FALSE),"")</f>
        <v>Leather Handbag</v>
      </c>
      <c r="L20" t="str">
        <f>IFERROR(VLOOKUP(H20,品名对照!$F$1:$G$8,2,FALSE),"")</f>
        <v>PCS</v>
      </c>
    </row>
    <row r="21" spans="1:12">
      <c r="A21" s="8" t="s">
        <v>77</v>
      </c>
      <c r="B21" s="8">
        <v>4202210090</v>
      </c>
      <c r="C21" s="14">
        <v>0.06</v>
      </c>
      <c r="D21" s="15">
        <v>0.13</v>
      </c>
      <c r="E21">
        <f t="shared" si="0"/>
        <v>0.1978</v>
      </c>
      <c r="F21" s="5">
        <v>12</v>
      </c>
      <c r="G21" s="5">
        <v>1.5</v>
      </c>
      <c r="H21" t="s">
        <v>210</v>
      </c>
      <c r="I21" s="3" t="s">
        <v>222</v>
      </c>
      <c r="J21" s="17" t="s">
        <v>358</v>
      </c>
      <c r="K21" t="str">
        <f>IFERROR(VLOOKUP(A21,品名对照!$A$2:$B$93,2,FALSE),"")</f>
        <v>Regenerated Leather Handbag</v>
      </c>
      <c r="L21" t="str">
        <f>IFERROR(VLOOKUP(H21,品名对照!$F$1:$G$8,2,FALSE),"")</f>
        <v>PCS</v>
      </c>
    </row>
    <row r="22" spans="1:12">
      <c r="A22" s="8" t="s">
        <v>77</v>
      </c>
      <c r="B22" s="8">
        <v>4202210090</v>
      </c>
      <c r="C22" s="14">
        <v>0.06</v>
      </c>
      <c r="D22" s="15">
        <v>0.13</v>
      </c>
      <c r="E22">
        <f t="shared" si="0"/>
        <v>0.1978</v>
      </c>
      <c r="F22" s="5">
        <v>12</v>
      </c>
      <c r="G22" s="5">
        <v>1.5</v>
      </c>
      <c r="H22" t="s">
        <v>210</v>
      </c>
      <c r="I22" s="3" t="s">
        <v>222</v>
      </c>
      <c r="J22" s="17" t="s">
        <v>358</v>
      </c>
      <c r="K22" t="str">
        <f>IFERROR(VLOOKUP(A22,品名对照!$A$2:$B$93,2,FALSE),"")</f>
        <v>Regenerated Leather Handbag</v>
      </c>
      <c r="L22" t="str">
        <f>IFERROR(VLOOKUP(H22,品名对照!$F$1:$G$8,2,FALSE),"")</f>
        <v>PCS</v>
      </c>
    </row>
    <row r="23" spans="1:12">
      <c r="A23" s="8" t="s">
        <v>77</v>
      </c>
      <c r="B23" s="8">
        <v>4202210090</v>
      </c>
      <c r="C23" s="14">
        <v>0.06</v>
      </c>
      <c r="D23" s="15">
        <v>0.13</v>
      </c>
      <c r="E23">
        <f t="shared" si="0"/>
        <v>0.1978</v>
      </c>
      <c r="F23" s="5">
        <v>12</v>
      </c>
      <c r="G23" s="5">
        <v>1.5</v>
      </c>
      <c r="H23" t="s">
        <v>210</v>
      </c>
      <c r="I23" s="3" t="s">
        <v>222</v>
      </c>
      <c r="J23" s="17" t="s">
        <v>358</v>
      </c>
      <c r="K23" t="str">
        <f>IFERROR(VLOOKUP(A23,品名对照!$A$2:$B$93,2,FALSE),"")</f>
        <v>Regenerated Leather Handbag</v>
      </c>
      <c r="L23" t="str">
        <f>IFERROR(VLOOKUP(H23,品名对照!$F$1:$G$8,2,FALSE),"")</f>
        <v>PCS</v>
      </c>
    </row>
    <row r="24" spans="1:12">
      <c r="A24" s="8" t="s">
        <v>28</v>
      </c>
      <c r="B24" s="8">
        <v>4202220000</v>
      </c>
      <c r="C24" s="14">
        <v>0.06</v>
      </c>
      <c r="D24" s="15">
        <v>0.13</v>
      </c>
      <c r="E24">
        <f t="shared" si="0"/>
        <v>0.1978</v>
      </c>
      <c r="F24" s="5">
        <v>8</v>
      </c>
      <c r="G24" s="5">
        <v>1.3</v>
      </c>
      <c r="H24" t="s">
        <v>210</v>
      </c>
      <c r="I24" s="3" t="s">
        <v>223</v>
      </c>
      <c r="J24" s="17" t="s">
        <v>359</v>
      </c>
      <c r="K24" t="str">
        <f>IFERROR(VLOOKUP(A24,品名对照!$A$2:$B$93,2,FALSE),"")</f>
        <v>Women's Handbag Of Polyester</v>
      </c>
      <c r="L24" t="str">
        <f>IFERROR(VLOOKUP(H24,品名对照!$F$1:$G$8,2,FALSE),"")</f>
        <v>PCS</v>
      </c>
    </row>
    <row r="25" spans="1:12">
      <c r="A25" s="8" t="s">
        <v>28</v>
      </c>
      <c r="B25" s="8">
        <v>4202220000</v>
      </c>
      <c r="C25" s="14">
        <v>0.06</v>
      </c>
      <c r="D25" s="15">
        <v>0.13</v>
      </c>
      <c r="E25">
        <f t="shared" si="0"/>
        <v>0.1978</v>
      </c>
      <c r="F25" s="5">
        <v>8</v>
      </c>
      <c r="G25" s="5">
        <v>1.3</v>
      </c>
      <c r="H25" t="s">
        <v>211</v>
      </c>
      <c r="I25" s="3" t="s">
        <v>223</v>
      </c>
      <c r="J25" s="17" t="s">
        <v>359</v>
      </c>
      <c r="K25" t="str">
        <f>IFERROR(VLOOKUP(A25,品名对照!$A$2:$B$93,2,FALSE),"")</f>
        <v>Women's Handbag Of Polyester</v>
      </c>
      <c r="L25" t="str">
        <f>IFERROR(VLOOKUP(H25,品名对照!$F$1:$G$8,2,FALSE),"")</f>
        <v>PCS</v>
      </c>
    </row>
    <row r="26" spans="1:12">
      <c r="A26" s="8" t="s">
        <v>28</v>
      </c>
      <c r="B26" s="8">
        <v>4202220000</v>
      </c>
      <c r="C26" s="14">
        <v>0.06</v>
      </c>
      <c r="D26" s="15">
        <v>0.13</v>
      </c>
      <c r="E26">
        <f t="shared" si="0"/>
        <v>0.1978</v>
      </c>
      <c r="F26" s="5">
        <v>8</v>
      </c>
      <c r="G26" s="5">
        <v>1.3</v>
      </c>
      <c r="H26" t="s">
        <v>211</v>
      </c>
      <c r="I26" s="3" t="s">
        <v>223</v>
      </c>
      <c r="J26" s="17" t="s">
        <v>359</v>
      </c>
      <c r="K26" t="str">
        <f>IFERROR(VLOOKUP(A26,品名对照!$A$2:$B$93,2,FALSE),"")</f>
        <v>Women's Handbag Of Polyester</v>
      </c>
      <c r="L26" t="str">
        <f>IFERROR(VLOOKUP(H26,品名对照!$F$1:$G$8,2,FALSE),"")</f>
        <v>PCS</v>
      </c>
    </row>
    <row r="27" spans="1:12">
      <c r="A27" s="5" t="s">
        <v>194</v>
      </c>
      <c r="B27" s="5">
        <v>4203301090</v>
      </c>
      <c r="C27" s="14">
        <v>0.06</v>
      </c>
      <c r="D27" s="15">
        <v>0.13</v>
      </c>
      <c r="E27">
        <f t="shared" si="0"/>
        <v>0.1978</v>
      </c>
      <c r="F27" s="5">
        <v>2.2000000000000002</v>
      </c>
      <c r="G27" s="5">
        <v>0.3</v>
      </c>
      <c r="H27" t="s">
        <v>209</v>
      </c>
      <c r="I27" s="3" t="s">
        <v>224</v>
      </c>
      <c r="J27" s="5" t="s">
        <v>360</v>
      </c>
      <c r="K27" t="str">
        <f>IFERROR(VLOOKUP(A27,品名对照!$A$2:$B$93,2,FALSE),"")</f>
        <v>Women's Belts Of Regenerated Leather</v>
      </c>
      <c r="L27" t="str">
        <f>IFERROR(VLOOKUP(H27,品名对照!$F$1:$G$8,2,FALSE),"")</f>
        <v>PCS</v>
      </c>
    </row>
    <row r="28" spans="1:12">
      <c r="A28" s="5" t="s">
        <v>194</v>
      </c>
      <c r="B28" s="5">
        <v>4203301090</v>
      </c>
      <c r="C28" s="14">
        <v>0.06</v>
      </c>
      <c r="D28" s="15">
        <v>0.13</v>
      </c>
      <c r="E28">
        <f t="shared" si="0"/>
        <v>0.1978</v>
      </c>
      <c r="F28" s="5">
        <v>2.2000000000000002</v>
      </c>
      <c r="G28" s="5">
        <v>0.3</v>
      </c>
      <c r="H28" t="s">
        <v>209</v>
      </c>
      <c r="I28" s="3" t="s">
        <v>224</v>
      </c>
      <c r="J28" s="5" t="s">
        <v>360</v>
      </c>
      <c r="K28" t="str">
        <f>IFERROR(VLOOKUP(A28,品名对照!$A$2:$B$93,2,FALSE),"")</f>
        <v>Women's Belts Of Regenerated Leather</v>
      </c>
      <c r="L28" t="str">
        <f>IFERROR(VLOOKUP(H28,品名对照!$F$1:$G$8,2,FALSE),"")</f>
        <v>PCS</v>
      </c>
    </row>
    <row r="29" spans="1:12">
      <c r="A29" s="5" t="s">
        <v>194</v>
      </c>
      <c r="B29" s="5">
        <v>4203301090</v>
      </c>
      <c r="C29" s="14">
        <v>0.06</v>
      </c>
      <c r="D29" s="15">
        <v>0.13</v>
      </c>
      <c r="E29">
        <f t="shared" si="0"/>
        <v>0.1978</v>
      </c>
      <c r="F29" s="5">
        <v>2.2000000000000002</v>
      </c>
      <c r="G29" s="5">
        <v>0.3</v>
      </c>
      <c r="H29" t="s">
        <v>209</v>
      </c>
      <c r="I29" s="3" t="s">
        <v>224</v>
      </c>
      <c r="J29" s="5" t="s">
        <v>360</v>
      </c>
      <c r="K29" t="str">
        <f>IFERROR(VLOOKUP(A29,品名对照!$A$2:$B$93,2,FALSE),"")</f>
        <v>Women's Belts Of Regenerated Leather</v>
      </c>
      <c r="L29" t="str">
        <f>IFERROR(VLOOKUP(H29,品名对照!$F$1:$G$8,2,FALSE),"")</f>
        <v>PCS</v>
      </c>
    </row>
    <row r="30" spans="1:12">
      <c r="A30" s="9" t="s">
        <v>103</v>
      </c>
      <c r="B30" s="5">
        <v>6006240000</v>
      </c>
      <c r="C30" s="14">
        <v>0.08</v>
      </c>
      <c r="D30" s="15">
        <v>0.13</v>
      </c>
      <c r="E30">
        <f t="shared" si="0"/>
        <v>0.22039999999999998</v>
      </c>
      <c r="F30" s="5">
        <v>1.1499999999999999</v>
      </c>
      <c r="G30" s="5">
        <v>0.25</v>
      </c>
      <c r="H30" t="s">
        <v>212</v>
      </c>
      <c r="I30" s="3" t="s">
        <v>225</v>
      </c>
      <c r="J30" s="5" t="s">
        <v>361</v>
      </c>
      <c r="K30" t="str">
        <f>IFERROR(VLOOKUP(A30,品名对照!$A$2:$B$93,2,FALSE),"")</f>
        <v>Print Fabric</v>
      </c>
      <c r="L30" t="str">
        <f>IFERROR(VLOOKUP(H30,品名对照!$F$1:$G$8,2,FALSE),"")</f>
        <v>MTR</v>
      </c>
    </row>
    <row r="31" spans="1:12">
      <c r="A31" s="9" t="s">
        <v>103</v>
      </c>
      <c r="B31" s="5">
        <v>6006240000</v>
      </c>
      <c r="C31" s="14">
        <v>0.08</v>
      </c>
      <c r="D31" s="15">
        <v>0.13</v>
      </c>
      <c r="E31">
        <f t="shared" si="0"/>
        <v>0.22039999999999998</v>
      </c>
      <c r="F31" s="5">
        <v>1.1499999999999999</v>
      </c>
      <c r="G31" s="5">
        <v>0.25</v>
      </c>
      <c r="H31" t="s">
        <v>212</v>
      </c>
      <c r="I31" s="3" t="s">
        <v>226</v>
      </c>
      <c r="J31" s="5" t="s">
        <v>361</v>
      </c>
      <c r="K31" t="str">
        <f>IFERROR(VLOOKUP(A31,品名对照!$A$2:$B$93,2,FALSE),"")</f>
        <v>Print Fabric</v>
      </c>
      <c r="L31" t="str">
        <f>IFERROR(VLOOKUP(H31,品名对照!$F$1:$G$8,2,FALSE),"")</f>
        <v>MTR</v>
      </c>
    </row>
    <row r="32" spans="1:12">
      <c r="A32" s="9" t="s">
        <v>103</v>
      </c>
      <c r="B32" s="5">
        <v>6006240000</v>
      </c>
      <c r="C32" s="14">
        <v>0.08</v>
      </c>
      <c r="D32" s="15">
        <v>0.13</v>
      </c>
      <c r="E32">
        <f t="shared" si="0"/>
        <v>0.22039999999999998</v>
      </c>
      <c r="F32" s="5">
        <v>1.1499999999999999</v>
      </c>
      <c r="G32" s="5">
        <v>0.25</v>
      </c>
      <c r="H32" t="s">
        <v>212</v>
      </c>
      <c r="I32" s="3" t="s">
        <v>227</v>
      </c>
      <c r="J32" s="5" t="s">
        <v>361</v>
      </c>
      <c r="K32" t="str">
        <f>IFERROR(VLOOKUP(A32,品名对照!$A$2:$B$93,2,FALSE),"")</f>
        <v>Print Fabric</v>
      </c>
      <c r="L32" t="str">
        <f>IFERROR(VLOOKUP(H32,品名对照!$F$1:$G$8,2,FALSE),"")</f>
        <v>MTR</v>
      </c>
    </row>
    <row r="33" spans="1:12">
      <c r="A33" s="8" t="s">
        <v>181</v>
      </c>
      <c r="B33" s="8">
        <v>6102200000</v>
      </c>
      <c r="C33" s="14">
        <v>0.08</v>
      </c>
      <c r="D33" s="15">
        <v>0.13</v>
      </c>
      <c r="E33">
        <f t="shared" si="0"/>
        <v>0.22039999999999998</v>
      </c>
      <c r="F33" s="5">
        <v>8</v>
      </c>
      <c r="G33" s="5">
        <v>1.8</v>
      </c>
      <c r="H33" t="s">
        <v>209</v>
      </c>
      <c r="I33" s="3" t="s">
        <v>228</v>
      </c>
      <c r="J33" s="17" t="s">
        <v>362</v>
      </c>
      <c r="K33" t="str">
        <f>IFERROR(VLOOKUP(A33,品名对照!$A$2:$B$93,2,FALSE),"")</f>
        <v>Women's Overcoat Of  Cotton</v>
      </c>
      <c r="L33" t="str">
        <f>IFERROR(VLOOKUP(H33,品名对照!$F$1:$G$8,2,FALSE),"")</f>
        <v>PCS</v>
      </c>
    </row>
    <row r="34" spans="1:12">
      <c r="A34" s="8" t="s">
        <v>181</v>
      </c>
      <c r="B34" s="8">
        <v>6102200000</v>
      </c>
      <c r="C34" s="14">
        <v>0.08</v>
      </c>
      <c r="D34" s="15">
        <v>0.13</v>
      </c>
      <c r="E34">
        <f t="shared" si="0"/>
        <v>0.22039999999999998</v>
      </c>
      <c r="F34" s="5">
        <v>8</v>
      </c>
      <c r="G34" s="5">
        <v>1.8</v>
      </c>
      <c r="H34" t="s">
        <v>209</v>
      </c>
      <c r="I34" s="3" t="s">
        <v>229</v>
      </c>
      <c r="J34" s="17" t="s">
        <v>362</v>
      </c>
      <c r="K34" t="str">
        <f>IFERROR(VLOOKUP(A34,品名对照!$A$2:$B$93,2,FALSE),"")</f>
        <v>Women's Overcoat Of  Cotton</v>
      </c>
      <c r="L34" t="str">
        <f>IFERROR(VLOOKUP(H34,品名对照!$F$1:$G$8,2,FALSE),"")</f>
        <v>PCS</v>
      </c>
    </row>
    <row r="35" spans="1:12">
      <c r="A35" s="8" t="s">
        <v>181</v>
      </c>
      <c r="B35" s="8">
        <v>6102200000</v>
      </c>
      <c r="C35" s="14">
        <v>0.08</v>
      </c>
      <c r="D35" s="15">
        <v>0.13</v>
      </c>
      <c r="E35">
        <f t="shared" si="0"/>
        <v>0.22039999999999998</v>
      </c>
      <c r="F35" s="5">
        <v>8</v>
      </c>
      <c r="G35" s="5">
        <v>1.8</v>
      </c>
      <c r="H35" t="s">
        <v>209</v>
      </c>
      <c r="I35" s="3" t="s">
        <v>230</v>
      </c>
      <c r="J35" s="17" t="s">
        <v>362</v>
      </c>
      <c r="K35" t="str">
        <f>IFERROR(VLOOKUP(A35,品名对照!$A$2:$B$93,2,FALSE),"")</f>
        <v>Women's Overcoat Of  Cotton</v>
      </c>
      <c r="L35" t="str">
        <f>IFERROR(VLOOKUP(H35,品名对照!$F$1:$G$8,2,FALSE),"")</f>
        <v>PCS</v>
      </c>
    </row>
    <row r="36" spans="1:12">
      <c r="A36" s="10" t="s">
        <v>22</v>
      </c>
      <c r="B36" s="10">
        <v>6102300000</v>
      </c>
      <c r="C36" s="14">
        <v>0.08</v>
      </c>
      <c r="D36" s="15">
        <v>0.13</v>
      </c>
      <c r="E36">
        <f t="shared" si="0"/>
        <v>0.22039999999999998</v>
      </c>
      <c r="F36" s="5">
        <v>8</v>
      </c>
      <c r="G36" s="5">
        <v>1.8</v>
      </c>
      <c r="H36" t="s">
        <v>209</v>
      </c>
      <c r="I36" s="3" t="s">
        <v>231</v>
      </c>
      <c r="J36" s="18" t="s">
        <v>362</v>
      </c>
      <c r="K36" t="str">
        <f>IFERROR(VLOOKUP(A36,品名对照!$A$2:$B$93,2,FALSE),"")</f>
        <v>Women's Overcoats Of Chemical Fibre</v>
      </c>
      <c r="L36" t="str">
        <f>IFERROR(VLOOKUP(H36,品名对照!$F$1:$G$8,2,FALSE),"")</f>
        <v>PCS</v>
      </c>
    </row>
    <row r="37" spans="1:12">
      <c r="A37" s="10" t="s">
        <v>22</v>
      </c>
      <c r="B37" s="10">
        <v>6102300000</v>
      </c>
      <c r="C37" s="14">
        <v>0.08</v>
      </c>
      <c r="D37" s="15">
        <v>0.13</v>
      </c>
      <c r="E37">
        <f t="shared" si="0"/>
        <v>0.22039999999999998</v>
      </c>
      <c r="F37" s="5">
        <v>8</v>
      </c>
      <c r="G37" s="5">
        <v>1.8</v>
      </c>
      <c r="H37" t="s">
        <v>209</v>
      </c>
      <c r="I37" s="3" t="s">
        <v>232</v>
      </c>
      <c r="J37" s="18" t="s">
        <v>362</v>
      </c>
      <c r="K37" t="str">
        <f>IFERROR(VLOOKUP(A37,品名对照!$A$2:$B$93,2,FALSE),"")</f>
        <v>Women's Overcoats Of Chemical Fibre</v>
      </c>
      <c r="L37" t="str">
        <f>IFERROR(VLOOKUP(H37,品名对照!$F$1:$G$8,2,FALSE),"")</f>
        <v>PCS</v>
      </c>
    </row>
    <row r="38" spans="1:12">
      <c r="A38" s="10" t="s">
        <v>22</v>
      </c>
      <c r="B38" s="10">
        <v>6102300000</v>
      </c>
      <c r="C38" s="14">
        <v>0.08</v>
      </c>
      <c r="D38" s="15">
        <v>0.13</v>
      </c>
      <c r="E38">
        <f t="shared" si="0"/>
        <v>0.22039999999999998</v>
      </c>
      <c r="F38" s="5">
        <v>8</v>
      </c>
      <c r="G38" s="5">
        <v>1.8</v>
      </c>
      <c r="H38" t="s">
        <v>209</v>
      </c>
      <c r="I38" s="3" t="s">
        <v>233</v>
      </c>
      <c r="J38" s="18" t="s">
        <v>362</v>
      </c>
      <c r="K38" t="str">
        <f>IFERROR(VLOOKUP(A38,品名对照!$A$2:$B$93,2,FALSE),"")</f>
        <v>Women's Overcoats Of Chemical Fibre</v>
      </c>
      <c r="L38" t="str">
        <f>IFERROR(VLOOKUP(H38,品名对照!$F$1:$G$8,2,FALSE),"")</f>
        <v>PCS</v>
      </c>
    </row>
    <row r="39" spans="1:12">
      <c r="A39" s="10" t="s">
        <v>30</v>
      </c>
      <c r="B39" s="10">
        <v>6104310000</v>
      </c>
      <c r="C39" s="14">
        <v>0.06</v>
      </c>
      <c r="D39" s="15">
        <v>0.13</v>
      </c>
      <c r="E39">
        <f t="shared" si="0"/>
        <v>0.1978</v>
      </c>
      <c r="F39" s="5">
        <v>7</v>
      </c>
      <c r="G39" s="5">
        <v>0.55000000000000004</v>
      </c>
      <c r="H39" t="s">
        <v>209</v>
      </c>
      <c r="I39" s="3" t="s">
        <v>234</v>
      </c>
      <c r="J39" s="18" t="s">
        <v>363</v>
      </c>
      <c r="K39" t="str">
        <f>IFERROR(VLOOKUP(A39,品名对照!$A$2:$B$93,2,FALSE),"")</f>
        <v>Women's Woollen Sweaters</v>
      </c>
      <c r="L39" t="str">
        <f>IFERROR(VLOOKUP(H39,品名对照!$F$1:$G$8,2,FALSE),"")</f>
        <v>PCS</v>
      </c>
    </row>
    <row r="40" spans="1:12">
      <c r="A40" s="10" t="s">
        <v>30</v>
      </c>
      <c r="B40" s="10">
        <v>6104310000</v>
      </c>
      <c r="C40" s="14">
        <v>0.05</v>
      </c>
      <c r="D40" s="15">
        <v>0.13</v>
      </c>
      <c r="E40">
        <f t="shared" si="0"/>
        <v>0.1865</v>
      </c>
      <c r="F40" s="5">
        <v>7</v>
      </c>
      <c r="G40" s="5">
        <v>0.55000000000000004</v>
      </c>
      <c r="H40" t="s">
        <v>209</v>
      </c>
      <c r="I40" s="3" t="s">
        <v>235</v>
      </c>
      <c r="J40" s="18" t="s">
        <v>364</v>
      </c>
      <c r="K40" t="str">
        <f>IFERROR(VLOOKUP(A40,品名对照!$A$2:$B$93,2,FALSE),"")</f>
        <v>Women's Woollen Sweaters</v>
      </c>
      <c r="L40" t="str">
        <f>IFERROR(VLOOKUP(H40,品名对照!$F$1:$G$8,2,FALSE),"")</f>
        <v>PCS</v>
      </c>
    </row>
    <row r="41" spans="1:12">
      <c r="A41" s="10" t="s">
        <v>30</v>
      </c>
      <c r="B41" s="10">
        <v>6104310000</v>
      </c>
      <c r="C41" s="14">
        <v>0.06</v>
      </c>
      <c r="D41" s="15">
        <v>0.13</v>
      </c>
      <c r="E41">
        <f t="shared" si="0"/>
        <v>0.1978</v>
      </c>
      <c r="F41" s="5">
        <v>7</v>
      </c>
      <c r="G41" s="5">
        <v>0.55000000000000004</v>
      </c>
      <c r="H41" t="s">
        <v>209</v>
      </c>
      <c r="I41" s="3" t="s">
        <v>236</v>
      </c>
      <c r="J41" s="18" t="s">
        <v>365</v>
      </c>
      <c r="K41" t="str">
        <f>IFERROR(VLOOKUP(A41,品名对照!$A$2:$B$93,2,FALSE),"")</f>
        <v>Women's Woollen Sweaters</v>
      </c>
      <c r="L41" t="str">
        <f>IFERROR(VLOOKUP(H41,品名对照!$F$1:$G$8,2,FALSE),"")</f>
        <v>PCS</v>
      </c>
    </row>
    <row r="42" spans="1:12">
      <c r="A42" s="8" t="s">
        <v>57</v>
      </c>
      <c r="B42" s="8">
        <v>6104320000</v>
      </c>
      <c r="C42" s="14">
        <v>0.06</v>
      </c>
      <c r="D42" s="15">
        <v>0.13</v>
      </c>
      <c r="E42">
        <f t="shared" si="0"/>
        <v>0.1978</v>
      </c>
      <c r="F42" s="5">
        <v>3.8</v>
      </c>
      <c r="G42" s="5">
        <v>0.55000000000000004</v>
      </c>
      <c r="H42" t="s">
        <v>209</v>
      </c>
      <c r="I42" s="3" t="s">
        <v>237</v>
      </c>
      <c r="J42" s="17" t="s">
        <v>366</v>
      </c>
      <c r="K42" t="str">
        <f>IFERROR(VLOOKUP(A42,品名对照!$A$2:$B$93,2,FALSE),"")</f>
        <v>Women's Coat Of Cotton</v>
      </c>
      <c r="L42" t="str">
        <f>IFERROR(VLOOKUP(H42,品名对照!$F$1:$G$8,2,FALSE),"")</f>
        <v>PCS</v>
      </c>
    </row>
    <row r="43" spans="1:12">
      <c r="A43" s="8" t="s">
        <v>57</v>
      </c>
      <c r="B43" s="8">
        <v>6104320000</v>
      </c>
      <c r="C43" s="14">
        <v>0.06</v>
      </c>
      <c r="D43" s="15">
        <v>0.13</v>
      </c>
      <c r="E43">
        <f t="shared" si="0"/>
        <v>0.1978</v>
      </c>
      <c r="F43" s="5">
        <v>3.8</v>
      </c>
      <c r="G43" s="5">
        <v>0.55000000000000004</v>
      </c>
      <c r="H43" t="s">
        <v>209</v>
      </c>
      <c r="I43" s="3" t="s">
        <v>238</v>
      </c>
      <c r="J43" s="17" t="s">
        <v>367</v>
      </c>
      <c r="K43" t="str">
        <f>IFERROR(VLOOKUP(A43,品名对照!$A$2:$B$93,2,FALSE),"")</f>
        <v>Women's Coat Of Cotton</v>
      </c>
      <c r="L43" t="str">
        <f>IFERROR(VLOOKUP(H43,品名对照!$F$1:$G$8,2,FALSE),"")</f>
        <v>PCS</v>
      </c>
    </row>
    <row r="44" spans="1:12">
      <c r="A44" s="8" t="s">
        <v>57</v>
      </c>
      <c r="B44" s="8">
        <v>6104320000</v>
      </c>
      <c r="C44" s="14">
        <v>0.06</v>
      </c>
      <c r="D44" s="15">
        <v>0.13</v>
      </c>
      <c r="E44">
        <f t="shared" si="0"/>
        <v>0.1978</v>
      </c>
      <c r="F44" s="5">
        <v>3.8</v>
      </c>
      <c r="G44" s="5">
        <v>0.55000000000000004</v>
      </c>
      <c r="H44" t="s">
        <v>209</v>
      </c>
      <c r="I44" s="3" t="s">
        <v>239</v>
      </c>
      <c r="J44" s="17" t="s">
        <v>368</v>
      </c>
      <c r="K44" t="str">
        <f>IFERROR(VLOOKUP(A44,品名对照!$A$2:$B$93,2,FALSE),"")</f>
        <v>Women's Coat Of Cotton</v>
      </c>
      <c r="L44" t="str">
        <f>IFERROR(VLOOKUP(H44,品名对照!$F$1:$G$8,2,FALSE),"")</f>
        <v>PCS</v>
      </c>
    </row>
    <row r="45" spans="1:12">
      <c r="A45" s="8" t="s">
        <v>121</v>
      </c>
      <c r="B45" s="8">
        <v>6104630090</v>
      </c>
      <c r="C45" s="14">
        <v>0.08</v>
      </c>
      <c r="D45" s="15">
        <v>0.13</v>
      </c>
      <c r="E45">
        <f t="shared" si="0"/>
        <v>0.22039999999999998</v>
      </c>
      <c r="F45" s="5">
        <v>2.8</v>
      </c>
      <c r="G45" s="5">
        <v>0.42</v>
      </c>
      <c r="H45" t="s">
        <v>213</v>
      </c>
      <c r="I45" s="3" t="s">
        <v>240</v>
      </c>
      <c r="J45" s="17" t="s">
        <v>369</v>
      </c>
      <c r="K45" t="str">
        <f>IFERROR(VLOOKUP(A45,品名对照!$A$2:$B$93,2,FALSE),"")</f>
        <v>Lady Leggings</v>
      </c>
      <c r="L45" t="str">
        <f>IFERROR(VLOOKUP(H45,品名对照!$F$1:$G$8,2,FALSE),"")</f>
        <v>PCS</v>
      </c>
    </row>
    <row r="46" spans="1:12">
      <c r="A46" s="8" t="s">
        <v>121</v>
      </c>
      <c r="B46" s="8">
        <v>6104630090</v>
      </c>
      <c r="C46" s="14">
        <v>0.08</v>
      </c>
      <c r="D46" s="15">
        <v>0.13</v>
      </c>
      <c r="E46">
        <f t="shared" si="0"/>
        <v>0.22039999999999998</v>
      </c>
      <c r="F46" s="5">
        <v>2.8</v>
      </c>
      <c r="G46" s="5">
        <v>0.42</v>
      </c>
      <c r="H46" t="s">
        <v>213</v>
      </c>
      <c r="I46" s="3" t="s">
        <v>241</v>
      </c>
      <c r="J46" s="17" t="s">
        <v>370</v>
      </c>
      <c r="K46" t="str">
        <f>IFERROR(VLOOKUP(A46,品名对照!$A$2:$B$93,2,FALSE),"")</f>
        <v>Lady Leggings</v>
      </c>
      <c r="L46" t="str">
        <f>IFERROR(VLOOKUP(H46,品名对照!$F$1:$G$8,2,FALSE),"")</f>
        <v>PCS</v>
      </c>
    </row>
    <row r="47" spans="1:12">
      <c r="A47" s="8" t="s">
        <v>121</v>
      </c>
      <c r="B47" s="8">
        <v>6104630090</v>
      </c>
      <c r="C47" s="14">
        <v>0.08</v>
      </c>
      <c r="D47" s="15">
        <v>0.13</v>
      </c>
      <c r="E47">
        <f t="shared" si="0"/>
        <v>0.22039999999999998</v>
      </c>
      <c r="F47" s="5">
        <v>2.8</v>
      </c>
      <c r="G47" s="5">
        <v>0.42</v>
      </c>
      <c r="H47" t="s">
        <v>213</v>
      </c>
      <c r="I47" s="3" t="s">
        <v>242</v>
      </c>
      <c r="J47" s="17" t="s">
        <v>371</v>
      </c>
      <c r="K47" t="str">
        <f>IFERROR(VLOOKUP(A47,品名对照!$A$2:$B$93,2,FALSE),"")</f>
        <v>Lady Leggings</v>
      </c>
      <c r="L47" t="str">
        <f>IFERROR(VLOOKUP(H47,品名对照!$F$1:$G$8,2,FALSE),"")</f>
        <v>PCS</v>
      </c>
    </row>
    <row r="48" spans="1:12">
      <c r="A48" s="8" t="s">
        <v>51</v>
      </c>
      <c r="B48" s="8">
        <v>6106100090</v>
      </c>
      <c r="C48" s="14">
        <v>0.06</v>
      </c>
      <c r="D48" s="15">
        <v>0.13</v>
      </c>
      <c r="E48">
        <f t="shared" si="0"/>
        <v>0.1978</v>
      </c>
      <c r="F48" s="5">
        <v>2.9</v>
      </c>
      <c r="G48" s="5">
        <v>0.42</v>
      </c>
      <c r="H48" t="s">
        <v>209</v>
      </c>
      <c r="I48" s="3" t="s">
        <v>243</v>
      </c>
      <c r="J48" s="17" t="s">
        <v>372</v>
      </c>
      <c r="K48" t="str">
        <f>IFERROR(VLOOKUP(A48,品名对照!$A$2:$B$93,2,FALSE),"")</f>
        <v>Women's Shirts Of  Cotton</v>
      </c>
      <c r="L48" t="str">
        <f>IFERROR(VLOOKUP(H48,品名对照!$F$1:$G$8,2,FALSE),"")</f>
        <v>PCS</v>
      </c>
    </row>
    <row r="49" spans="1:12">
      <c r="A49" s="8" t="s">
        <v>51</v>
      </c>
      <c r="B49" s="8">
        <v>6106100090</v>
      </c>
      <c r="C49" s="14">
        <v>0.06</v>
      </c>
      <c r="D49" s="15">
        <v>0.13</v>
      </c>
      <c r="E49">
        <f t="shared" si="0"/>
        <v>0.1978</v>
      </c>
      <c r="F49" s="5">
        <v>2.9</v>
      </c>
      <c r="G49" s="5">
        <v>0.42</v>
      </c>
      <c r="H49" t="s">
        <v>209</v>
      </c>
      <c r="I49" s="3" t="s">
        <v>244</v>
      </c>
      <c r="J49" s="17" t="s">
        <v>373</v>
      </c>
      <c r="K49" t="str">
        <f>IFERROR(VLOOKUP(A49,品名对照!$A$2:$B$93,2,FALSE),"")</f>
        <v>Women's Shirts Of  Cotton</v>
      </c>
      <c r="L49" t="str">
        <f>IFERROR(VLOOKUP(H49,品名对照!$F$1:$G$8,2,FALSE),"")</f>
        <v>PCS</v>
      </c>
    </row>
    <row r="50" spans="1:12">
      <c r="A50" s="8" t="s">
        <v>51</v>
      </c>
      <c r="B50" s="8">
        <v>6106100090</v>
      </c>
      <c r="C50" s="14">
        <v>0.06</v>
      </c>
      <c r="D50" s="15">
        <v>0.13</v>
      </c>
      <c r="E50">
        <f t="shared" si="0"/>
        <v>0.1978</v>
      </c>
      <c r="F50" s="5">
        <v>2.9</v>
      </c>
      <c r="G50" s="5">
        <v>0.42</v>
      </c>
      <c r="H50" t="s">
        <v>209</v>
      </c>
      <c r="I50" s="3" t="s">
        <v>245</v>
      </c>
      <c r="J50" s="17" t="s">
        <v>374</v>
      </c>
      <c r="K50" t="str">
        <f>IFERROR(VLOOKUP(A50,品名对照!$A$2:$B$93,2,FALSE),"")</f>
        <v>Women's Shirts Of  Cotton</v>
      </c>
      <c r="L50" t="str">
        <f>IFERROR(VLOOKUP(H50,品名对照!$F$1:$G$8,2,FALSE),"")</f>
        <v>PCS</v>
      </c>
    </row>
    <row r="51" spans="1:12">
      <c r="A51" s="10" t="s">
        <v>26</v>
      </c>
      <c r="B51" s="10">
        <v>6106200090</v>
      </c>
      <c r="C51" s="14">
        <v>0.08</v>
      </c>
      <c r="D51" s="15">
        <v>0.13</v>
      </c>
      <c r="E51">
        <f t="shared" si="0"/>
        <v>0.22039999999999998</v>
      </c>
      <c r="F51" s="5">
        <v>2.9</v>
      </c>
      <c r="G51" s="5">
        <v>0.42</v>
      </c>
      <c r="H51" t="s">
        <v>209</v>
      </c>
      <c r="I51" s="3" t="s">
        <v>246</v>
      </c>
      <c r="J51" s="18" t="s">
        <v>375</v>
      </c>
      <c r="K51" t="str">
        <f>IFERROR(VLOOKUP(A51,品名对照!$A$2:$B$93,2,FALSE),"")</f>
        <v>Women's Shirts Of Chemical Fibre</v>
      </c>
      <c r="L51" t="str">
        <f>IFERROR(VLOOKUP(H51,品名对照!$F$1:$G$8,2,FALSE),"")</f>
        <v>PCS</v>
      </c>
    </row>
    <row r="52" spans="1:12">
      <c r="A52" s="10" t="s">
        <v>26</v>
      </c>
      <c r="B52" s="10">
        <v>6106200090</v>
      </c>
      <c r="C52" s="14">
        <v>0.08</v>
      </c>
      <c r="D52" s="15">
        <v>0.13</v>
      </c>
      <c r="E52">
        <f t="shared" si="0"/>
        <v>0.22039999999999998</v>
      </c>
      <c r="F52" s="5">
        <v>2.9</v>
      </c>
      <c r="G52" s="5">
        <v>0.42</v>
      </c>
      <c r="H52" t="s">
        <v>209</v>
      </c>
      <c r="I52" s="3" t="s">
        <v>247</v>
      </c>
      <c r="J52" s="18" t="s">
        <v>376</v>
      </c>
      <c r="K52" t="str">
        <f>IFERROR(VLOOKUP(A52,品名对照!$A$2:$B$93,2,FALSE),"")</f>
        <v>Women's Shirts Of Chemical Fibre</v>
      </c>
      <c r="L52" t="str">
        <f>IFERROR(VLOOKUP(H52,品名对照!$F$1:$G$8,2,FALSE),"")</f>
        <v>PCS</v>
      </c>
    </row>
    <row r="53" spans="1:12">
      <c r="A53" s="10" t="s">
        <v>26</v>
      </c>
      <c r="B53" s="10">
        <v>6106200090</v>
      </c>
      <c r="C53" s="14">
        <v>0.08</v>
      </c>
      <c r="D53" s="15">
        <v>0.13</v>
      </c>
      <c r="E53">
        <f t="shared" si="0"/>
        <v>0.22039999999999998</v>
      </c>
      <c r="F53" s="5">
        <v>2.9</v>
      </c>
      <c r="G53" s="5">
        <v>0.42</v>
      </c>
      <c r="H53" t="s">
        <v>209</v>
      </c>
      <c r="I53" s="3" t="s">
        <v>248</v>
      </c>
      <c r="J53" s="18" t="s">
        <v>377</v>
      </c>
      <c r="K53" t="str">
        <f>IFERROR(VLOOKUP(A53,品名对照!$A$2:$B$93,2,FALSE),"")</f>
        <v>Women's Shirts Of Chemical Fibre</v>
      </c>
      <c r="L53" t="str">
        <f>IFERROR(VLOOKUP(H53,品名对照!$F$1:$G$8,2,FALSE),"")</f>
        <v>PCS</v>
      </c>
    </row>
    <row r="54" spans="1:12">
      <c r="A54" s="8" t="s">
        <v>93</v>
      </c>
      <c r="B54" s="8">
        <v>6110200090</v>
      </c>
      <c r="C54" s="14">
        <v>0.06</v>
      </c>
      <c r="D54" s="15">
        <v>0.13</v>
      </c>
      <c r="E54">
        <f t="shared" si="0"/>
        <v>0.1978</v>
      </c>
      <c r="F54" s="5">
        <v>2.6</v>
      </c>
      <c r="G54" s="5">
        <v>0.38</v>
      </c>
      <c r="H54" t="s">
        <v>209</v>
      </c>
      <c r="I54" s="3" t="s">
        <v>243</v>
      </c>
      <c r="J54" s="17" t="s">
        <v>378</v>
      </c>
      <c r="K54" t="str">
        <f>IFERROR(VLOOKUP(A54,品名对照!$A$2:$B$93,2,FALSE),"")</f>
        <v>Women's Knitted Vest Of Cotton</v>
      </c>
      <c r="L54" t="str">
        <f>IFERROR(VLOOKUP(H54,品名对照!$F$1:$G$8,2,FALSE),"")</f>
        <v>PCS</v>
      </c>
    </row>
    <row r="55" spans="1:12">
      <c r="A55" s="8" t="s">
        <v>93</v>
      </c>
      <c r="B55" s="8">
        <v>6110200090</v>
      </c>
      <c r="C55" s="14">
        <v>0.06</v>
      </c>
      <c r="D55" s="15">
        <v>0.13</v>
      </c>
      <c r="E55">
        <f t="shared" si="0"/>
        <v>0.1978</v>
      </c>
      <c r="F55" s="5">
        <v>2.6</v>
      </c>
      <c r="G55" s="5">
        <v>0.38</v>
      </c>
      <c r="H55" t="s">
        <v>209</v>
      </c>
      <c r="I55" s="3" t="s">
        <v>249</v>
      </c>
      <c r="J55" s="17" t="s">
        <v>379</v>
      </c>
      <c r="K55" t="str">
        <f>IFERROR(VLOOKUP(A55,品名对照!$A$2:$B$93,2,FALSE),"")</f>
        <v>Women's Knitted Vest Of Cotton</v>
      </c>
      <c r="L55" t="str">
        <f>IFERROR(VLOOKUP(H55,品名对照!$F$1:$G$8,2,FALSE),"")</f>
        <v>PCS</v>
      </c>
    </row>
    <row r="56" spans="1:12">
      <c r="A56" s="8" t="s">
        <v>93</v>
      </c>
      <c r="B56" s="8">
        <v>6110200090</v>
      </c>
      <c r="C56" s="14">
        <v>0.06</v>
      </c>
      <c r="D56" s="15">
        <v>0.13</v>
      </c>
      <c r="E56">
        <f t="shared" si="0"/>
        <v>0.1978</v>
      </c>
      <c r="F56" s="5">
        <v>2.6</v>
      </c>
      <c r="G56" s="5">
        <v>0.38</v>
      </c>
      <c r="H56" t="s">
        <v>209</v>
      </c>
      <c r="I56" s="3" t="s">
        <v>250</v>
      </c>
      <c r="J56" s="17" t="s">
        <v>380</v>
      </c>
      <c r="K56" t="str">
        <f>IFERROR(VLOOKUP(A56,品名对照!$A$2:$B$93,2,FALSE),"")</f>
        <v>Women's Knitted Vest Of Cotton</v>
      </c>
      <c r="L56" t="str">
        <f>IFERROR(VLOOKUP(H56,品名对照!$F$1:$G$8,2,FALSE),"")</f>
        <v>PCS</v>
      </c>
    </row>
    <row r="57" spans="1:12">
      <c r="A57" s="8" t="s">
        <v>95</v>
      </c>
      <c r="B57" s="8">
        <v>6110200090</v>
      </c>
      <c r="C57" s="14">
        <v>0.06</v>
      </c>
      <c r="D57" s="15">
        <v>0.13</v>
      </c>
      <c r="E57">
        <f t="shared" si="0"/>
        <v>0.1978</v>
      </c>
      <c r="F57" s="5">
        <v>3</v>
      </c>
      <c r="G57" s="5">
        <v>0.44</v>
      </c>
      <c r="H57" t="s">
        <v>209</v>
      </c>
      <c r="I57" s="3" t="s">
        <v>228</v>
      </c>
      <c r="J57" s="17" t="s">
        <v>381</v>
      </c>
      <c r="K57" t="str">
        <f>IFERROR(VLOOKUP(A57,品名对照!$A$2:$B$93,2,FALSE),"")</f>
        <v>Women's Cardigan Of Cotton</v>
      </c>
      <c r="L57" t="str">
        <f>IFERROR(VLOOKUP(H57,品名对照!$F$1:$G$8,2,FALSE),"")</f>
        <v>PCS</v>
      </c>
    </row>
    <row r="58" spans="1:12">
      <c r="A58" s="8" t="s">
        <v>95</v>
      </c>
      <c r="B58" s="8">
        <v>6110200090</v>
      </c>
      <c r="C58" s="14">
        <v>0.06</v>
      </c>
      <c r="D58" s="15">
        <v>0.13</v>
      </c>
      <c r="E58">
        <f t="shared" si="0"/>
        <v>0.1978</v>
      </c>
      <c r="F58" s="5">
        <v>3</v>
      </c>
      <c r="G58" s="5">
        <v>0.44</v>
      </c>
      <c r="H58" t="s">
        <v>209</v>
      </c>
      <c r="I58" s="3" t="s">
        <v>251</v>
      </c>
      <c r="J58" s="17" t="s">
        <v>382</v>
      </c>
      <c r="K58" t="str">
        <f>IFERROR(VLOOKUP(A58,品名对照!$A$2:$B$93,2,FALSE),"")</f>
        <v>Women's Cardigan Of Cotton</v>
      </c>
      <c r="L58" t="str">
        <f>IFERROR(VLOOKUP(H58,品名对照!$F$1:$G$8,2,FALSE),"")</f>
        <v>PCS</v>
      </c>
    </row>
    <row r="59" spans="1:12">
      <c r="A59" s="8" t="s">
        <v>95</v>
      </c>
      <c r="B59" s="8">
        <v>6110200090</v>
      </c>
      <c r="C59" s="14">
        <v>0.06</v>
      </c>
      <c r="D59" s="15">
        <v>0.13</v>
      </c>
      <c r="E59">
        <f t="shared" si="0"/>
        <v>0.1978</v>
      </c>
      <c r="F59" s="5">
        <v>3</v>
      </c>
      <c r="G59" s="5">
        <v>0.44</v>
      </c>
      <c r="H59" t="s">
        <v>209</v>
      </c>
      <c r="I59" s="3" t="s">
        <v>250</v>
      </c>
      <c r="J59" s="17" t="s">
        <v>383</v>
      </c>
      <c r="K59" t="str">
        <f>IFERROR(VLOOKUP(A59,品名对照!$A$2:$B$93,2,FALSE),"")</f>
        <v>Women's Cardigan Of Cotton</v>
      </c>
      <c r="L59" t="str">
        <f>IFERROR(VLOOKUP(H59,品名对照!$F$1:$G$8,2,FALSE),"")</f>
        <v>PCS</v>
      </c>
    </row>
    <row r="60" spans="1:12">
      <c r="A60" s="8" t="s">
        <v>55</v>
      </c>
      <c r="B60" s="8">
        <v>6110200090</v>
      </c>
      <c r="C60" s="14">
        <v>0.06</v>
      </c>
      <c r="D60" s="15">
        <v>0.13</v>
      </c>
      <c r="E60">
        <f t="shared" si="0"/>
        <v>0.1978</v>
      </c>
      <c r="F60" s="5">
        <v>2.8</v>
      </c>
      <c r="G60" s="5">
        <v>0.4</v>
      </c>
      <c r="H60" t="s">
        <v>209</v>
      </c>
      <c r="I60" s="3" t="s">
        <v>228</v>
      </c>
      <c r="J60" s="17" t="s">
        <v>384</v>
      </c>
      <c r="K60" t="str">
        <f>IFERROR(VLOOKUP(A60,品名对照!$A$2:$B$93,2,FALSE),"")</f>
        <v>Women's Vest Of  Cotton</v>
      </c>
      <c r="L60" t="str">
        <f>IFERROR(VLOOKUP(H60,品名对照!$F$1:$G$8,2,FALSE),"")</f>
        <v>PCS</v>
      </c>
    </row>
    <row r="61" spans="1:12">
      <c r="A61" s="8" t="s">
        <v>55</v>
      </c>
      <c r="B61" s="8">
        <v>6110200090</v>
      </c>
      <c r="C61" s="14">
        <v>0.06</v>
      </c>
      <c r="D61" s="15">
        <v>0.13</v>
      </c>
      <c r="E61">
        <f t="shared" si="0"/>
        <v>0.1978</v>
      </c>
      <c r="F61" s="5">
        <v>2.8</v>
      </c>
      <c r="G61" s="5">
        <v>0.4</v>
      </c>
      <c r="H61" t="s">
        <v>209</v>
      </c>
      <c r="I61" s="3" t="s">
        <v>251</v>
      </c>
      <c r="J61" s="17" t="s">
        <v>385</v>
      </c>
      <c r="K61" t="str">
        <f>IFERROR(VLOOKUP(A61,品名对照!$A$2:$B$93,2,FALSE),"")</f>
        <v>Women's Vest Of  Cotton</v>
      </c>
      <c r="L61" t="str">
        <f>IFERROR(VLOOKUP(H61,品名对照!$F$1:$G$8,2,FALSE),"")</f>
        <v>PCS</v>
      </c>
    </row>
    <row r="62" spans="1:12">
      <c r="A62" s="8" t="s">
        <v>55</v>
      </c>
      <c r="B62" s="8">
        <v>6110200090</v>
      </c>
      <c r="C62" s="14">
        <v>0.06</v>
      </c>
      <c r="D62" s="15">
        <v>0.13</v>
      </c>
      <c r="E62">
        <f t="shared" si="0"/>
        <v>0.1978</v>
      </c>
      <c r="F62" s="5">
        <v>2.8</v>
      </c>
      <c r="G62" s="5">
        <v>0.4</v>
      </c>
      <c r="H62" t="s">
        <v>209</v>
      </c>
      <c r="I62" s="3" t="s">
        <v>250</v>
      </c>
      <c r="J62" s="17" t="s">
        <v>386</v>
      </c>
      <c r="K62" t="str">
        <f>IFERROR(VLOOKUP(A62,品名对照!$A$2:$B$93,2,FALSE),"")</f>
        <v>Women's Vest Of  Cotton</v>
      </c>
      <c r="L62" t="str">
        <f>IFERROR(VLOOKUP(H62,品名对照!$F$1:$G$8,2,FALSE),"")</f>
        <v>PCS</v>
      </c>
    </row>
    <row r="63" spans="1:12">
      <c r="A63" s="8" t="s">
        <v>182</v>
      </c>
      <c r="B63" s="8">
        <v>6110200090</v>
      </c>
      <c r="C63" s="14">
        <v>0.06</v>
      </c>
      <c r="D63" s="15">
        <v>0.13</v>
      </c>
      <c r="E63">
        <f t="shared" si="0"/>
        <v>0.1978</v>
      </c>
      <c r="F63" s="5">
        <v>3</v>
      </c>
      <c r="G63" s="5">
        <v>0.55000000000000004</v>
      </c>
      <c r="H63" t="s">
        <v>209</v>
      </c>
      <c r="I63" s="3" t="s">
        <v>237</v>
      </c>
      <c r="J63" s="17" t="s">
        <v>387</v>
      </c>
      <c r="K63" t="str">
        <f>IFERROR(VLOOKUP(A63,品名对照!$A$2:$B$93,2,FALSE),"")</f>
        <v>Women's Pullovers Of Cotton</v>
      </c>
      <c r="L63" t="str">
        <f>IFERROR(VLOOKUP(H63,品名对照!$F$1:$G$8,2,FALSE),"")</f>
        <v>PCS</v>
      </c>
    </row>
    <row r="64" spans="1:12">
      <c r="A64" s="8" t="s">
        <v>182</v>
      </c>
      <c r="B64" s="8">
        <v>6110200090</v>
      </c>
      <c r="C64" s="14">
        <v>0.06</v>
      </c>
      <c r="D64" s="15">
        <v>0.13</v>
      </c>
      <c r="E64">
        <f t="shared" si="0"/>
        <v>0.1978</v>
      </c>
      <c r="F64" s="5">
        <v>3</v>
      </c>
      <c r="G64" s="5">
        <v>0.55000000000000004</v>
      </c>
      <c r="H64" t="s">
        <v>209</v>
      </c>
      <c r="I64" s="3" t="s">
        <v>252</v>
      </c>
      <c r="J64" s="17" t="s">
        <v>388</v>
      </c>
      <c r="K64" t="str">
        <f>IFERROR(VLOOKUP(A64,品名对照!$A$2:$B$93,2,FALSE),"")</f>
        <v>Women's Pullovers Of Cotton</v>
      </c>
      <c r="L64" t="str">
        <f>IFERROR(VLOOKUP(H64,品名对照!$F$1:$G$8,2,FALSE),"")</f>
        <v>PCS</v>
      </c>
    </row>
    <row r="65" spans="1:12">
      <c r="A65" s="8" t="s">
        <v>182</v>
      </c>
      <c r="B65" s="8">
        <v>6110200090</v>
      </c>
      <c r="C65" s="14">
        <v>0.06</v>
      </c>
      <c r="D65" s="15">
        <v>0.13</v>
      </c>
      <c r="E65">
        <f t="shared" si="0"/>
        <v>0.1978</v>
      </c>
      <c r="F65" s="5">
        <v>3</v>
      </c>
      <c r="G65" s="5">
        <v>0.55000000000000004</v>
      </c>
      <c r="H65" t="s">
        <v>209</v>
      </c>
      <c r="I65" s="3" t="s">
        <v>253</v>
      </c>
      <c r="J65" s="17" t="s">
        <v>389</v>
      </c>
      <c r="K65" t="str">
        <f>IFERROR(VLOOKUP(A65,品名对照!$A$2:$B$93,2,FALSE),"")</f>
        <v>Women's Pullovers Of Cotton</v>
      </c>
      <c r="L65" t="str">
        <f>IFERROR(VLOOKUP(H65,品名对照!$F$1:$G$8,2,FALSE),"")</f>
        <v>PCS</v>
      </c>
    </row>
    <row r="66" spans="1:12">
      <c r="A66" s="8" t="s">
        <v>183</v>
      </c>
      <c r="B66" s="8">
        <v>6110200090</v>
      </c>
      <c r="C66" s="14">
        <v>0.06</v>
      </c>
      <c r="D66" s="15">
        <v>0.13</v>
      </c>
      <c r="E66">
        <f t="shared" si="0"/>
        <v>0.1978</v>
      </c>
      <c r="F66" s="5">
        <v>2.8</v>
      </c>
      <c r="G66" s="5">
        <v>0.43</v>
      </c>
      <c r="H66" t="s">
        <v>209</v>
      </c>
      <c r="I66" s="3" t="s">
        <v>254</v>
      </c>
      <c r="J66" s="17" t="s">
        <v>390</v>
      </c>
      <c r="K66" t="str">
        <f>IFERROR(VLOOKUP(A66,品名对照!$A$2:$B$93,2,FALSE),"")</f>
        <v>Women's Round - Neck Shirts Of Cotton</v>
      </c>
      <c r="L66" t="str">
        <f>IFERROR(VLOOKUP(H66,品名对照!$F$1:$G$8,2,FALSE),"")</f>
        <v>PCS</v>
      </c>
    </row>
    <row r="67" spans="1:12">
      <c r="A67" s="8" t="s">
        <v>183</v>
      </c>
      <c r="B67" s="8">
        <v>6110200090</v>
      </c>
      <c r="C67" s="14">
        <v>0.06</v>
      </c>
      <c r="D67" s="15">
        <v>0.13</v>
      </c>
      <c r="E67">
        <f t="shared" ref="E67:E130" si="1">(100*C67+(100*C67+100)*D67)/100</f>
        <v>0.1978</v>
      </c>
      <c r="F67" s="5">
        <v>2.8</v>
      </c>
      <c r="G67" s="5">
        <v>0.43</v>
      </c>
      <c r="H67" t="s">
        <v>209</v>
      </c>
      <c r="I67" s="3" t="s">
        <v>230</v>
      </c>
      <c r="J67" s="17" t="s">
        <v>391</v>
      </c>
      <c r="K67" t="str">
        <f>IFERROR(VLOOKUP(A67,品名对照!$A$2:$B$93,2,FALSE),"")</f>
        <v>Women's Round - Neck Shirts Of Cotton</v>
      </c>
      <c r="L67" t="str">
        <f>IFERROR(VLOOKUP(H67,品名对照!$F$1:$G$8,2,FALSE),"")</f>
        <v>PCS</v>
      </c>
    </row>
    <row r="68" spans="1:12">
      <c r="A68" s="8" t="s">
        <v>183</v>
      </c>
      <c r="B68" s="8">
        <v>6110200090</v>
      </c>
      <c r="C68" s="14">
        <v>0.06</v>
      </c>
      <c r="D68" s="15">
        <v>0.13</v>
      </c>
      <c r="E68">
        <f t="shared" si="1"/>
        <v>0.1978</v>
      </c>
      <c r="F68" s="5">
        <v>2.8</v>
      </c>
      <c r="G68" s="5">
        <v>0.43</v>
      </c>
      <c r="H68" t="s">
        <v>209</v>
      </c>
      <c r="I68" s="3" t="s">
        <v>255</v>
      </c>
      <c r="J68" s="17" t="s">
        <v>392</v>
      </c>
      <c r="K68" t="str">
        <f>IFERROR(VLOOKUP(A68,品名对照!$A$2:$B$93,2,FALSE),"")</f>
        <v>Women's Round - Neck Shirts Of Cotton</v>
      </c>
      <c r="L68" t="str">
        <f>IFERROR(VLOOKUP(H68,品名对照!$F$1:$G$8,2,FALSE),"")</f>
        <v>PCS</v>
      </c>
    </row>
    <row r="69" spans="1:12">
      <c r="A69" s="10" t="s">
        <v>83</v>
      </c>
      <c r="B69" s="10">
        <v>6110300090</v>
      </c>
      <c r="C69" s="14">
        <v>0.06</v>
      </c>
      <c r="D69" s="15">
        <v>0.13</v>
      </c>
      <c r="E69">
        <f t="shared" si="1"/>
        <v>0.1978</v>
      </c>
      <c r="F69" s="5">
        <v>2.6</v>
      </c>
      <c r="G69" s="5">
        <v>0.38</v>
      </c>
      <c r="H69" t="s">
        <v>209</v>
      </c>
      <c r="I69" s="3" t="s">
        <v>256</v>
      </c>
      <c r="J69" s="18" t="s">
        <v>393</v>
      </c>
      <c r="K69" t="str">
        <f>IFERROR(VLOOKUP(A69,品名对照!$A$2:$B$93,2,FALSE),"")</f>
        <v xml:space="preserve">Women's Knitted Vest Of Chemical Fiber </v>
      </c>
      <c r="L69" t="str">
        <f>IFERROR(VLOOKUP(H69,品名对照!$F$1:$G$8,2,FALSE),"")</f>
        <v>PCS</v>
      </c>
    </row>
    <row r="70" spans="1:12">
      <c r="A70" s="10" t="s">
        <v>83</v>
      </c>
      <c r="B70" s="10">
        <v>6110300090</v>
      </c>
      <c r="C70" s="14">
        <v>0.06</v>
      </c>
      <c r="D70" s="15">
        <v>0.13</v>
      </c>
      <c r="E70">
        <f t="shared" si="1"/>
        <v>0.1978</v>
      </c>
      <c r="F70" s="5">
        <v>2.6</v>
      </c>
      <c r="G70" s="5">
        <v>0.38</v>
      </c>
      <c r="H70" t="s">
        <v>209</v>
      </c>
      <c r="I70" s="3" t="s">
        <v>257</v>
      </c>
      <c r="J70" s="18" t="s">
        <v>394</v>
      </c>
      <c r="K70" t="str">
        <f>IFERROR(VLOOKUP(A70,品名对照!$A$2:$B$93,2,FALSE),"")</f>
        <v xml:space="preserve">Women's Knitted Vest Of Chemical Fiber </v>
      </c>
      <c r="L70" t="str">
        <f>IFERROR(VLOOKUP(H70,品名对照!$F$1:$G$8,2,FALSE),"")</f>
        <v>PCS</v>
      </c>
    </row>
    <row r="71" spans="1:12">
      <c r="A71" s="10" t="s">
        <v>83</v>
      </c>
      <c r="B71" s="10">
        <v>6110300090</v>
      </c>
      <c r="C71" s="14">
        <v>0.06</v>
      </c>
      <c r="D71" s="15">
        <v>0.13</v>
      </c>
      <c r="E71">
        <f t="shared" si="1"/>
        <v>0.1978</v>
      </c>
      <c r="F71" s="5">
        <v>2.6</v>
      </c>
      <c r="G71" s="5">
        <v>0.38</v>
      </c>
      <c r="H71" t="s">
        <v>209</v>
      </c>
      <c r="I71" s="3" t="s">
        <v>258</v>
      </c>
      <c r="J71" s="18" t="s">
        <v>395</v>
      </c>
      <c r="K71" t="str">
        <f>IFERROR(VLOOKUP(A71,品名对照!$A$2:$B$93,2,FALSE),"")</f>
        <v xml:space="preserve">Women's Knitted Vest Of Chemical Fiber </v>
      </c>
      <c r="L71" t="str">
        <f>IFERROR(VLOOKUP(H71,品名对照!$F$1:$G$8,2,FALSE),"")</f>
        <v>PCS</v>
      </c>
    </row>
    <row r="72" spans="1:12">
      <c r="A72" s="10" t="s">
        <v>20</v>
      </c>
      <c r="B72" s="10">
        <v>6110300090</v>
      </c>
      <c r="C72" s="14">
        <v>0.06</v>
      </c>
      <c r="D72" s="15">
        <v>0.13</v>
      </c>
      <c r="E72">
        <f t="shared" si="1"/>
        <v>0.1978</v>
      </c>
      <c r="F72" s="5">
        <v>3</v>
      </c>
      <c r="G72" s="5">
        <v>0.55000000000000004</v>
      </c>
      <c r="H72" t="s">
        <v>209</v>
      </c>
      <c r="I72" s="3" t="s">
        <v>259</v>
      </c>
      <c r="J72" s="18" t="s">
        <v>396</v>
      </c>
      <c r="K72" t="str">
        <f>IFERROR(VLOOKUP(A72,品名对照!$A$2:$B$93,2,FALSE),"")</f>
        <v>Women's Sweaters Of Chemical Fibre</v>
      </c>
      <c r="L72" t="str">
        <f>IFERROR(VLOOKUP(H72,品名对照!$F$1:$G$8,2,FALSE),"")</f>
        <v>PCS</v>
      </c>
    </row>
    <row r="73" spans="1:12">
      <c r="A73" s="10" t="s">
        <v>20</v>
      </c>
      <c r="B73" s="10">
        <v>6110300090</v>
      </c>
      <c r="C73" s="14">
        <v>0.06</v>
      </c>
      <c r="D73" s="15">
        <v>0.13</v>
      </c>
      <c r="E73">
        <f t="shared" si="1"/>
        <v>0.1978</v>
      </c>
      <c r="F73" s="5">
        <v>3</v>
      </c>
      <c r="G73" s="5">
        <v>0.55000000000000004</v>
      </c>
      <c r="H73" t="s">
        <v>209</v>
      </c>
      <c r="I73" s="3" t="s">
        <v>260</v>
      </c>
      <c r="J73" s="18" t="s">
        <v>397</v>
      </c>
      <c r="K73" t="str">
        <f>IFERROR(VLOOKUP(A73,品名对照!$A$2:$B$93,2,FALSE),"")</f>
        <v>Women's Sweaters Of Chemical Fibre</v>
      </c>
      <c r="L73" t="str">
        <f>IFERROR(VLOOKUP(H73,品名对照!$F$1:$G$8,2,FALSE),"")</f>
        <v>PCS</v>
      </c>
    </row>
    <row r="74" spans="1:12">
      <c r="A74" s="10" t="s">
        <v>20</v>
      </c>
      <c r="B74" s="10">
        <v>6110300090</v>
      </c>
      <c r="C74" s="14">
        <v>0.06</v>
      </c>
      <c r="D74" s="15">
        <v>0.13</v>
      </c>
      <c r="E74">
        <f t="shared" si="1"/>
        <v>0.1978</v>
      </c>
      <c r="F74" s="5">
        <v>3</v>
      </c>
      <c r="G74" s="5">
        <v>0.55000000000000004</v>
      </c>
      <c r="H74" t="s">
        <v>209</v>
      </c>
      <c r="I74" s="3" t="s">
        <v>261</v>
      </c>
      <c r="J74" s="18" t="s">
        <v>398</v>
      </c>
      <c r="K74" t="str">
        <f>IFERROR(VLOOKUP(A74,品名对照!$A$2:$B$93,2,FALSE),"")</f>
        <v>Women's Sweaters Of Chemical Fibre</v>
      </c>
      <c r="L74" t="str">
        <f>IFERROR(VLOOKUP(H74,品名对照!$F$1:$G$8,2,FALSE),"")</f>
        <v>PCS</v>
      </c>
    </row>
    <row r="75" spans="1:12">
      <c r="A75" s="10" t="s">
        <v>24</v>
      </c>
      <c r="B75" s="10">
        <v>6110300090</v>
      </c>
      <c r="C75" s="14">
        <v>0.06</v>
      </c>
      <c r="D75" s="15">
        <v>0.13</v>
      </c>
      <c r="E75">
        <f t="shared" si="1"/>
        <v>0.1978</v>
      </c>
      <c r="F75" s="5">
        <v>2.6</v>
      </c>
      <c r="G75" s="5">
        <v>0.43</v>
      </c>
      <c r="H75" t="s">
        <v>209</v>
      </c>
      <c r="I75" s="3" t="s">
        <v>262</v>
      </c>
      <c r="J75" s="18" t="s">
        <v>399</v>
      </c>
      <c r="K75" t="str">
        <f>IFERROR(VLOOKUP(A75,品名对照!$A$2:$B$93,2,FALSE),"")</f>
        <v>Women's Round - Neck Shirts Of Chemical Fibre</v>
      </c>
      <c r="L75" t="str">
        <f>IFERROR(VLOOKUP(H75,品名对照!$F$1:$G$8,2,FALSE),"")</f>
        <v>PCS</v>
      </c>
    </row>
    <row r="76" spans="1:12">
      <c r="A76" s="10" t="s">
        <v>24</v>
      </c>
      <c r="B76" s="10">
        <v>6110300090</v>
      </c>
      <c r="C76" s="14">
        <v>0.06</v>
      </c>
      <c r="D76" s="15">
        <v>0.13</v>
      </c>
      <c r="E76">
        <f t="shared" si="1"/>
        <v>0.1978</v>
      </c>
      <c r="F76" s="5">
        <v>2.6</v>
      </c>
      <c r="G76" s="5">
        <v>0.43</v>
      </c>
      <c r="H76" t="s">
        <v>209</v>
      </c>
      <c r="I76" s="3" t="s">
        <v>263</v>
      </c>
      <c r="J76" s="18" t="s">
        <v>400</v>
      </c>
      <c r="K76" t="str">
        <f>IFERROR(VLOOKUP(A76,品名对照!$A$2:$B$93,2,FALSE),"")</f>
        <v>Women's Round - Neck Shirts Of Chemical Fibre</v>
      </c>
      <c r="L76" t="str">
        <f>IFERROR(VLOOKUP(H76,品名对照!$F$1:$G$8,2,FALSE),"")</f>
        <v>PCS</v>
      </c>
    </row>
    <row r="77" spans="1:12">
      <c r="A77" s="10" t="s">
        <v>24</v>
      </c>
      <c r="B77" s="10">
        <v>6110300090</v>
      </c>
      <c r="C77" s="14">
        <v>0.06</v>
      </c>
      <c r="D77" s="15">
        <v>0.13</v>
      </c>
      <c r="E77">
        <f t="shared" si="1"/>
        <v>0.1978</v>
      </c>
      <c r="F77" s="5">
        <v>2.6</v>
      </c>
      <c r="G77" s="5">
        <v>0.43</v>
      </c>
      <c r="H77" t="s">
        <v>209</v>
      </c>
      <c r="I77" s="3" t="s">
        <v>264</v>
      </c>
      <c r="J77" s="18" t="s">
        <v>401</v>
      </c>
      <c r="K77" t="str">
        <f>IFERROR(VLOOKUP(A77,品名对照!$A$2:$B$93,2,FALSE),"")</f>
        <v>Women's Round - Neck Shirts Of Chemical Fibre</v>
      </c>
      <c r="L77" t="str">
        <f>IFERROR(VLOOKUP(H77,品名对照!$F$1:$G$8,2,FALSE),"")</f>
        <v>PCS</v>
      </c>
    </row>
    <row r="78" spans="1:12">
      <c r="A78" s="10" t="s">
        <v>97</v>
      </c>
      <c r="B78" s="10">
        <v>6110300090</v>
      </c>
      <c r="C78" s="14">
        <v>0.06</v>
      </c>
      <c r="D78" s="15">
        <v>0.13</v>
      </c>
      <c r="E78">
        <f t="shared" si="1"/>
        <v>0.1978</v>
      </c>
      <c r="F78" s="5">
        <v>3</v>
      </c>
      <c r="G78" s="5">
        <v>0.44</v>
      </c>
      <c r="H78" t="s">
        <v>209</v>
      </c>
      <c r="I78" s="3" t="s">
        <v>265</v>
      </c>
      <c r="J78" s="18" t="s">
        <v>402</v>
      </c>
      <c r="K78" t="str">
        <f>IFERROR(VLOOKUP(A78,品名对照!$A$2:$B$93,2,FALSE),"")</f>
        <v xml:space="preserve">Women's Cardigan Of Chemical Fiber </v>
      </c>
      <c r="L78" t="str">
        <f>IFERROR(VLOOKUP(H78,品名对照!$F$1:$G$8,2,FALSE),"")</f>
        <v>PCS</v>
      </c>
    </row>
    <row r="79" spans="1:12">
      <c r="A79" s="10" t="s">
        <v>97</v>
      </c>
      <c r="B79" s="10">
        <v>6110300090</v>
      </c>
      <c r="C79" s="14">
        <v>0.06</v>
      </c>
      <c r="D79" s="15">
        <v>0.13</v>
      </c>
      <c r="E79">
        <f t="shared" si="1"/>
        <v>0.1978</v>
      </c>
      <c r="F79" s="5">
        <v>3</v>
      </c>
      <c r="G79" s="5">
        <v>0.44</v>
      </c>
      <c r="H79" t="s">
        <v>209</v>
      </c>
      <c r="I79" s="3" t="s">
        <v>266</v>
      </c>
      <c r="J79" s="18" t="s">
        <v>403</v>
      </c>
      <c r="K79" t="str">
        <f>IFERROR(VLOOKUP(A79,品名对照!$A$2:$B$93,2,FALSE),"")</f>
        <v xml:space="preserve">Women's Cardigan Of Chemical Fiber </v>
      </c>
      <c r="L79" t="str">
        <f>IFERROR(VLOOKUP(H79,品名对照!$F$1:$G$8,2,FALSE),"")</f>
        <v>PCS</v>
      </c>
    </row>
    <row r="80" spans="1:12">
      <c r="A80" s="10" t="s">
        <v>97</v>
      </c>
      <c r="B80" s="10">
        <v>6110300090</v>
      </c>
      <c r="C80" s="14">
        <v>0.06</v>
      </c>
      <c r="D80" s="15">
        <v>0.13</v>
      </c>
      <c r="E80">
        <f t="shared" si="1"/>
        <v>0.1978</v>
      </c>
      <c r="F80" s="5">
        <v>3</v>
      </c>
      <c r="G80" s="5">
        <v>0.44</v>
      </c>
      <c r="H80" t="s">
        <v>209</v>
      </c>
      <c r="I80" s="3" t="s">
        <v>267</v>
      </c>
      <c r="J80" s="18" t="s">
        <v>404</v>
      </c>
      <c r="K80" t="str">
        <f>IFERROR(VLOOKUP(A80,品名对照!$A$2:$B$93,2,FALSE),"")</f>
        <v xml:space="preserve">Women's Cardigan Of Chemical Fiber </v>
      </c>
      <c r="L80" t="str">
        <f>IFERROR(VLOOKUP(H80,品名对照!$F$1:$G$8,2,FALSE),"")</f>
        <v>PCS</v>
      </c>
    </row>
    <row r="81" spans="1:12">
      <c r="A81" s="10" t="s">
        <v>184</v>
      </c>
      <c r="B81" s="10">
        <v>6110300090</v>
      </c>
      <c r="C81" s="14">
        <v>0.06</v>
      </c>
      <c r="D81" s="15">
        <v>0.13</v>
      </c>
      <c r="E81">
        <f t="shared" si="1"/>
        <v>0.1978</v>
      </c>
      <c r="F81" s="5">
        <v>2.8</v>
      </c>
      <c r="G81" s="5">
        <v>0.4</v>
      </c>
      <c r="H81" t="s">
        <v>209</v>
      </c>
      <c r="I81" s="3" t="s">
        <v>268</v>
      </c>
      <c r="J81" s="18" t="s">
        <v>405</v>
      </c>
      <c r="K81" t="str">
        <f>IFERROR(VLOOKUP(A81,品名对照!$A$2:$B$93,2,FALSE),"")</f>
        <v>Women's Vest Of  Synthetic Fibres</v>
      </c>
      <c r="L81" t="str">
        <f>IFERROR(VLOOKUP(H81,品名对照!$F$1:$G$8,2,FALSE),"")</f>
        <v>PCS</v>
      </c>
    </row>
    <row r="82" spans="1:12">
      <c r="A82" s="10" t="s">
        <v>184</v>
      </c>
      <c r="B82" s="10">
        <v>6110300090</v>
      </c>
      <c r="C82" s="14">
        <v>0.06</v>
      </c>
      <c r="D82" s="15">
        <v>0.13</v>
      </c>
      <c r="E82">
        <f t="shared" si="1"/>
        <v>0.1978</v>
      </c>
      <c r="F82" s="5">
        <v>2.8</v>
      </c>
      <c r="G82" s="5">
        <v>0.4</v>
      </c>
      <c r="H82" t="s">
        <v>209</v>
      </c>
      <c r="I82" s="3" t="s">
        <v>269</v>
      </c>
      <c r="J82" s="18" t="s">
        <v>406</v>
      </c>
      <c r="K82" t="str">
        <f>IFERROR(VLOOKUP(A82,品名对照!$A$2:$B$93,2,FALSE),"")</f>
        <v>Women's Vest Of  Synthetic Fibres</v>
      </c>
      <c r="L82" t="str">
        <f>IFERROR(VLOOKUP(H82,品名对照!$F$1:$G$8,2,FALSE),"")</f>
        <v>PCS</v>
      </c>
    </row>
    <row r="83" spans="1:12">
      <c r="A83" s="10" t="s">
        <v>184</v>
      </c>
      <c r="B83" s="10">
        <v>6110300090</v>
      </c>
      <c r="C83" s="14">
        <v>0.06</v>
      </c>
      <c r="D83" s="15">
        <v>0.13</v>
      </c>
      <c r="E83">
        <f t="shared" si="1"/>
        <v>0.1978</v>
      </c>
      <c r="F83" s="5">
        <v>2.8</v>
      </c>
      <c r="G83" s="5">
        <v>0.4</v>
      </c>
      <c r="H83" t="s">
        <v>209</v>
      </c>
      <c r="I83" s="3" t="s">
        <v>258</v>
      </c>
      <c r="J83" s="18" t="s">
        <v>407</v>
      </c>
      <c r="K83" t="str">
        <f>IFERROR(VLOOKUP(A83,品名对照!$A$2:$B$93,2,FALSE),"")</f>
        <v>Women's Vest Of  Synthetic Fibres</v>
      </c>
      <c r="L83" t="str">
        <f>IFERROR(VLOOKUP(H83,品名对照!$F$1:$G$8,2,FALSE),"")</f>
        <v>PCS</v>
      </c>
    </row>
    <row r="84" spans="1:12">
      <c r="A84" s="5" t="s">
        <v>133</v>
      </c>
      <c r="B84" s="5">
        <v>6114200090</v>
      </c>
      <c r="C84" s="14">
        <v>0.06</v>
      </c>
      <c r="D84" s="15">
        <v>0.13</v>
      </c>
      <c r="E84">
        <f t="shared" si="1"/>
        <v>0.1978</v>
      </c>
      <c r="F84" s="5">
        <v>3.08</v>
      </c>
      <c r="G84" s="5">
        <v>0.51500000000000001</v>
      </c>
      <c r="H84" t="s">
        <v>213</v>
      </c>
      <c r="I84" s="3" t="s">
        <v>250</v>
      </c>
      <c r="J84" s="5" t="s">
        <v>408</v>
      </c>
      <c r="K84" t="str">
        <f>IFERROR(VLOOKUP(A84,品名对照!$A$2:$B$93,2,FALSE),"")</f>
        <v>Women's Jumpsuits Of Cotton</v>
      </c>
      <c r="L84" t="str">
        <f>IFERROR(VLOOKUP(H84,品名对照!$F$1:$G$8,2,FALSE),"")</f>
        <v>PCS</v>
      </c>
    </row>
    <row r="85" spans="1:12">
      <c r="A85" s="5" t="s">
        <v>133</v>
      </c>
      <c r="B85" s="5">
        <v>6114200090</v>
      </c>
      <c r="C85" s="14">
        <v>0.06</v>
      </c>
      <c r="D85" s="15">
        <v>0.13</v>
      </c>
      <c r="E85">
        <f t="shared" si="1"/>
        <v>0.1978</v>
      </c>
      <c r="F85" s="5">
        <v>3.08</v>
      </c>
      <c r="G85" s="5">
        <v>0.51500000000000001</v>
      </c>
      <c r="H85" t="s">
        <v>213</v>
      </c>
      <c r="I85" s="3" t="s">
        <v>270</v>
      </c>
      <c r="J85" s="5" t="s">
        <v>409</v>
      </c>
      <c r="K85" t="str">
        <f>IFERROR(VLOOKUP(A85,品名对照!$A$2:$B$93,2,FALSE),"")</f>
        <v>Women's Jumpsuits Of Cotton</v>
      </c>
      <c r="L85" t="str">
        <f>IFERROR(VLOOKUP(H85,品名对照!$F$1:$G$8,2,FALSE),"")</f>
        <v>PCS</v>
      </c>
    </row>
    <row r="86" spans="1:12">
      <c r="A86" s="5" t="s">
        <v>133</v>
      </c>
      <c r="B86" s="5">
        <v>6114200090</v>
      </c>
      <c r="C86" s="14">
        <v>0.06</v>
      </c>
      <c r="D86" s="15">
        <v>0.13</v>
      </c>
      <c r="E86">
        <f t="shared" si="1"/>
        <v>0.1978</v>
      </c>
      <c r="F86" s="5">
        <v>3.08</v>
      </c>
      <c r="G86" s="5">
        <v>0.51500000000000001</v>
      </c>
      <c r="H86" t="s">
        <v>213</v>
      </c>
      <c r="I86" s="3" t="s">
        <v>271</v>
      </c>
      <c r="J86" s="5" t="s">
        <v>410</v>
      </c>
      <c r="K86" t="str">
        <f>IFERROR(VLOOKUP(A86,品名对照!$A$2:$B$93,2,FALSE),"")</f>
        <v>Women's Jumpsuits Of Cotton</v>
      </c>
      <c r="L86" t="str">
        <f>IFERROR(VLOOKUP(H86,品名对照!$F$1:$G$8,2,FALSE),"")</f>
        <v>PCS</v>
      </c>
    </row>
    <row r="87" spans="1:12">
      <c r="A87" s="5" t="s">
        <v>195</v>
      </c>
      <c r="B87" s="5">
        <v>6114300090</v>
      </c>
      <c r="C87" s="14">
        <v>0.08</v>
      </c>
      <c r="D87" s="15">
        <v>0.13</v>
      </c>
      <c r="E87">
        <f t="shared" si="1"/>
        <v>0.22039999999999998</v>
      </c>
      <c r="F87" s="5">
        <v>2.8</v>
      </c>
      <c r="G87" s="5">
        <v>0.43</v>
      </c>
      <c r="H87" t="s">
        <v>209</v>
      </c>
      <c r="I87" s="3" t="s">
        <v>248</v>
      </c>
      <c r="J87" s="17" t="s">
        <v>411</v>
      </c>
      <c r="K87" t="str">
        <f>IFERROR(VLOOKUP(A87,品名对照!$A$2:$B$93,2,FALSE),"")</f>
        <v>Workout Clothes</v>
      </c>
      <c r="L87" t="str">
        <f>IFERROR(VLOOKUP(H87,品名对照!$F$1:$G$8,2,FALSE),"")</f>
        <v>PCS</v>
      </c>
    </row>
    <row r="88" spans="1:12">
      <c r="A88" s="5" t="s">
        <v>195</v>
      </c>
      <c r="B88" s="5">
        <v>6114300090</v>
      </c>
      <c r="C88" s="14">
        <v>0.08</v>
      </c>
      <c r="D88" s="15">
        <v>0.13</v>
      </c>
      <c r="E88">
        <f t="shared" si="1"/>
        <v>0.22039999999999998</v>
      </c>
      <c r="F88" s="5">
        <v>2.8</v>
      </c>
      <c r="G88" s="5">
        <v>0.43</v>
      </c>
      <c r="H88" t="s">
        <v>209</v>
      </c>
      <c r="I88" s="3" t="s">
        <v>272</v>
      </c>
      <c r="J88" s="17" t="s">
        <v>412</v>
      </c>
      <c r="K88" t="str">
        <f>IFERROR(VLOOKUP(A88,品名对照!$A$2:$B$93,2,FALSE),"")</f>
        <v>Workout Clothes</v>
      </c>
      <c r="L88" t="str">
        <f>IFERROR(VLOOKUP(H88,品名对照!$F$1:$G$8,2,FALSE),"")</f>
        <v>PCS</v>
      </c>
    </row>
    <row r="89" spans="1:12">
      <c r="A89" s="5" t="s">
        <v>195</v>
      </c>
      <c r="B89" s="5">
        <v>6114300090</v>
      </c>
      <c r="C89" s="14">
        <v>0.08</v>
      </c>
      <c r="D89" s="15">
        <v>0.13</v>
      </c>
      <c r="E89">
        <f t="shared" si="1"/>
        <v>0.22039999999999998</v>
      </c>
      <c r="F89" s="5">
        <v>2.8</v>
      </c>
      <c r="G89" s="5">
        <v>0.43</v>
      </c>
      <c r="H89" t="s">
        <v>209</v>
      </c>
      <c r="I89" s="3" t="s">
        <v>223</v>
      </c>
      <c r="J89" s="17" t="s">
        <v>413</v>
      </c>
      <c r="K89" t="str">
        <f>IFERROR(VLOOKUP(A89,品名对照!$A$2:$B$93,2,FALSE),"")</f>
        <v>Workout Clothes</v>
      </c>
      <c r="L89" t="str">
        <f>IFERROR(VLOOKUP(H89,品名对照!$F$1:$G$8,2,FALSE),"")</f>
        <v>PCS</v>
      </c>
    </row>
    <row r="90" spans="1:12">
      <c r="A90" s="6" t="s">
        <v>175</v>
      </c>
      <c r="B90" s="6">
        <v>6117809000</v>
      </c>
      <c r="C90" s="14">
        <v>0.06</v>
      </c>
      <c r="D90" s="15">
        <v>0.13</v>
      </c>
      <c r="E90">
        <f t="shared" si="1"/>
        <v>0.1978</v>
      </c>
      <c r="F90" s="5">
        <v>0.25</v>
      </c>
      <c r="G90" s="5">
        <v>4.4999999999999998E-2</v>
      </c>
      <c r="H90" t="s">
        <v>209</v>
      </c>
      <c r="I90" s="3" t="s">
        <v>273</v>
      </c>
      <c r="J90" s="5" t="s">
        <v>414</v>
      </c>
      <c r="K90" t="str">
        <f>IFERROR(VLOOKUP(A90,品名对照!$A$2:$B$93,2,FALSE),"")</f>
        <v>Ornament accessories</v>
      </c>
      <c r="L90" t="str">
        <f>IFERROR(VLOOKUP(H90,品名对照!$F$1:$G$8,2,FALSE),"")</f>
        <v>PCS</v>
      </c>
    </row>
    <row r="91" spans="1:12">
      <c r="A91" s="6" t="s">
        <v>175</v>
      </c>
      <c r="B91" s="6">
        <v>6117809000</v>
      </c>
      <c r="C91" s="14">
        <v>0.06</v>
      </c>
      <c r="D91" s="15">
        <v>0.13</v>
      </c>
      <c r="E91">
        <f t="shared" si="1"/>
        <v>0.1978</v>
      </c>
      <c r="F91" s="5">
        <v>0.21</v>
      </c>
      <c r="G91" s="5">
        <v>4.4999999999999998E-2</v>
      </c>
      <c r="H91" t="s">
        <v>209</v>
      </c>
      <c r="I91" s="3" t="s">
        <v>274</v>
      </c>
      <c r="J91" s="5" t="s">
        <v>415</v>
      </c>
      <c r="K91" t="str">
        <f>IFERROR(VLOOKUP(A91,品名对照!$A$2:$B$93,2,FALSE),"")</f>
        <v>Ornament accessories</v>
      </c>
      <c r="L91" t="str">
        <f>IFERROR(VLOOKUP(H91,品名对照!$F$1:$G$8,2,FALSE),"")</f>
        <v>PCS</v>
      </c>
    </row>
    <row r="92" spans="1:12">
      <c r="A92" s="6" t="s">
        <v>175</v>
      </c>
      <c r="B92" s="6">
        <v>6117809000</v>
      </c>
      <c r="C92" s="14">
        <v>0.06</v>
      </c>
      <c r="D92" s="15">
        <v>0.13</v>
      </c>
      <c r="E92">
        <f t="shared" si="1"/>
        <v>0.1978</v>
      </c>
      <c r="F92" s="5">
        <v>0.21</v>
      </c>
      <c r="G92" s="5">
        <v>4.4999999999999998E-2</v>
      </c>
      <c r="H92" t="s">
        <v>209</v>
      </c>
      <c r="I92" s="3" t="s">
        <v>275</v>
      </c>
      <c r="J92" s="5" t="s">
        <v>416</v>
      </c>
      <c r="K92" t="str">
        <f>IFERROR(VLOOKUP(A92,品名对照!$A$2:$B$93,2,FALSE),"")</f>
        <v>Ornament accessories</v>
      </c>
      <c r="L92" t="str">
        <f>IFERROR(VLOOKUP(H92,品名对照!$F$1:$G$8,2,FALSE),"")</f>
        <v>PCS</v>
      </c>
    </row>
    <row r="93" spans="1:12">
      <c r="A93" s="5" t="s">
        <v>196</v>
      </c>
      <c r="B93" s="5">
        <v>6117809000</v>
      </c>
      <c r="C93" s="14">
        <v>0.06</v>
      </c>
      <c r="D93" s="15">
        <v>0.13</v>
      </c>
      <c r="E93">
        <f t="shared" si="1"/>
        <v>0.1978</v>
      </c>
      <c r="F93" s="5">
        <v>1.2</v>
      </c>
      <c r="G93" s="5">
        <v>0.36</v>
      </c>
      <c r="H93" t="s">
        <v>209</v>
      </c>
      <c r="I93" s="3" t="s">
        <v>276</v>
      </c>
      <c r="J93" s="5" t="s">
        <v>417</v>
      </c>
      <c r="K93" t="str">
        <f>IFERROR(VLOOKUP(A93,品名对照!$A$2:$B$93,2,FALSE),"")</f>
        <v>Face Mask</v>
      </c>
      <c r="L93" t="str">
        <f>IFERROR(VLOOKUP(H93,品名对照!$F$1:$G$8,2,FALSE),"")</f>
        <v>PCS</v>
      </c>
    </row>
    <row r="94" spans="1:12">
      <c r="A94" s="5" t="s">
        <v>196</v>
      </c>
      <c r="B94" s="5">
        <v>6117809000</v>
      </c>
      <c r="C94" s="14">
        <v>0.06</v>
      </c>
      <c r="D94" s="15">
        <v>0.13</v>
      </c>
      <c r="E94">
        <f t="shared" si="1"/>
        <v>0.1978</v>
      </c>
      <c r="F94" s="5">
        <v>1.2</v>
      </c>
      <c r="G94" s="5">
        <v>0.36</v>
      </c>
      <c r="H94" t="s">
        <v>209</v>
      </c>
      <c r="I94" s="3" t="s">
        <v>277</v>
      </c>
      <c r="J94" s="5" t="s">
        <v>418</v>
      </c>
      <c r="K94" t="str">
        <f>IFERROR(VLOOKUP(A94,品名对照!$A$2:$B$93,2,FALSE),"")</f>
        <v>Face Mask</v>
      </c>
      <c r="L94" t="str">
        <f>IFERROR(VLOOKUP(H94,品名对照!$F$1:$G$8,2,FALSE),"")</f>
        <v>PCS</v>
      </c>
    </row>
    <row r="95" spans="1:12">
      <c r="A95" s="5" t="s">
        <v>196</v>
      </c>
      <c r="B95" s="5">
        <v>6117809000</v>
      </c>
      <c r="C95" s="14">
        <v>0.06</v>
      </c>
      <c r="D95" s="15">
        <v>0.13</v>
      </c>
      <c r="E95">
        <f t="shared" si="1"/>
        <v>0.1978</v>
      </c>
      <c r="F95" s="5">
        <v>1.2</v>
      </c>
      <c r="G95" s="5">
        <v>0.36</v>
      </c>
      <c r="H95" t="s">
        <v>209</v>
      </c>
      <c r="I95" s="3" t="s">
        <v>223</v>
      </c>
      <c r="J95" s="5" t="s">
        <v>419</v>
      </c>
      <c r="K95" t="str">
        <f>IFERROR(VLOOKUP(A95,品名对照!$A$2:$B$93,2,FALSE),"")</f>
        <v>Face Mask</v>
      </c>
      <c r="L95" t="str">
        <f>IFERROR(VLOOKUP(H95,品名对照!$F$1:$G$8,2,FALSE),"")</f>
        <v>PCS</v>
      </c>
    </row>
    <row r="96" spans="1:12">
      <c r="A96" s="5" t="s">
        <v>157</v>
      </c>
      <c r="B96" s="5">
        <v>6117809000</v>
      </c>
      <c r="C96" s="14">
        <v>0.06</v>
      </c>
      <c r="D96" s="15">
        <v>0.13</v>
      </c>
      <c r="E96">
        <f t="shared" si="1"/>
        <v>0.1978</v>
      </c>
      <c r="F96" s="5">
        <v>0.35</v>
      </c>
      <c r="G96" s="5">
        <v>1.7999999999999999E-2</v>
      </c>
      <c r="H96" t="s">
        <v>214</v>
      </c>
      <c r="I96" s="3" t="s">
        <v>223</v>
      </c>
      <c r="J96" s="5" t="s">
        <v>419</v>
      </c>
      <c r="K96" t="str">
        <f>IFERROR(VLOOKUP(A96,品名对照!$A$2:$B$93,2,FALSE),"")</f>
        <v>Sleevelet</v>
      </c>
      <c r="L96" t="str">
        <f>IFERROR(VLOOKUP(H96,品名对照!$F$1:$G$8,2,FALSE),"")</f>
        <v>PCS</v>
      </c>
    </row>
    <row r="97" spans="1:12">
      <c r="A97" s="5" t="s">
        <v>157</v>
      </c>
      <c r="B97" s="5">
        <v>6117809000</v>
      </c>
      <c r="C97" s="14">
        <v>0.06</v>
      </c>
      <c r="D97" s="15">
        <v>0.13</v>
      </c>
      <c r="E97">
        <f t="shared" si="1"/>
        <v>0.1978</v>
      </c>
      <c r="F97" s="5">
        <v>0.35</v>
      </c>
      <c r="G97" s="5">
        <v>1.7999999999999999E-2</v>
      </c>
      <c r="H97" t="s">
        <v>214</v>
      </c>
      <c r="I97" s="3" t="s">
        <v>223</v>
      </c>
      <c r="J97" s="5" t="s">
        <v>419</v>
      </c>
      <c r="K97" t="str">
        <f>IFERROR(VLOOKUP(A97,品名对照!$A$2:$B$93,2,FALSE),"")</f>
        <v>Sleevelet</v>
      </c>
      <c r="L97" t="str">
        <f>IFERROR(VLOOKUP(H97,品名对照!$F$1:$G$8,2,FALSE),"")</f>
        <v>PCS</v>
      </c>
    </row>
    <row r="98" spans="1:12">
      <c r="A98" s="5" t="s">
        <v>157</v>
      </c>
      <c r="B98" s="5">
        <v>6117809000</v>
      </c>
      <c r="C98" s="14">
        <v>0.06</v>
      </c>
      <c r="D98" s="15">
        <v>0.13</v>
      </c>
      <c r="E98">
        <f t="shared" si="1"/>
        <v>0.1978</v>
      </c>
      <c r="F98" s="5">
        <v>0.35</v>
      </c>
      <c r="G98" s="5">
        <v>1.7999999999999999E-2</v>
      </c>
      <c r="H98" t="s">
        <v>214</v>
      </c>
      <c r="I98" s="3" t="s">
        <v>223</v>
      </c>
      <c r="J98" s="5" t="s">
        <v>419</v>
      </c>
      <c r="K98" t="str">
        <f>IFERROR(VLOOKUP(A98,品名对照!$A$2:$B$93,2,FALSE),"")</f>
        <v>Sleevelet</v>
      </c>
      <c r="L98" t="str">
        <f>IFERROR(VLOOKUP(H98,品名对照!$F$1:$G$8,2,FALSE),"")</f>
        <v>PCS</v>
      </c>
    </row>
    <row r="99" spans="1:12">
      <c r="A99" s="8" t="s">
        <v>46</v>
      </c>
      <c r="B99" s="8">
        <v>6202121000</v>
      </c>
      <c r="C99" s="14">
        <v>0.06</v>
      </c>
      <c r="D99" s="15">
        <v>0.13</v>
      </c>
      <c r="E99">
        <f t="shared" si="1"/>
        <v>0.1978</v>
      </c>
      <c r="F99" s="5">
        <v>8</v>
      </c>
      <c r="G99" s="5">
        <v>1.8</v>
      </c>
      <c r="H99" t="s">
        <v>209</v>
      </c>
      <c r="I99" s="3" t="s">
        <v>278</v>
      </c>
      <c r="J99" s="17" t="s">
        <v>420</v>
      </c>
      <c r="K99" t="str">
        <f>IFERROR(VLOOKUP(A99,品名对照!$A$2:$B$93,2,FALSE),"")</f>
        <v>Women's Down Coats Of Cotton</v>
      </c>
      <c r="L99" t="str">
        <f>IFERROR(VLOOKUP(H99,品名对照!$F$1:$G$8,2,FALSE),"")</f>
        <v>PCS</v>
      </c>
    </row>
    <row r="100" spans="1:12">
      <c r="A100" s="8" t="s">
        <v>46</v>
      </c>
      <c r="B100" s="8">
        <v>6202121000</v>
      </c>
      <c r="C100" s="14">
        <v>0.06</v>
      </c>
      <c r="D100" s="15">
        <v>0.13</v>
      </c>
      <c r="E100">
        <f t="shared" si="1"/>
        <v>0.1978</v>
      </c>
      <c r="F100" s="5">
        <v>8</v>
      </c>
      <c r="G100" s="5">
        <v>1.8</v>
      </c>
      <c r="H100" t="s">
        <v>209</v>
      </c>
      <c r="I100" s="3" t="s">
        <v>279</v>
      </c>
      <c r="J100" s="17" t="s">
        <v>421</v>
      </c>
      <c r="K100" t="str">
        <f>IFERROR(VLOOKUP(A100,品名对照!$A$2:$B$93,2,FALSE),"")</f>
        <v>Women's Down Coats Of Cotton</v>
      </c>
      <c r="L100" t="str">
        <f>IFERROR(VLOOKUP(H100,品名对照!$F$1:$G$8,2,FALSE),"")</f>
        <v>PCS</v>
      </c>
    </row>
    <row r="101" spans="1:12">
      <c r="A101" s="8" t="s">
        <v>46</v>
      </c>
      <c r="B101" s="8">
        <v>6202121000</v>
      </c>
      <c r="C101" s="14">
        <v>0.06</v>
      </c>
      <c r="D101" s="15">
        <v>0.13</v>
      </c>
      <c r="E101">
        <f t="shared" si="1"/>
        <v>0.1978</v>
      </c>
      <c r="F101" s="5">
        <v>8</v>
      </c>
      <c r="G101" s="5">
        <v>1.8</v>
      </c>
      <c r="H101" t="s">
        <v>209</v>
      </c>
      <c r="I101" s="3" t="s">
        <v>280</v>
      </c>
      <c r="J101" s="17" t="s">
        <v>422</v>
      </c>
      <c r="K101" t="str">
        <f>IFERROR(VLOOKUP(A101,品名对照!$A$2:$B$93,2,FALSE),"")</f>
        <v>Women's Down Coats Of Cotton</v>
      </c>
      <c r="L101" t="str">
        <f>IFERROR(VLOOKUP(H101,品名对照!$F$1:$G$8,2,FALSE),"")</f>
        <v>PCS</v>
      </c>
    </row>
    <row r="102" spans="1:12">
      <c r="A102" s="10" t="s">
        <v>15</v>
      </c>
      <c r="B102" s="10">
        <v>6202131000</v>
      </c>
      <c r="C102" s="14">
        <v>0.1</v>
      </c>
      <c r="D102" s="15">
        <v>0.13</v>
      </c>
      <c r="E102">
        <f t="shared" si="1"/>
        <v>0.24299999999999999</v>
      </c>
      <c r="F102" s="5">
        <v>8</v>
      </c>
      <c r="G102" s="5">
        <v>1.8</v>
      </c>
      <c r="H102" t="s">
        <v>209</v>
      </c>
      <c r="I102" s="3" t="s">
        <v>281</v>
      </c>
      <c r="J102" s="18" t="s">
        <v>423</v>
      </c>
      <c r="K102" t="str">
        <f>IFERROR(VLOOKUP(A102,品名对照!$A$2:$B$93,2,FALSE),"")</f>
        <v>Women's Down Coats Of Chemical Fibre</v>
      </c>
      <c r="L102" t="str">
        <f>IFERROR(VLOOKUP(H102,品名对照!$F$1:$G$8,2,FALSE),"")</f>
        <v>PCS</v>
      </c>
    </row>
    <row r="103" spans="1:12">
      <c r="A103" s="10" t="s">
        <v>15</v>
      </c>
      <c r="B103" s="10">
        <v>6202131000</v>
      </c>
      <c r="C103" s="14">
        <v>0.1</v>
      </c>
      <c r="D103" s="15">
        <v>0.13</v>
      </c>
      <c r="E103">
        <f t="shared" si="1"/>
        <v>0.24299999999999999</v>
      </c>
      <c r="F103" s="5">
        <v>8</v>
      </c>
      <c r="G103" s="5">
        <v>1.8</v>
      </c>
      <c r="H103" t="s">
        <v>209</v>
      </c>
      <c r="I103" s="3" t="s">
        <v>282</v>
      </c>
      <c r="J103" s="18" t="s">
        <v>424</v>
      </c>
      <c r="K103" t="str">
        <f>IFERROR(VLOOKUP(A103,品名对照!$A$2:$B$93,2,FALSE),"")</f>
        <v>Women's Down Coats Of Chemical Fibre</v>
      </c>
      <c r="L103" t="str">
        <f>IFERROR(VLOOKUP(H103,品名对照!$F$1:$G$8,2,FALSE),"")</f>
        <v>PCS</v>
      </c>
    </row>
    <row r="104" spans="1:12">
      <c r="A104" s="10" t="s">
        <v>15</v>
      </c>
      <c r="B104" s="10">
        <v>6202131000</v>
      </c>
      <c r="C104" s="14">
        <v>0.1</v>
      </c>
      <c r="D104" s="15">
        <v>0.13</v>
      </c>
      <c r="E104">
        <f t="shared" si="1"/>
        <v>0.24299999999999999</v>
      </c>
      <c r="F104" s="5">
        <v>8</v>
      </c>
      <c r="G104" s="5">
        <v>1.8</v>
      </c>
      <c r="H104" t="s">
        <v>209</v>
      </c>
      <c r="I104" s="3" t="s">
        <v>283</v>
      </c>
      <c r="J104" s="18" t="s">
        <v>425</v>
      </c>
      <c r="K104" t="str">
        <f>IFERROR(VLOOKUP(A104,品名对照!$A$2:$B$93,2,FALSE),"")</f>
        <v>Women's Down Coats Of Chemical Fibre</v>
      </c>
      <c r="L104" t="str">
        <f>IFERROR(VLOOKUP(H104,品名对照!$F$1:$G$8,2,FALSE),"")</f>
        <v>PCS</v>
      </c>
    </row>
    <row r="105" spans="1:12">
      <c r="A105" s="10" t="s">
        <v>32</v>
      </c>
      <c r="B105" s="10">
        <v>6204320090</v>
      </c>
      <c r="C105" s="14">
        <v>0.06</v>
      </c>
      <c r="D105" s="15">
        <v>0.13</v>
      </c>
      <c r="E105">
        <f t="shared" si="1"/>
        <v>0.1978</v>
      </c>
      <c r="F105" s="5">
        <v>4.8</v>
      </c>
      <c r="G105" s="5">
        <v>1.3</v>
      </c>
      <c r="H105" t="s">
        <v>209</v>
      </c>
      <c r="I105" s="3" t="s">
        <v>284</v>
      </c>
      <c r="J105" s="18" t="s">
        <v>426</v>
      </c>
      <c r="K105" t="str">
        <f>IFERROR(VLOOKUP(A105,品名对照!$A$2:$B$93,2,FALSE),"")</f>
        <v>Women's Coats Of Cotton</v>
      </c>
      <c r="L105" t="str">
        <f>IFERROR(VLOOKUP(H105,品名对照!$F$1:$G$8,2,FALSE),"")</f>
        <v>PCS</v>
      </c>
    </row>
    <row r="106" spans="1:12">
      <c r="A106" s="10" t="s">
        <v>32</v>
      </c>
      <c r="B106" s="10">
        <v>6204320090</v>
      </c>
      <c r="C106" s="14">
        <v>0.06</v>
      </c>
      <c r="D106" s="15">
        <v>0.13</v>
      </c>
      <c r="E106">
        <f t="shared" si="1"/>
        <v>0.1978</v>
      </c>
      <c r="F106" s="5">
        <v>4.8</v>
      </c>
      <c r="G106" s="5">
        <v>1.3</v>
      </c>
      <c r="H106" t="s">
        <v>209</v>
      </c>
      <c r="I106" s="3" t="s">
        <v>253</v>
      </c>
      <c r="J106" s="18" t="s">
        <v>427</v>
      </c>
      <c r="K106" t="str">
        <f>IFERROR(VLOOKUP(A106,品名对照!$A$2:$B$93,2,FALSE),"")</f>
        <v>Women's Coats Of Cotton</v>
      </c>
      <c r="L106" t="str">
        <f>IFERROR(VLOOKUP(H106,品名对照!$F$1:$G$8,2,FALSE),"")</f>
        <v>PCS</v>
      </c>
    </row>
    <row r="107" spans="1:12">
      <c r="A107" s="10" t="s">
        <v>32</v>
      </c>
      <c r="B107" s="10">
        <v>6204320090</v>
      </c>
      <c r="C107" s="14">
        <v>0.06</v>
      </c>
      <c r="D107" s="15">
        <v>0.13</v>
      </c>
      <c r="E107">
        <f t="shared" si="1"/>
        <v>0.1978</v>
      </c>
      <c r="F107" s="5">
        <v>4.8</v>
      </c>
      <c r="G107" s="5">
        <v>1.3</v>
      </c>
      <c r="H107" t="s">
        <v>209</v>
      </c>
      <c r="I107" s="3" t="s">
        <v>285</v>
      </c>
      <c r="J107" s="18" t="s">
        <v>428</v>
      </c>
      <c r="K107" t="str">
        <f>IFERROR(VLOOKUP(A107,品名对照!$A$2:$B$93,2,FALSE),"")</f>
        <v>Women's Coats Of Cotton</v>
      </c>
      <c r="L107" t="str">
        <f>IFERROR(VLOOKUP(H107,品名对照!$F$1:$G$8,2,FALSE),"")</f>
        <v>PCS</v>
      </c>
    </row>
    <row r="108" spans="1:12">
      <c r="A108" s="10" t="s">
        <v>34</v>
      </c>
      <c r="B108" s="10">
        <v>6204320090</v>
      </c>
      <c r="C108" s="14">
        <v>0.06</v>
      </c>
      <c r="D108" s="15">
        <v>0.13</v>
      </c>
      <c r="E108">
        <f t="shared" si="1"/>
        <v>0.1978</v>
      </c>
      <c r="F108" s="5">
        <v>3.5</v>
      </c>
      <c r="G108" s="5">
        <v>0.6</v>
      </c>
      <c r="H108" t="s">
        <v>209</v>
      </c>
      <c r="I108" s="3" t="s">
        <v>243</v>
      </c>
      <c r="J108" s="18" t="s">
        <v>429</v>
      </c>
      <c r="K108" t="str">
        <f>IFERROR(VLOOKUP(A108,品名对照!$A$2:$B$93,2,FALSE),"")</f>
        <v>Women's Jackets Of Cotton</v>
      </c>
      <c r="L108" t="str">
        <f>IFERROR(VLOOKUP(H108,品名对照!$F$1:$G$8,2,FALSE),"")</f>
        <v>PCS</v>
      </c>
    </row>
    <row r="109" spans="1:12">
      <c r="A109" s="10" t="s">
        <v>34</v>
      </c>
      <c r="B109" s="10">
        <v>6204320090</v>
      </c>
      <c r="C109" s="14">
        <v>0.06</v>
      </c>
      <c r="D109" s="15">
        <v>0.13</v>
      </c>
      <c r="E109">
        <f t="shared" si="1"/>
        <v>0.1978</v>
      </c>
      <c r="F109" s="5">
        <v>3.5</v>
      </c>
      <c r="G109" s="5">
        <v>0.6</v>
      </c>
      <c r="H109" t="s">
        <v>209</v>
      </c>
      <c r="I109" s="3" t="s">
        <v>286</v>
      </c>
      <c r="J109" s="18" t="s">
        <v>430</v>
      </c>
      <c r="K109" t="str">
        <f>IFERROR(VLOOKUP(A109,品名对照!$A$2:$B$93,2,FALSE),"")</f>
        <v>Women's Jackets Of Cotton</v>
      </c>
      <c r="L109" t="str">
        <f>IFERROR(VLOOKUP(H109,品名对照!$F$1:$G$8,2,FALSE),"")</f>
        <v>PCS</v>
      </c>
    </row>
    <row r="110" spans="1:12">
      <c r="A110" s="10" t="s">
        <v>34</v>
      </c>
      <c r="B110" s="10">
        <v>6204320090</v>
      </c>
      <c r="C110" s="14">
        <v>0.06</v>
      </c>
      <c r="D110" s="15">
        <v>0.13</v>
      </c>
      <c r="E110">
        <f t="shared" si="1"/>
        <v>0.1978</v>
      </c>
      <c r="F110" s="5">
        <v>3.5</v>
      </c>
      <c r="G110" s="5">
        <v>0.6</v>
      </c>
      <c r="H110" t="s">
        <v>209</v>
      </c>
      <c r="I110" s="3" t="s">
        <v>287</v>
      </c>
      <c r="J110" s="18" t="s">
        <v>431</v>
      </c>
      <c r="K110" t="str">
        <f>IFERROR(VLOOKUP(A110,品名对照!$A$2:$B$93,2,FALSE),"")</f>
        <v>Women's Jackets Of Cotton</v>
      </c>
      <c r="L110" t="str">
        <f>IFERROR(VLOOKUP(H110,品名对照!$F$1:$G$8,2,FALSE),"")</f>
        <v>PCS</v>
      </c>
    </row>
    <row r="111" spans="1:12">
      <c r="A111" s="10" t="s">
        <v>89</v>
      </c>
      <c r="B111" s="10">
        <v>6204320090</v>
      </c>
      <c r="C111" s="14">
        <v>0.06</v>
      </c>
      <c r="D111" s="15">
        <v>0.13</v>
      </c>
      <c r="E111">
        <f t="shared" si="1"/>
        <v>0.1978</v>
      </c>
      <c r="F111" s="5">
        <v>4</v>
      </c>
      <c r="G111" s="5">
        <v>0.6</v>
      </c>
      <c r="H111" t="s">
        <v>209</v>
      </c>
      <c r="I111" s="3" t="s">
        <v>288</v>
      </c>
      <c r="J111" s="18" t="s">
        <v>432</v>
      </c>
      <c r="K111" t="str">
        <f>IFERROR(VLOOKUP(A111,品名对照!$A$2:$B$93,2,FALSE),"")</f>
        <v>Women's Jeans Jacket Of Cotton</v>
      </c>
      <c r="L111" t="str">
        <f>IFERROR(VLOOKUP(H111,品名对照!$F$1:$G$8,2,FALSE),"")</f>
        <v>PCS</v>
      </c>
    </row>
    <row r="112" spans="1:12">
      <c r="A112" s="10" t="s">
        <v>89</v>
      </c>
      <c r="B112" s="10">
        <v>6204320090</v>
      </c>
      <c r="C112" s="14">
        <v>0.06</v>
      </c>
      <c r="D112" s="15">
        <v>0.13</v>
      </c>
      <c r="E112">
        <f t="shared" si="1"/>
        <v>0.1978</v>
      </c>
      <c r="F112" s="5">
        <v>4</v>
      </c>
      <c r="G112" s="5">
        <v>0.6</v>
      </c>
      <c r="H112" t="s">
        <v>209</v>
      </c>
      <c r="I112" s="3" t="s">
        <v>289</v>
      </c>
      <c r="J112" s="18" t="s">
        <v>433</v>
      </c>
      <c r="K112" t="str">
        <f>IFERROR(VLOOKUP(A112,品名对照!$A$2:$B$93,2,FALSE),"")</f>
        <v>Women's Jeans Jacket Of Cotton</v>
      </c>
      <c r="L112" t="str">
        <f>IFERROR(VLOOKUP(H112,品名对照!$F$1:$G$8,2,FALSE),"")</f>
        <v>PCS</v>
      </c>
    </row>
    <row r="113" spans="1:12">
      <c r="A113" s="10" t="s">
        <v>89</v>
      </c>
      <c r="B113" s="10">
        <v>6204320090</v>
      </c>
      <c r="C113" s="14">
        <v>0.06</v>
      </c>
      <c r="D113" s="15">
        <v>0.13</v>
      </c>
      <c r="E113">
        <f t="shared" si="1"/>
        <v>0.1978</v>
      </c>
      <c r="F113" s="5">
        <v>4</v>
      </c>
      <c r="G113" s="5">
        <v>0.6</v>
      </c>
      <c r="H113" t="s">
        <v>209</v>
      </c>
      <c r="I113" s="3" t="s">
        <v>250</v>
      </c>
      <c r="J113" s="18" t="s">
        <v>434</v>
      </c>
      <c r="K113" t="str">
        <f>IFERROR(VLOOKUP(A113,品名对照!$A$2:$B$93,2,FALSE),"")</f>
        <v>Women's Jeans Jacket Of Cotton</v>
      </c>
      <c r="L113" t="str">
        <f>IFERROR(VLOOKUP(H113,品名对照!$F$1:$G$8,2,FALSE),"")</f>
        <v>PCS</v>
      </c>
    </row>
    <row r="114" spans="1:12">
      <c r="A114" s="8" t="s">
        <v>5</v>
      </c>
      <c r="B114" s="8">
        <v>6204330000</v>
      </c>
      <c r="C114" s="14">
        <v>0.12</v>
      </c>
      <c r="D114" s="15">
        <v>0.13</v>
      </c>
      <c r="E114">
        <f t="shared" si="1"/>
        <v>0.2656</v>
      </c>
      <c r="F114" s="5">
        <v>4.8</v>
      </c>
      <c r="G114" s="5">
        <v>1.3</v>
      </c>
      <c r="H114" t="s">
        <v>209</v>
      </c>
      <c r="I114" s="3" t="s">
        <v>290</v>
      </c>
      <c r="J114" s="17" t="s">
        <v>435</v>
      </c>
      <c r="K114" t="str">
        <f>IFERROR(VLOOKUP(A114,品名对照!$A$2:$B$93,2,FALSE),"")</f>
        <v>Women's Coats Of Synthetic Fibre</v>
      </c>
      <c r="L114" t="str">
        <f>IFERROR(VLOOKUP(H114,品名对照!$F$1:$G$8,2,FALSE),"")</f>
        <v>PCS</v>
      </c>
    </row>
    <row r="115" spans="1:12">
      <c r="A115" s="8" t="s">
        <v>5</v>
      </c>
      <c r="B115" s="8">
        <v>6204330000</v>
      </c>
      <c r="C115" s="14">
        <v>0.12</v>
      </c>
      <c r="D115" s="15">
        <v>0.13</v>
      </c>
      <c r="E115">
        <f t="shared" si="1"/>
        <v>0.2656</v>
      </c>
      <c r="F115" s="5">
        <v>4.8</v>
      </c>
      <c r="G115" s="5">
        <v>1.3</v>
      </c>
      <c r="H115" t="s">
        <v>209</v>
      </c>
      <c r="I115" s="3" t="s">
        <v>291</v>
      </c>
      <c r="J115" s="17" t="s">
        <v>436</v>
      </c>
      <c r="K115" t="str">
        <f>IFERROR(VLOOKUP(A115,品名对照!$A$2:$B$93,2,FALSE),"")</f>
        <v>Women's Coats Of Synthetic Fibre</v>
      </c>
      <c r="L115" t="str">
        <f>IFERROR(VLOOKUP(H115,品名对照!$F$1:$G$8,2,FALSE),"")</f>
        <v>PCS</v>
      </c>
    </row>
    <row r="116" spans="1:12">
      <c r="A116" s="8" t="s">
        <v>5</v>
      </c>
      <c r="B116" s="8">
        <v>6204330000</v>
      </c>
      <c r="C116" s="14">
        <v>0.12</v>
      </c>
      <c r="D116" s="15">
        <v>0.13</v>
      </c>
      <c r="E116">
        <f t="shared" si="1"/>
        <v>0.2656</v>
      </c>
      <c r="F116" s="5">
        <v>4.8</v>
      </c>
      <c r="G116" s="5">
        <v>1.3</v>
      </c>
      <c r="H116" t="s">
        <v>209</v>
      </c>
      <c r="I116" s="3" t="s">
        <v>292</v>
      </c>
      <c r="J116" s="17" t="s">
        <v>437</v>
      </c>
      <c r="K116" t="str">
        <f>IFERROR(VLOOKUP(A116,品名对照!$A$2:$B$93,2,FALSE),"")</f>
        <v>Women's Coats Of Synthetic Fibre</v>
      </c>
      <c r="L116" t="str">
        <f>IFERROR(VLOOKUP(H116,品名对照!$F$1:$G$8,2,FALSE),"")</f>
        <v>PCS</v>
      </c>
    </row>
    <row r="117" spans="1:12">
      <c r="A117" s="8" t="s">
        <v>9</v>
      </c>
      <c r="B117" s="8">
        <v>6204330000</v>
      </c>
      <c r="C117" s="14">
        <v>0.12</v>
      </c>
      <c r="D117" s="15">
        <v>0.13</v>
      </c>
      <c r="E117">
        <f t="shared" si="1"/>
        <v>0.2656</v>
      </c>
      <c r="F117" s="5">
        <v>3.8</v>
      </c>
      <c r="G117" s="5">
        <v>0.6</v>
      </c>
      <c r="H117" t="s">
        <v>209</v>
      </c>
      <c r="I117" s="3" t="s">
        <v>293</v>
      </c>
      <c r="J117" s="17" t="s">
        <v>438</v>
      </c>
      <c r="K117" t="str">
        <f>IFERROR(VLOOKUP(A117,品名对照!$A$2:$B$93,2,FALSE),"")</f>
        <v>Women's Jackets Of Synthetic Fibre</v>
      </c>
      <c r="L117" t="str">
        <f>IFERROR(VLOOKUP(H117,品名对照!$F$1:$G$8,2,FALSE),"")</f>
        <v>PCS</v>
      </c>
    </row>
    <row r="118" spans="1:12">
      <c r="A118" s="8" t="s">
        <v>9</v>
      </c>
      <c r="B118" s="8">
        <v>6204330000</v>
      </c>
      <c r="C118" s="14">
        <v>0.12</v>
      </c>
      <c r="D118" s="15">
        <v>0.13</v>
      </c>
      <c r="E118">
        <f t="shared" si="1"/>
        <v>0.2656</v>
      </c>
      <c r="F118" s="5">
        <v>3.8</v>
      </c>
      <c r="G118" s="5">
        <v>0.6</v>
      </c>
      <c r="H118" t="s">
        <v>209</v>
      </c>
      <c r="I118" s="3" t="s">
        <v>294</v>
      </c>
      <c r="J118" s="17" t="s">
        <v>439</v>
      </c>
      <c r="K118" t="str">
        <f>IFERROR(VLOOKUP(A118,品名对照!$A$2:$B$93,2,FALSE),"")</f>
        <v>Women's Jackets Of Synthetic Fibre</v>
      </c>
      <c r="L118" t="str">
        <f>IFERROR(VLOOKUP(H118,品名对照!$F$1:$G$8,2,FALSE),"")</f>
        <v>PCS</v>
      </c>
    </row>
    <row r="119" spans="1:12">
      <c r="A119" s="8" t="s">
        <v>9</v>
      </c>
      <c r="B119" s="8">
        <v>6204330000</v>
      </c>
      <c r="C119" s="14">
        <v>0.12</v>
      </c>
      <c r="D119" s="15">
        <v>0.13</v>
      </c>
      <c r="E119">
        <f t="shared" si="1"/>
        <v>0.2656</v>
      </c>
      <c r="F119" s="5">
        <v>3.8</v>
      </c>
      <c r="G119" s="5">
        <v>0.6</v>
      </c>
      <c r="H119" t="s">
        <v>209</v>
      </c>
      <c r="I119" s="3" t="s">
        <v>295</v>
      </c>
      <c r="J119" s="17" t="s">
        <v>440</v>
      </c>
      <c r="K119" t="str">
        <f>IFERROR(VLOOKUP(A119,品名对照!$A$2:$B$93,2,FALSE),"")</f>
        <v>Women's Jackets Of Synthetic Fibre</v>
      </c>
      <c r="L119" t="str">
        <f>IFERROR(VLOOKUP(H119,品名对照!$F$1:$G$8,2,FALSE),"")</f>
        <v>PCS</v>
      </c>
    </row>
    <row r="120" spans="1:12">
      <c r="A120" s="8" t="s">
        <v>40</v>
      </c>
      <c r="B120" s="8">
        <v>6204420000</v>
      </c>
      <c r="C120" s="14">
        <v>0.06</v>
      </c>
      <c r="D120" s="15">
        <v>0.13</v>
      </c>
      <c r="E120">
        <f t="shared" si="1"/>
        <v>0.1978</v>
      </c>
      <c r="F120" s="5">
        <v>3.5</v>
      </c>
      <c r="G120" s="5">
        <v>0.6</v>
      </c>
      <c r="H120" t="s">
        <v>209</v>
      </c>
      <c r="I120" s="3" t="s">
        <v>296</v>
      </c>
      <c r="J120" s="17" t="s">
        <v>441</v>
      </c>
      <c r="K120" t="str">
        <f>IFERROR(VLOOKUP(A120,品名对照!$A$2:$B$93,2,FALSE),"")</f>
        <v>Women's Dresses Of Cotton</v>
      </c>
      <c r="L120" t="str">
        <f>IFERROR(VLOOKUP(H120,品名对照!$F$1:$G$8,2,FALSE),"")</f>
        <v>PCS</v>
      </c>
    </row>
    <row r="121" spans="1:12">
      <c r="A121" s="8" t="s">
        <v>40</v>
      </c>
      <c r="B121" s="8">
        <v>6204420000</v>
      </c>
      <c r="C121" s="14">
        <v>0.06</v>
      </c>
      <c r="D121" s="15">
        <v>0.13</v>
      </c>
      <c r="E121">
        <f t="shared" si="1"/>
        <v>0.1978</v>
      </c>
      <c r="F121" s="5">
        <v>3.5</v>
      </c>
      <c r="G121" s="5">
        <v>0.6</v>
      </c>
      <c r="H121" t="s">
        <v>209</v>
      </c>
      <c r="I121" s="3" t="s">
        <v>297</v>
      </c>
      <c r="J121" s="17" t="s">
        <v>442</v>
      </c>
      <c r="K121" t="str">
        <f>IFERROR(VLOOKUP(A121,品名对照!$A$2:$B$93,2,FALSE),"")</f>
        <v>Women's Dresses Of Cotton</v>
      </c>
      <c r="L121" t="str">
        <f>IFERROR(VLOOKUP(H121,品名对照!$F$1:$G$8,2,FALSE),"")</f>
        <v>PCS</v>
      </c>
    </row>
    <row r="122" spans="1:12">
      <c r="A122" s="8" t="s">
        <v>40</v>
      </c>
      <c r="B122" s="8">
        <v>6204420000</v>
      </c>
      <c r="C122" s="14">
        <v>0.06</v>
      </c>
      <c r="D122" s="15">
        <v>0.13</v>
      </c>
      <c r="E122">
        <f t="shared" si="1"/>
        <v>0.1978</v>
      </c>
      <c r="F122" s="5">
        <v>3.5</v>
      </c>
      <c r="G122" s="5">
        <v>0.6</v>
      </c>
      <c r="H122" t="s">
        <v>209</v>
      </c>
      <c r="I122" s="3" t="s">
        <v>245</v>
      </c>
      <c r="J122" s="17" t="s">
        <v>443</v>
      </c>
      <c r="K122" t="str">
        <f>IFERROR(VLOOKUP(A122,品名对照!$A$2:$B$93,2,FALSE),"")</f>
        <v>Women's Dresses Of Cotton</v>
      </c>
      <c r="L122" t="str">
        <f>IFERROR(VLOOKUP(H122,品名对照!$F$1:$G$8,2,FALSE),"")</f>
        <v>PCS</v>
      </c>
    </row>
    <row r="123" spans="1:12">
      <c r="A123" s="10" t="s">
        <v>7</v>
      </c>
      <c r="B123" s="10">
        <v>6204430090</v>
      </c>
      <c r="C123" s="14">
        <v>0.08</v>
      </c>
      <c r="D123" s="15">
        <v>0.13</v>
      </c>
      <c r="E123">
        <f t="shared" si="1"/>
        <v>0.22039999999999998</v>
      </c>
      <c r="F123" s="5">
        <v>3.5</v>
      </c>
      <c r="G123" s="5">
        <v>0.6</v>
      </c>
      <c r="H123" t="s">
        <v>209</v>
      </c>
      <c r="I123" s="3" t="s">
        <v>298</v>
      </c>
      <c r="J123" s="18" t="s">
        <v>444</v>
      </c>
      <c r="K123" t="str">
        <f>IFERROR(VLOOKUP(A123,品名对照!$A$2:$B$93,2,FALSE),"")</f>
        <v>Women's Dresses Of Synthetic Fibre</v>
      </c>
      <c r="L123" t="str">
        <f>IFERROR(VLOOKUP(H123,品名对照!$F$1:$G$8,2,FALSE),"")</f>
        <v>PCS</v>
      </c>
    </row>
    <row r="124" spans="1:12">
      <c r="A124" s="10" t="s">
        <v>7</v>
      </c>
      <c r="B124" s="10">
        <v>6204430090</v>
      </c>
      <c r="C124" s="14">
        <v>0.08</v>
      </c>
      <c r="D124" s="15">
        <v>0.13</v>
      </c>
      <c r="E124">
        <f t="shared" si="1"/>
        <v>0.22039999999999998</v>
      </c>
      <c r="F124" s="5">
        <v>3.5</v>
      </c>
      <c r="G124" s="5">
        <v>0.6</v>
      </c>
      <c r="H124" t="s">
        <v>209</v>
      </c>
      <c r="I124" s="3" t="s">
        <v>299</v>
      </c>
      <c r="J124" s="18" t="s">
        <v>445</v>
      </c>
      <c r="K124" t="str">
        <f>IFERROR(VLOOKUP(A124,品名对照!$A$2:$B$93,2,FALSE),"")</f>
        <v>Women's Dresses Of Synthetic Fibre</v>
      </c>
      <c r="L124" t="str">
        <f>IFERROR(VLOOKUP(H124,品名对照!$F$1:$G$8,2,FALSE),"")</f>
        <v>PCS</v>
      </c>
    </row>
    <row r="125" spans="1:12">
      <c r="A125" s="10" t="s">
        <v>7</v>
      </c>
      <c r="B125" s="10">
        <v>6204430090</v>
      </c>
      <c r="C125" s="14">
        <v>0.08</v>
      </c>
      <c r="D125" s="15">
        <v>0.13</v>
      </c>
      <c r="E125">
        <f t="shared" si="1"/>
        <v>0.22039999999999998</v>
      </c>
      <c r="F125" s="5">
        <v>3.5</v>
      </c>
      <c r="G125" s="5">
        <v>0.6</v>
      </c>
      <c r="H125" t="s">
        <v>209</v>
      </c>
      <c r="I125" s="3" t="s">
        <v>300</v>
      </c>
      <c r="J125" s="18" t="s">
        <v>446</v>
      </c>
      <c r="K125" t="str">
        <f>IFERROR(VLOOKUP(A125,品名对照!$A$2:$B$93,2,FALSE),"")</f>
        <v>Women's Dresses Of Synthetic Fibre</v>
      </c>
      <c r="L125" t="str">
        <f>IFERROR(VLOOKUP(H125,品名对照!$F$1:$G$8,2,FALSE),"")</f>
        <v>PCS</v>
      </c>
    </row>
    <row r="126" spans="1:12">
      <c r="A126" s="8" t="s">
        <v>111</v>
      </c>
      <c r="B126" s="8">
        <v>6204520000</v>
      </c>
      <c r="C126" s="14">
        <v>0.06</v>
      </c>
      <c r="D126" s="15">
        <v>0.13</v>
      </c>
      <c r="E126">
        <f t="shared" si="1"/>
        <v>0.1978</v>
      </c>
      <c r="F126" s="5">
        <v>2.7</v>
      </c>
      <c r="G126" s="5">
        <v>0.43</v>
      </c>
      <c r="H126" t="s">
        <v>213</v>
      </c>
      <c r="I126" s="3" t="s">
        <v>243</v>
      </c>
      <c r="J126" s="17" t="s">
        <v>447</v>
      </c>
      <c r="K126" t="str">
        <f>IFERROR(VLOOKUP(A126,品名对照!$A$2:$B$93,2,FALSE),"")</f>
        <v>Women's Skirt Of Cotton</v>
      </c>
      <c r="L126" t="str">
        <f>IFERROR(VLOOKUP(H126,品名对照!$F$1:$G$8,2,FALSE),"")</f>
        <v>PCS</v>
      </c>
    </row>
    <row r="127" spans="1:12">
      <c r="A127" s="8" t="s">
        <v>111</v>
      </c>
      <c r="B127" s="8">
        <v>6204520000</v>
      </c>
      <c r="C127" s="14">
        <v>0.06</v>
      </c>
      <c r="D127" s="15">
        <v>0.13</v>
      </c>
      <c r="E127">
        <f t="shared" si="1"/>
        <v>0.1978</v>
      </c>
      <c r="F127" s="5">
        <v>2.7</v>
      </c>
      <c r="G127" s="5">
        <v>0.43</v>
      </c>
      <c r="H127" t="s">
        <v>213</v>
      </c>
      <c r="I127" s="3" t="s">
        <v>252</v>
      </c>
      <c r="J127" s="17" t="s">
        <v>448</v>
      </c>
      <c r="K127" t="str">
        <f>IFERROR(VLOOKUP(A127,品名对照!$A$2:$B$93,2,FALSE),"")</f>
        <v>Women's Skirt Of Cotton</v>
      </c>
      <c r="L127" t="str">
        <f>IFERROR(VLOOKUP(H127,品名对照!$F$1:$G$8,2,FALSE),"")</f>
        <v>PCS</v>
      </c>
    </row>
    <row r="128" spans="1:12">
      <c r="A128" s="8" t="s">
        <v>111</v>
      </c>
      <c r="B128" s="8">
        <v>6204520000</v>
      </c>
      <c r="C128" s="14">
        <v>0.06</v>
      </c>
      <c r="D128" s="15">
        <v>0.13</v>
      </c>
      <c r="E128">
        <f t="shared" si="1"/>
        <v>0.1978</v>
      </c>
      <c r="F128" s="5">
        <v>2.7</v>
      </c>
      <c r="G128" s="5">
        <v>0.43</v>
      </c>
      <c r="H128" t="s">
        <v>213</v>
      </c>
      <c r="I128" s="3" t="s">
        <v>301</v>
      </c>
      <c r="J128" s="17" t="s">
        <v>449</v>
      </c>
      <c r="K128" t="str">
        <f>IFERROR(VLOOKUP(A128,品名对照!$A$2:$B$93,2,FALSE),"")</f>
        <v>Women's Skirt Of Cotton</v>
      </c>
      <c r="L128" t="str">
        <f>IFERROR(VLOOKUP(H128,品名对照!$F$1:$G$8,2,FALSE),"")</f>
        <v>PCS</v>
      </c>
    </row>
    <row r="129" spans="1:12">
      <c r="A129" s="8" t="s">
        <v>38</v>
      </c>
      <c r="B129" s="8">
        <v>6204520000</v>
      </c>
      <c r="C129" s="14">
        <v>0.06</v>
      </c>
      <c r="D129" s="15">
        <v>0.13</v>
      </c>
      <c r="E129">
        <f t="shared" si="1"/>
        <v>0.1978</v>
      </c>
      <c r="F129" s="5">
        <v>2.7</v>
      </c>
      <c r="G129" s="5">
        <v>0.38</v>
      </c>
      <c r="H129" t="s">
        <v>213</v>
      </c>
      <c r="I129" s="3" t="s">
        <v>302</v>
      </c>
      <c r="J129" s="17" t="s">
        <v>450</v>
      </c>
      <c r="K129" t="str">
        <f>IFERROR(VLOOKUP(A129,品名对照!$A$2:$B$93,2,FALSE),"")</f>
        <v>Women's Short Skirts Of Cotton</v>
      </c>
      <c r="L129" t="str">
        <f>IFERROR(VLOOKUP(H129,品名对照!$F$1:$G$8,2,FALSE),"")</f>
        <v>PCS</v>
      </c>
    </row>
    <row r="130" spans="1:12">
      <c r="A130" s="8" t="s">
        <v>38</v>
      </c>
      <c r="B130" s="8">
        <v>6204520000</v>
      </c>
      <c r="C130" s="14">
        <v>0.06</v>
      </c>
      <c r="D130" s="15">
        <v>0.13</v>
      </c>
      <c r="E130">
        <f t="shared" si="1"/>
        <v>0.1978</v>
      </c>
      <c r="F130" s="5">
        <v>2.7</v>
      </c>
      <c r="G130" s="5">
        <v>0.38</v>
      </c>
      <c r="H130" t="s">
        <v>213</v>
      </c>
      <c r="I130" s="3" t="s">
        <v>270</v>
      </c>
      <c r="J130" s="17" t="s">
        <v>451</v>
      </c>
      <c r="K130" t="str">
        <f>IFERROR(VLOOKUP(A130,品名对照!$A$2:$B$93,2,FALSE),"")</f>
        <v>Women's Short Skirts Of Cotton</v>
      </c>
      <c r="L130" t="str">
        <f>IFERROR(VLOOKUP(H130,品名对照!$F$1:$G$8,2,FALSE),"")</f>
        <v>PCS</v>
      </c>
    </row>
    <row r="131" spans="1:12">
      <c r="A131" s="8" t="s">
        <v>38</v>
      </c>
      <c r="B131" s="8">
        <v>6204520000</v>
      </c>
      <c r="C131" s="14">
        <v>0.06</v>
      </c>
      <c r="D131" s="15">
        <v>0.13</v>
      </c>
      <c r="E131">
        <f t="shared" ref="E131:E194" si="2">(100*C131+(100*C131+100)*D131)/100</f>
        <v>0.1978</v>
      </c>
      <c r="F131" s="5">
        <v>2.7</v>
      </c>
      <c r="G131" s="5">
        <v>0.38</v>
      </c>
      <c r="H131" t="s">
        <v>213</v>
      </c>
      <c r="I131" s="3" t="s">
        <v>245</v>
      </c>
      <c r="J131" s="17" t="s">
        <v>452</v>
      </c>
      <c r="K131" t="str">
        <f>IFERROR(VLOOKUP(A131,品名对照!$A$2:$B$93,2,FALSE),"")</f>
        <v>Women's Short Skirts Of Cotton</v>
      </c>
      <c r="L131" t="str">
        <f>IFERROR(VLOOKUP(H131,品名对照!$F$1:$G$8,2,FALSE),"")</f>
        <v>PCS</v>
      </c>
    </row>
    <row r="132" spans="1:12">
      <c r="A132" s="8" t="s">
        <v>49</v>
      </c>
      <c r="B132" s="8">
        <v>6204520000</v>
      </c>
      <c r="C132" s="14">
        <v>0.06</v>
      </c>
      <c r="D132" s="15">
        <v>0.13</v>
      </c>
      <c r="E132">
        <f t="shared" si="2"/>
        <v>0.1978</v>
      </c>
      <c r="F132" s="5">
        <v>2.7</v>
      </c>
      <c r="G132" s="5">
        <v>0.43</v>
      </c>
      <c r="H132" t="s">
        <v>213</v>
      </c>
      <c r="I132" s="3" t="s">
        <v>243</v>
      </c>
      <c r="J132" s="17" t="s">
        <v>453</v>
      </c>
      <c r="K132" t="str">
        <f>IFERROR(VLOOKUP(A132,品名对照!$A$2:$B$93,2,FALSE),"")</f>
        <v>Women's Longuettes Of Cotton</v>
      </c>
      <c r="L132" t="str">
        <f>IFERROR(VLOOKUP(H132,品名对照!$F$1:$G$8,2,FALSE),"")</f>
        <v>PCS</v>
      </c>
    </row>
    <row r="133" spans="1:12">
      <c r="A133" s="8" t="s">
        <v>49</v>
      </c>
      <c r="B133" s="8">
        <v>6204520000</v>
      </c>
      <c r="C133" s="14">
        <v>0.06</v>
      </c>
      <c r="D133" s="15">
        <v>0.13</v>
      </c>
      <c r="E133">
        <f t="shared" si="2"/>
        <v>0.1978</v>
      </c>
      <c r="F133" s="5">
        <v>2.7</v>
      </c>
      <c r="G133" s="5">
        <v>0.43</v>
      </c>
      <c r="H133" t="s">
        <v>213</v>
      </c>
      <c r="I133" s="3" t="s">
        <v>252</v>
      </c>
      <c r="J133" s="17" t="s">
        <v>454</v>
      </c>
      <c r="K133" t="str">
        <f>IFERROR(VLOOKUP(A133,品名对照!$A$2:$B$93,2,FALSE),"")</f>
        <v>Women's Longuettes Of Cotton</v>
      </c>
      <c r="L133" t="str">
        <f>IFERROR(VLOOKUP(H133,品名对照!$F$1:$G$8,2,FALSE),"")</f>
        <v>PCS</v>
      </c>
    </row>
    <row r="134" spans="1:12">
      <c r="A134" s="8" t="s">
        <v>49</v>
      </c>
      <c r="B134" s="8">
        <v>6204520000</v>
      </c>
      <c r="C134" s="14">
        <v>0.06</v>
      </c>
      <c r="D134" s="15">
        <v>0.13</v>
      </c>
      <c r="E134">
        <f t="shared" si="2"/>
        <v>0.1978</v>
      </c>
      <c r="F134" s="5">
        <v>2.7</v>
      </c>
      <c r="G134" s="5">
        <v>0.43</v>
      </c>
      <c r="H134" t="s">
        <v>213</v>
      </c>
      <c r="I134" s="3" t="s">
        <v>301</v>
      </c>
      <c r="J134" s="17" t="s">
        <v>455</v>
      </c>
      <c r="K134" t="str">
        <f>IFERROR(VLOOKUP(A134,品名对照!$A$2:$B$93,2,FALSE),"")</f>
        <v>Women's Longuettes Of Cotton</v>
      </c>
      <c r="L134" t="str">
        <f>IFERROR(VLOOKUP(H134,品名对照!$F$1:$G$8,2,FALSE),"")</f>
        <v>PCS</v>
      </c>
    </row>
    <row r="135" spans="1:12">
      <c r="A135" s="10" t="s">
        <v>109</v>
      </c>
      <c r="B135" s="10">
        <v>6204530090</v>
      </c>
      <c r="C135" s="14">
        <v>0.06</v>
      </c>
      <c r="D135" s="15">
        <v>0.13</v>
      </c>
      <c r="E135">
        <f t="shared" si="2"/>
        <v>0.1978</v>
      </c>
      <c r="F135" s="5">
        <v>2.7</v>
      </c>
      <c r="G135" s="5">
        <v>0.38</v>
      </c>
      <c r="H135" t="s">
        <v>213</v>
      </c>
      <c r="I135" s="3" t="s">
        <v>303</v>
      </c>
      <c r="J135" s="18" t="s">
        <v>456</v>
      </c>
      <c r="K135" t="str">
        <f>IFERROR(VLOOKUP(A135,品名对照!$A$2:$B$93,2,FALSE),"")</f>
        <v>Women's Skirts Of Synthetic Fibre</v>
      </c>
      <c r="L135" t="str">
        <f>IFERROR(VLOOKUP(H135,品名对照!$F$1:$G$8,2,FALSE),"")</f>
        <v>PCS</v>
      </c>
    </row>
    <row r="136" spans="1:12">
      <c r="A136" s="10" t="s">
        <v>109</v>
      </c>
      <c r="B136" s="10">
        <v>6204530090</v>
      </c>
      <c r="C136" s="14">
        <v>0.06</v>
      </c>
      <c r="D136" s="15">
        <v>0.13</v>
      </c>
      <c r="E136">
        <f t="shared" si="2"/>
        <v>0.1978</v>
      </c>
      <c r="F136" s="5">
        <v>2.7</v>
      </c>
      <c r="G136" s="5">
        <v>0.38</v>
      </c>
      <c r="H136" t="s">
        <v>213</v>
      </c>
      <c r="I136" s="3" t="s">
        <v>232</v>
      </c>
      <c r="J136" s="18" t="s">
        <v>457</v>
      </c>
      <c r="K136" t="str">
        <f>IFERROR(VLOOKUP(A136,品名对照!$A$2:$B$93,2,FALSE),"")</f>
        <v>Women's Skirts Of Synthetic Fibre</v>
      </c>
      <c r="L136" t="str">
        <f>IFERROR(VLOOKUP(H136,品名对照!$F$1:$G$8,2,FALSE),"")</f>
        <v>PCS</v>
      </c>
    </row>
    <row r="137" spans="1:12">
      <c r="A137" s="10" t="s">
        <v>109</v>
      </c>
      <c r="B137" s="10">
        <v>6204530090</v>
      </c>
      <c r="C137" s="14">
        <v>0.06</v>
      </c>
      <c r="D137" s="15">
        <v>0.13</v>
      </c>
      <c r="E137">
        <f t="shared" si="2"/>
        <v>0.1978</v>
      </c>
      <c r="F137" s="5">
        <v>2.7</v>
      </c>
      <c r="G137" s="5">
        <v>0.38</v>
      </c>
      <c r="H137" t="s">
        <v>213</v>
      </c>
      <c r="I137" s="3" t="s">
        <v>304</v>
      </c>
      <c r="J137" s="18" t="s">
        <v>458</v>
      </c>
      <c r="K137" t="str">
        <f>IFERROR(VLOOKUP(A137,品名对照!$A$2:$B$93,2,FALSE),"")</f>
        <v>Women's Skirts Of Synthetic Fibre</v>
      </c>
      <c r="L137" t="str">
        <f>IFERROR(VLOOKUP(H137,品名对照!$F$1:$G$8,2,FALSE),"")</f>
        <v>PCS</v>
      </c>
    </row>
    <row r="138" spans="1:12">
      <c r="A138" s="10" t="s">
        <v>3</v>
      </c>
      <c r="B138" s="10">
        <v>6204530090</v>
      </c>
      <c r="C138" s="14">
        <v>0.06</v>
      </c>
      <c r="D138" s="15">
        <v>0.13</v>
      </c>
      <c r="E138">
        <f t="shared" si="2"/>
        <v>0.1978</v>
      </c>
      <c r="F138" s="5">
        <v>2.7</v>
      </c>
      <c r="G138" s="5">
        <v>0.38</v>
      </c>
      <c r="H138" t="s">
        <v>213</v>
      </c>
      <c r="I138" s="3" t="s">
        <v>305</v>
      </c>
      <c r="J138" s="18" t="s">
        <v>459</v>
      </c>
      <c r="K138" t="str">
        <f>IFERROR(VLOOKUP(A138,品名对照!$A$2:$B$93,2,FALSE),"")</f>
        <v>Women's Short Skirts Of Synthetic Fibre</v>
      </c>
      <c r="L138" t="str">
        <f>IFERROR(VLOOKUP(H138,品名对照!$F$1:$G$8,2,FALSE),"")</f>
        <v>PCS</v>
      </c>
    </row>
    <row r="139" spans="1:12">
      <c r="A139" s="10" t="s">
        <v>3</v>
      </c>
      <c r="B139" s="10">
        <v>6204530090</v>
      </c>
      <c r="C139" s="14">
        <v>0.06</v>
      </c>
      <c r="D139" s="15">
        <v>0.13</v>
      </c>
      <c r="E139">
        <f t="shared" si="2"/>
        <v>0.1978</v>
      </c>
      <c r="F139" s="5">
        <v>2.7</v>
      </c>
      <c r="G139" s="5">
        <v>0.38</v>
      </c>
      <c r="H139" t="s">
        <v>213</v>
      </c>
      <c r="I139" s="3" t="s">
        <v>306</v>
      </c>
      <c r="J139" s="18" t="s">
        <v>460</v>
      </c>
      <c r="K139" t="str">
        <f>IFERROR(VLOOKUP(A139,品名对照!$A$2:$B$93,2,FALSE),"")</f>
        <v>Women's Short Skirts Of Synthetic Fibre</v>
      </c>
      <c r="L139" t="str">
        <f>IFERROR(VLOOKUP(H139,品名对照!$F$1:$G$8,2,FALSE),"")</f>
        <v>PCS</v>
      </c>
    </row>
    <row r="140" spans="1:12">
      <c r="A140" s="10" t="s">
        <v>3</v>
      </c>
      <c r="B140" s="10">
        <v>6204530090</v>
      </c>
      <c r="C140" s="14">
        <v>0.06</v>
      </c>
      <c r="D140" s="15">
        <v>0.13</v>
      </c>
      <c r="E140">
        <f t="shared" si="2"/>
        <v>0.1978</v>
      </c>
      <c r="F140" s="5">
        <v>2.7</v>
      </c>
      <c r="G140" s="5">
        <v>0.38</v>
      </c>
      <c r="H140" t="s">
        <v>213</v>
      </c>
      <c r="I140" s="3" t="s">
        <v>307</v>
      </c>
      <c r="J140" s="18" t="s">
        <v>461</v>
      </c>
      <c r="K140" t="str">
        <f>IFERROR(VLOOKUP(A140,品名对照!$A$2:$B$93,2,FALSE),"")</f>
        <v>Women's Short Skirts Of Synthetic Fibre</v>
      </c>
      <c r="L140" t="str">
        <f>IFERROR(VLOOKUP(H140,品名对照!$F$1:$G$8,2,FALSE),"")</f>
        <v>PCS</v>
      </c>
    </row>
    <row r="141" spans="1:12">
      <c r="A141" s="10" t="s">
        <v>13</v>
      </c>
      <c r="B141" s="10">
        <v>6204530090</v>
      </c>
      <c r="C141" s="14">
        <v>0.06</v>
      </c>
      <c r="D141" s="15">
        <v>0.13</v>
      </c>
      <c r="E141">
        <f t="shared" si="2"/>
        <v>0.1978</v>
      </c>
      <c r="F141" s="5">
        <v>2.7</v>
      </c>
      <c r="G141" s="5">
        <v>0.43</v>
      </c>
      <c r="H141" t="s">
        <v>213</v>
      </c>
      <c r="I141" s="3" t="s">
        <v>303</v>
      </c>
      <c r="J141" s="18" t="s">
        <v>462</v>
      </c>
      <c r="K141" t="str">
        <f>IFERROR(VLOOKUP(A141,品名对照!$A$2:$B$93,2,FALSE),"")</f>
        <v>Women's Longuettes Of Synthetic Fibre</v>
      </c>
      <c r="L141" t="str">
        <f>IFERROR(VLOOKUP(H141,品名对照!$F$1:$G$8,2,FALSE),"")</f>
        <v>PCS</v>
      </c>
    </row>
    <row r="142" spans="1:12">
      <c r="A142" s="10" t="s">
        <v>13</v>
      </c>
      <c r="B142" s="10">
        <v>6204530090</v>
      </c>
      <c r="C142" s="14">
        <v>0.06</v>
      </c>
      <c r="D142" s="15">
        <v>0.13</v>
      </c>
      <c r="E142">
        <f t="shared" si="2"/>
        <v>0.1978</v>
      </c>
      <c r="F142" s="5">
        <v>2.7</v>
      </c>
      <c r="G142" s="5">
        <v>0.43</v>
      </c>
      <c r="H142" t="s">
        <v>213</v>
      </c>
      <c r="I142" s="3" t="s">
        <v>232</v>
      </c>
      <c r="J142" s="18" t="s">
        <v>463</v>
      </c>
      <c r="K142" t="str">
        <f>IFERROR(VLOOKUP(A142,品名对照!$A$2:$B$93,2,FALSE),"")</f>
        <v>Women's Longuettes Of Synthetic Fibre</v>
      </c>
      <c r="L142" t="str">
        <f>IFERROR(VLOOKUP(H142,品名对照!$F$1:$G$8,2,FALSE),"")</f>
        <v>PCS</v>
      </c>
    </row>
    <row r="143" spans="1:12">
      <c r="A143" s="10" t="s">
        <v>13</v>
      </c>
      <c r="B143" s="10">
        <v>6204530090</v>
      </c>
      <c r="C143" s="14">
        <v>0.06</v>
      </c>
      <c r="D143" s="15">
        <v>0.13</v>
      </c>
      <c r="E143">
        <f t="shared" si="2"/>
        <v>0.1978</v>
      </c>
      <c r="F143" s="5">
        <v>2.7</v>
      </c>
      <c r="G143" s="5">
        <v>0.43</v>
      </c>
      <c r="H143" t="s">
        <v>213</v>
      </c>
      <c r="I143" s="3" t="s">
        <v>304</v>
      </c>
      <c r="J143" s="18" t="s">
        <v>464</v>
      </c>
      <c r="K143" t="str">
        <f>IFERROR(VLOOKUP(A143,品名对照!$A$2:$B$93,2,FALSE),"")</f>
        <v>Women's Longuettes Of Synthetic Fibre</v>
      </c>
      <c r="L143" t="str">
        <f>IFERROR(VLOOKUP(H143,品名对照!$F$1:$G$8,2,FALSE),"")</f>
        <v>PCS</v>
      </c>
    </row>
    <row r="144" spans="1:12">
      <c r="A144" s="10" t="s">
        <v>87</v>
      </c>
      <c r="B144" s="10">
        <v>6204620000</v>
      </c>
      <c r="C144" s="14">
        <v>0.06</v>
      </c>
      <c r="D144" s="15">
        <v>0.13</v>
      </c>
      <c r="E144">
        <f t="shared" si="2"/>
        <v>0.1978</v>
      </c>
      <c r="F144" s="5">
        <v>2.8</v>
      </c>
      <c r="G144" s="5">
        <v>0.42</v>
      </c>
      <c r="H144" t="s">
        <v>213</v>
      </c>
      <c r="I144" s="3" t="s">
        <v>308</v>
      </c>
      <c r="J144" s="18" t="s">
        <v>465</v>
      </c>
      <c r="K144" t="str">
        <f>IFERROR(VLOOKUP(A144,品名对照!$A$2:$B$93,2,FALSE),"")</f>
        <v>Women's Shorts Of Cotton</v>
      </c>
      <c r="L144" t="str">
        <f>IFERROR(VLOOKUP(H144,品名对照!$F$1:$G$8,2,FALSE),"")</f>
        <v>PCS</v>
      </c>
    </row>
    <row r="145" spans="1:12">
      <c r="A145" s="10" t="s">
        <v>87</v>
      </c>
      <c r="B145" s="10">
        <v>6204620000</v>
      </c>
      <c r="C145" s="14">
        <v>0.06</v>
      </c>
      <c r="D145" s="15">
        <v>0.13</v>
      </c>
      <c r="E145">
        <f t="shared" si="2"/>
        <v>0.1978</v>
      </c>
      <c r="F145" s="5">
        <v>2.8</v>
      </c>
      <c r="G145" s="5">
        <v>0.42</v>
      </c>
      <c r="H145" t="s">
        <v>213</v>
      </c>
      <c r="I145" s="3" t="s">
        <v>251</v>
      </c>
      <c r="J145" s="18" t="s">
        <v>466</v>
      </c>
      <c r="K145" t="str">
        <f>IFERROR(VLOOKUP(A145,品名对照!$A$2:$B$93,2,FALSE),"")</f>
        <v>Women's Shorts Of Cotton</v>
      </c>
      <c r="L145" t="str">
        <f>IFERROR(VLOOKUP(H145,品名对照!$F$1:$G$8,2,FALSE),"")</f>
        <v>PCS</v>
      </c>
    </row>
    <row r="146" spans="1:12">
      <c r="A146" s="10" t="s">
        <v>87</v>
      </c>
      <c r="B146" s="10">
        <v>6204620000</v>
      </c>
      <c r="C146" s="14">
        <v>0.06</v>
      </c>
      <c r="D146" s="15">
        <v>0.13</v>
      </c>
      <c r="E146">
        <f t="shared" si="2"/>
        <v>0.1978</v>
      </c>
      <c r="F146" s="5">
        <v>2.8</v>
      </c>
      <c r="G146" s="5">
        <v>0.42</v>
      </c>
      <c r="H146" t="s">
        <v>213</v>
      </c>
      <c r="I146" s="3" t="s">
        <v>250</v>
      </c>
      <c r="J146" s="18" t="s">
        <v>467</v>
      </c>
      <c r="K146" t="str">
        <f>IFERROR(VLOOKUP(A146,品名对照!$A$2:$B$93,2,FALSE),"")</f>
        <v>Women's Shorts Of Cotton</v>
      </c>
      <c r="L146" t="str">
        <f>IFERROR(VLOOKUP(H146,品名对照!$F$1:$G$8,2,FALSE),"")</f>
        <v>PCS</v>
      </c>
    </row>
    <row r="147" spans="1:12">
      <c r="A147" s="8" t="s">
        <v>42</v>
      </c>
      <c r="B147" s="8">
        <v>6204620000</v>
      </c>
      <c r="C147" s="14">
        <v>0.06</v>
      </c>
      <c r="D147" s="15">
        <v>0.13</v>
      </c>
      <c r="E147">
        <f t="shared" si="2"/>
        <v>0.1978</v>
      </c>
      <c r="F147" s="5">
        <v>3.5</v>
      </c>
      <c r="G147" s="5">
        <v>0.55000000000000004</v>
      </c>
      <c r="H147" t="s">
        <v>213</v>
      </c>
      <c r="I147" s="3" t="s">
        <v>309</v>
      </c>
      <c r="J147" s="17" t="s">
        <v>468</v>
      </c>
      <c r="K147" t="str">
        <f>IFERROR(VLOOKUP(A147,品名对照!$A$2:$B$93,2,FALSE),"")</f>
        <v>Women's Jeans Of Cotton</v>
      </c>
      <c r="L147" t="str">
        <f>IFERROR(VLOOKUP(H147,品名对照!$F$1:$G$8,2,FALSE),"")</f>
        <v>PCS</v>
      </c>
    </row>
    <row r="148" spans="1:12">
      <c r="A148" s="8" t="s">
        <v>42</v>
      </c>
      <c r="B148" s="8">
        <v>6204620000</v>
      </c>
      <c r="C148" s="14">
        <v>0.06</v>
      </c>
      <c r="D148" s="15">
        <v>0.13</v>
      </c>
      <c r="E148">
        <f t="shared" si="2"/>
        <v>0.1978</v>
      </c>
      <c r="F148" s="5">
        <v>3.5</v>
      </c>
      <c r="G148" s="5">
        <v>0.55000000000000004</v>
      </c>
      <c r="H148" t="s">
        <v>213</v>
      </c>
      <c r="I148" s="3" t="s">
        <v>310</v>
      </c>
      <c r="J148" s="17" t="s">
        <v>469</v>
      </c>
      <c r="K148" t="str">
        <f>IFERROR(VLOOKUP(A148,品名对照!$A$2:$B$93,2,FALSE),"")</f>
        <v>Women's Jeans Of Cotton</v>
      </c>
      <c r="L148" t="str">
        <f>IFERROR(VLOOKUP(H148,品名对照!$F$1:$G$8,2,FALSE),"")</f>
        <v>PCS</v>
      </c>
    </row>
    <row r="149" spans="1:12">
      <c r="A149" s="8" t="s">
        <v>42</v>
      </c>
      <c r="B149" s="8">
        <v>6204620000</v>
      </c>
      <c r="C149" s="14">
        <v>0.06</v>
      </c>
      <c r="D149" s="15">
        <v>0.13</v>
      </c>
      <c r="E149">
        <f t="shared" si="2"/>
        <v>0.1978</v>
      </c>
      <c r="F149" s="5">
        <v>3.5</v>
      </c>
      <c r="G149" s="5">
        <v>0.55000000000000004</v>
      </c>
      <c r="H149" t="s">
        <v>213</v>
      </c>
      <c r="I149" s="3" t="s">
        <v>311</v>
      </c>
      <c r="J149" s="17" t="s">
        <v>470</v>
      </c>
      <c r="K149" t="str">
        <f>IFERROR(VLOOKUP(A149,品名对照!$A$2:$B$93,2,FALSE),"")</f>
        <v>Women's Jeans Of Cotton</v>
      </c>
      <c r="L149" t="str">
        <f>IFERROR(VLOOKUP(H149,品名对照!$F$1:$G$8,2,FALSE),"")</f>
        <v>PCS</v>
      </c>
    </row>
    <row r="150" spans="1:12">
      <c r="A150" s="8" t="s">
        <v>185</v>
      </c>
      <c r="B150" s="8">
        <v>6204620000</v>
      </c>
      <c r="C150" s="14">
        <v>0.06</v>
      </c>
      <c r="D150" s="15">
        <v>0.13</v>
      </c>
      <c r="E150">
        <f t="shared" si="2"/>
        <v>0.1978</v>
      </c>
      <c r="F150" s="5">
        <v>3.2</v>
      </c>
      <c r="G150" s="5">
        <v>0.55000000000000004</v>
      </c>
      <c r="H150" t="s">
        <v>213</v>
      </c>
      <c r="I150" s="3" t="s">
        <v>312</v>
      </c>
      <c r="J150" s="17" t="s">
        <v>471</v>
      </c>
      <c r="K150" t="str">
        <f>IFERROR(VLOOKUP(A150,品名对照!$A$2:$B$93,2,FALSE),"")</f>
        <v>Women's Trousers Of Cotton</v>
      </c>
      <c r="L150" t="str">
        <f>IFERROR(VLOOKUP(H150,品名对照!$F$1:$G$8,2,FALSE),"")</f>
        <v>PCS</v>
      </c>
    </row>
    <row r="151" spans="1:12">
      <c r="A151" s="8" t="s">
        <v>185</v>
      </c>
      <c r="B151" s="8">
        <v>6204620000</v>
      </c>
      <c r="C151" s="14">
        <v>0.06</v>
      </c>
      <c r="D151" s="15">
        <v>0.13</v>
      </c>
      <c r="E151">
        <f t="shared" si="2"/>
        <v>0.1978</v>
      </c>
      <c r="F151" s="5">
        <v>3.2</v>
      </c>
      <c r="G151" s="5">
        <v>0.55000000000000004</v>
      </c>
      <c r="H151" t="s">
        <v>213</v>
      </c>
      <c r="I151" s="3" t="s">
        <v>252</v>
      </c>
      <c r="J151" s="17" t="s">
        <v>472</v>
      </c>
      <c r="K151" t="str">
        <f>IFERROR(VLOOKUP(A151,品名对照!$A$2:$B$93,2,FALSE),"")</f>
        <v>Women's Trousers Of Cotton</v>
      </c>
      <c r="L151" t="str">
        <f>IFERROR(VLOOKUP(H151,品名对照!$F$1:$G$8,2,FALSE),"")</f>
        <v>PCS</v>
      </c>
    </row>
    <row r="152" spans="1:12">
      <c r="A152" s="8" t="s">
        <v>185</v>
      </c>
      <c r="B152" s="8">
        <v>6204620000</v>
      </c>
      <c r="C152" s="14">
        <v>0.06</v>
      </c>
      <c r="D152" s="15">
        <v>0.13</v>
      </c>
      <c r="E152">
        <f t="shared" si="2"/>
        <v>0.1978</v>
      </c>
      <c r="F152" s="5">
        <v>3.2</v>
      </c>
      <c r="G152" s="5">
        <v>0.55000000000000004</v>
      </c>
      <c r="H152" t="s">
        <v>213</v>
      </c>
      <c r="I152" s="3" t="s">
        <v>311</v>
      </c>
      <c r="J152" s="17" t="s">
        <v>473</v>
      </c>
      <c r="K152" t="str">
        <f>IFERROR(VLOOKUP(A152,品名对照!$A$2:$B$93,2,FALSE),"")</f>
        <v>Women's Trousers Of Cotton</v>
      </c>
      <c r="L152" t="str">
        <f>IFERROR(VLOOKUP(H152,品名对照!$F$1:$G$8,2,FALSE),"")</f>
        <v>PCS</v>
      </c>
    </row>
    <row r="153" spans="1:12">
      <c r="A153" s="10" t="s">
        <v>161</v>
      </c>
      <c r="B153" s="10">
        <v>6204620000</v>
      </c>
      <c r="C153" s="14">
        <v>0.06</v>
      </c>
      <c r="D153" s="15">
        <v>0.13</v>
      </c>
      <c r="E153">
        <f t="shared" si="2"/>
        <v>0.1978</v>
      </c>
      <c r="F153" s="5">
        <v>3.5</v>
      </c>
      <c r="G153" s="5">
        <v>0.55000000000000004</v>
      </c>
      <c r="H153" t="s">
        <v>213</v>
      </c>
      <c r="I153" s="3" t="s">
        <v>313</v>
      </c>
      <c r="J153" s="18" t="s">
        <v>474</v>
      </c>
      <c r="K153" t="str">
        <f>IFERROR(VLOOKUP(A153,品名对照!$A$2:$B$93,2,FALSE),"")</f>
        <v>Women's Pants Of Cotton</v>
      </c>
      <c r="L153" t="str">
        <f>IFERROR(VLOOKUP(H153,品名对照!$F$1:$G$8,2,FALSE),"")</f>
        <v>PCS</v>
      </c>
    </row>
    <row r="154" spans="1:12">
      <c r="A154" s="10" t="s">
        <v>161</v>
      </c>
      <c r="B154" s="10">
        <v>6204620000</v>
      </c>
      <c r="C154" s="14">
        <v>0.06</v>
      </c>
      <c r="D154" s="15">
        <v>0.13</v>
      </c>
      <c r="E154">
        <f t="shared" si="2"/>
        <v>0.1978</v>
      </c>
      <c r="F154" s="5">
        <v>3.5</v>
      </c>
      <c r="G154" s="5">
        <v>0.55000000000000004</v>
      </c>
      <c r="H154" t="s">
        <v>213</v>
      </c>
      <c r="I154" s="3" t="s">
        <v>314</v>
      </c>
      <c r="J154" s="18" t="s">
        <v>475</v>
      </c>
      <c r="K154" t="str">
        <f>IFERROR(VLOOKUP(A154,品名对照!$A$2:$B$93,2,FALSE),"")</f>
        <v>Women's Pants Of Cotton</v>
      </c>
      <c r="L154" t="str">
        <f>IFERROR(VLOOKUP(H154,品名对照!$F$1:$G$8,2,FALSE),"")</f>
        <v>PCS</v>
      </c>
    </row>
    <row r="155" spans="1:12">
      <c r="A155" s="10" t="s">
        <v>161</v>
      </c>
      <c r="B155" s="10">
        <v>6204620000</v>
      </c>
      <c r="C155" s="14">
        <v>0.06</v>
      </c>
      <c r="D155" s="15">
        <v>0.13</v>
      </c>
      <c r="E155">
        <f t="shared" si="2"/>
        <v>0.1978</v>
      </c>
      <c r="F155" s="5">
        <v>3.5</v>
      </c>
      <c r="G155" s="5">
        <v>0.55000000000000004</v>
      </c>
      <c r="H155" t="s">
        <v>213</v>
      </c>
      <c r="I155" s="3" t="s">
        <v>315</v>
      </c>
      <c r="J155" s="18" t="s">
        <v>476</v>
      </c>
      <c r="K155" t="str">
        <f>IFERROR(VLOOKUP(A155,品名对照!$A$2:$B$93,2,FALSE),"")</f>
        <v>Women's Pants Of Cotton</v>
      </c>
      <c r="L155" t="str">
        <f>IFERROR(VLOOKUP(H155,品名对照!$F$1:$G$8,2,FALSE),"")</f>
        <v>PCS</v>
      </c>
    </row>
    <row r="156" spans="1:12">
      <c r="A156" s="8" t="s">
        <v>165</v>
      </c>
      <c r="B156" s="8">
        <v>6204630000</v>
      </c>
      <c r="C156" s="14">
        <v>0.12</v>
      </c>
      <c r="D156" s="15">
        <v>0.13</v>
      </c>
      <c r="E156">
        <f t="shared" si="2"/>
        <v>0.2656</v>
      </c>
      <c r="F156" s="5">
        <v>3.2</v>
      </c>
      <c r="G156" s="5">
        <v>0.55000000000000004</v>
      </c>
      <c r="H156" t="s">
        <v>213</v>
      </c>
      <c r="I156" s="3" t="s">
        <v>316</v>
      </c>
      <c r="J156" s="17" t="s">
        <v>477</v>
      </c>
      <c r="K156" t="str">
        <f>IFERROR(VLOOKUP(A156,品名对照!$A$2:$B$93,2,FALSE),"")</f>
        <v>Shorts Of Synthetic Fibre</v>
      </c>
      <c r="L156" t="str">
        <f>IFERROR(VLOOKUP(H156,品名对照!$F$1:$G$8,2,FALSE),"")</f>
        <v>PCS</v>
      </c>
    </row>
    <row r="157" spans="1:12">
      <c r="A157" s="8" t="s">
        <v>165</v>
      </c>
      <c r="B157" s="8">
        <v>6204630000</v>
      </c>
      <c r="C157" s="14">
        <v>0.12</v>
      </c>
      <c r="D157" s="15">
        <v>0.13</v>
      </c>
      <c r="E157">
        <f t="shared" si="2"/>
        <v>0.2656</v>
      </c>
      <c r="F157" s="5">
        <v>3.2</v>
      </c>
      <c r="G157" s="5">
        <v>0.55000000000000004</v>
      </c>
      <c r="H157" t="s">
        <v>213</v>
      </c>
      <c r="I157" s="3" t="s">
        <v>317</v>
      </c>
      <c r="J157" s="17" t="s">
        <v>478</v>
      </c>
      <c r="K157" t="str">
        <f>IFERROR(VLOOKUP(A157,品名对照!$A$2:$B$93,2,FALSE),"")</f>
        <v>Shorts Of Synthetic Fibre</v>
      </c>
      <c r="L157" t="str">
        <f>IFERROR(VLOOKUP(H157,品名对照!$F$1:$G$8,2,FALSE),"")</f>
        <v>PCS</v>
      </c>
    </row>
    <row r="158" spans="1:12">
      <c r="A158" s="8" t="s">
        <v>165</v>
      </c>
      <c r="B158" s="8">
        <v>6204630000</v>
      </c>
      <c r="C158" s="14">
        <v>0.12</v>
      </c>
      <c r="D158" s="15">
        <v>0.13</v>
      </c>
      <c r="E158">
        <f t="shared" si="2"/>
        <v>0.2656</v>
      </c>
      <c r="F158" s="5">
        <v>3.2</v>
      </c>
      <c r="G158" s="5">
        <v>0.55000000000000004</v>
      </c>
      <c r="H158" t="s">
        <v>213</v>
      </c>
      <c r="I158" s="3" t="s">
        <v>318</v>
      </c>
      <c r="J158" s="17" t="s">
        <v>479</v>
      </c>
      <c r="K158" t="str">
        <f>IFERROR(VLOOKUP(A158,品名对照!$A$2:$B$93,2,FALSE),"")</f>
        <v>Shorts Of Synthetic Fibre</v>
      </c>
      <c r="L158" t="str">
        <f>IFERROR(VLOOKUP(H158,品名对照!$F$1:$G$8,2,FALSE),"")</f>
        <v>PCS</v>
      </c>
    </row>
    <row r="159" spans="1:12">
      <c r="A159" s="8" t="s">
        <v>81</v>
      </c>
      <c r="B159" s="8">
        <v>6204630000</v>
      </c>
      <c r="C159" s="14">
        <v>0.12</v>
      </c>
      <c r="D159" s="15">
        <v>0.13</v>
      </c>
      <c r="E159">
        <f t="shared" si="2"/>
        <v>0.2656</v>
      </c>
      <c r="F159" s="5">
        <v>2.8</v>
      </c>
      <c r="G159" s="5">
        <v>0.42</v>
      </c>
      <c r="H159" t="s">
        <v>213</v>
      </c>
      <c r="I159" s="3" t="s">
        <v>316</v>
      </c>
      <c r="J159" s="17" t="s">
        <v>480</v>
      </c>
      <c r="K159" t="str">
        <f>IFERROR(VLOOKUP(A159,品名对照!$A$2:$B$93,2,FALSE),"")</f>
        <v>Women's Shorts Of Synthetic Fibre</v>
      </c>
      <c r="L159" t="str">
        <f>IFERROR(VLOOKUP(H159,品名对照!$F$1:$G$8,2,FALSE),"")</f>
        <v>PCS</v>
      </c>
    </row>
    <row r="160" spans="1:12">
      <c r="A160" s="8" t="s">
        <v>81</v>
      </c>
      <c r="B160" s="8">
        <v>6204630000</v>
      </c>
      <c r="C160" s="14">
        <v>0.12</v>
      </c>
      <c r="D160" s="15">
        <v>0.13</v>
      </c>
      <c r="E160">
        <f t="shared" si="2"/>
        <v>0.2656</v>
      </c>
      <c r="F160" s="5">
        <v>2.8</v>
      </c>
      <c r="G160" s="5">
        <v>0.42</v>
      </c>
      <c r="H160" t="s">
        <v>213</v>
      </c>
      <c r="I160" s="3" t="s">
        <v>319</v>
      </c>
      <c r="J160" s="17" t="s">
        <v>481</v>
      </c>
      <c r="K160" t="str">
        <f>IFERROR(VLOOKUP(A160,品名对照!$A$2:$B$93,2,FALSE),"")</f>
        <v>Women's Shorts Of Synthetic Fibre</v>
      </c>
      <c r="L160" t="str">
        <f>IFERROR(VLOOKUP(H160,品名对照!$F$1:$G$8,2,FALSE),"")</f>
        <v>PCS</v>
      </c>
    </row>
    <row r="161" spans="1:12">
      <c r="A161" s="8" t="s">
        <v>81</v>
      </c>
      <c r="B161" s="8">
        <v>6204630000</v>
      </c>
      <c r="C161" s="14">
        <v>0.12</v>
      </c>
      <c r="D161" s="15">
        <v>0.13</v>
      </c>
      <c r="E161">
        <f t="shared" si="2"/>
        <v>0.2656</v>
      </c>
      <c r="F161" s="5">
        <v>2.8</v>
      </c>
      <c r="G161" s="5">
        <v>0.42</v>
      </c>
      <c r="H161" t="s">
        <v>213</v>
      </c>
      <c r="I161" s="3" t="s">
        <v>233</v>
      </c>
      <c r="J161" s="17" t="s">
        <v>482</v>
      </c>
      <c r="K161" t="str">
        <f>IFERROR(VLOOKUP(A161,品名对照!$A$2:$B$93,2,FALSE),"")</f>
        <v>Women's Shorts Of Synthetic Fibre</v>
      </c>
      <c r="L161" t="str">
        <f>IFERROR(VLOOKUP(H161,品名对照!$F$1:$G$8,2,FALSE),"")</f>
        <v>PCS</v>
      </c>
    </row>
    <row r="162" spans="1:12">
      <c r="A162" s="10" t="s">
        <v>186</v>
      </c>
      <c r="B162" s="10">
        <v>6204630000</v>
      </c>
      <c r="C162" s="14">
        <v>0.12</v>
      </c>
      <c r="D162" s="15">
        <v>0.13</v>
      </c>
      <c r="E162">
        <f t="shared" si="2"/>
        <v>0.2656</v>
      </c>
      <c r="F162" s="5">
        <v>3.2</v>
      </c>
      <c r="G162" s="5">
        <v>0.55000000000000004</v>
      </c>
      <c r="H162" t="s">
        <v>213</v>
      </c>
      <c r="I162" s="3" t="s">
        <v>320</v>
      </c>
      <c r="J162" s="18" t="s">
        <v>483</v>
      </c>
      <c r="K162" t="str">
        <f>IFERROR(VLOOKUP(A162,品名对照!$A$2:$B$93,2,FALSE),"")</f>
        <v>Women's Trousers Of Synthetic Fibre</v>
      </c>
      <c r="L162" t="str">
        <f>IFERROR(VLOOKUP(H162,品名对照!$F$1:$G$8,2,FALSE),"")</f>
        <v>PCS</v>
      </c>
    </row>
    <row r="163" spans="1:12">
      <c r="A163" s="10" t="s">
        <v>186</v>
      </c>
      <c r="B163" s="10">
        <v>6204630000</v>
      </c>
      <c r="C163" s="14">
        <v>0.12</v>
      </c>
      <c r="D163" s="15">
        <v>0.13</v>
      </c>
      <c r="E163">
        <f t="shared" si="2"/>
        <v>0.2656</v>
      </c>
      <c r="F163" s="5">
        <v>3.2</v>
      </c>
      <c r="G163" s="5">
        <v>0.55000000000000004</v>
      </c>
      <c r="H163" t="s">
        <v>213</v>
      </c>
      <c r="I163" s="3" t="s">
        <v>248</v>
      </c>
      <c r="J163" s="18" t="s">
        <v>484</v>
      </c>
      <c r="K163" t="str">
        <f>IFERROR(VLOOKUP(A163,品名对照!$A$2:$B$93,2,FALSE),"")</f>
        <v>Women's Trousers Of Synthetic Fibre</v>
      </c>
      <c r="L163" t="str">
        <f>IFERROR(VLOOKUP(H163,品名对照!$F$1:$G$8,2,FALSE),"")</f>
        <v>PCS</v>
      </c>
    </row>
    <row r="164" spans="1:12">
      <c r="A164" s="10" t="s">
        <v>186</v>
      </c>
      <c r="B164" s="10">
        <v>6204630000</v>
      </c>
      <c r="C164" s="14">
        <v>0.12</v>
      </c>
      <c r="D164" s="15">
        <v>0.13</v>
      </c>
      <c r="E164">
        <f t="shared" si="2"/>
        <v>0.2656</v>
      </c>
      <c r="F164" s="5">
        <v>3.2</v>
      </c>
      <c r="G164" s="5">
        <v>0.55000000000000004</v>
      </c>
      <c r="H164" t="s">
        <v>213</v>
      </c>
      <c r="I164" s="3" t="s">
        <v>247</v>
      </c>
      <c r="J164" s="18" t="s">
        <v>485</v>
      </c>
      <c r="K164" t="str">
        <f>IFERROR(VLOOKUP(A164,品名对照!$A$2:$B$93,2,FALSE),"")</f>
        <v>Women's Trousers Of Synthetic Fibre</v>
      </c>
      <c r="L164" t="str">
        <f>IFERROR(VLOOKUP(H164,品名对照!$F$1:$G$8,2,FALSE),"")</f>
        <v>PCS</v>
      </c>
    </row>
    <row r="165" spans="1:12">
      <c r="A165" s="8" t="s">
        <v>163</v>
      </c>
      <c r="B165" s="8">
        <v>6204630000</v>
      </c>
      <c r="C165" s="14">
        <v>0.12</v>
      </c>
      <c r="D165" s="15">
        <v>0.13</v>
      </c>
      <c r="E165">
        <f t="shared" si="2"/>
        <v>0.2656</v>
      </c>
      <c r="F165" s="5">
        <v>3.2</v>
      </c>
      <c r="G165" s="5">
        <v>0.55000000000000004</v>
      </c>
      <c r="H165" t="s">
        <v>213</v>
      </c>
      <c r="I165" s="3" t="s">
        <v>321</v>
      </c>
      <c r="J165" s="17" t="s">
        <v>486</v>
      </c>
      <c r="K165" t="str">
        <f>IFERROR(VLOOKUP(A165,品名对照!$A$2:$B$93,2,FALSE),"")</f>
        <v>Women's Pants Of Synthetic Fibre</v>
      </c>
      <c r="L165" t="str">
        <f>IFERROR(VLOOKUP(H165,品名对照!$F$1:$G$8,2,FALSE),"")</f>
        <v>PCS</v>
      </c>
    </row>
    <row r="166" spans="1:12">
      <c r="A166" s="8" t="s">
        <v>163</v>
      </c>
      <c r="B166" s="8">
        <v>6204630000</v>
      </c>
      <c r="C166" s="14">
        <v>0.12</v>
      </c>
      <c r="D166" s="15">
        <v>0.13</v>
      </c>
      <c r="E166">
        <f t="shared" si="2"/>
        <v>0.2656</v>
      </c>
      <c r="F166" s="5">
        <v>3.2</v>
      </c>
      <c r="G166" s="5">
        <v>0.55000000000000004</v>
      </c>
      <c r="H166" t="s">
        <v>213</v>
      </c>
      <c r="I166" s="3" t="s">
        <v>322</v>
      </c>
      <c r="J166" s="17" t="s">
        <v>487</v>
      </c>
      <c r="K166" t="str">
        <f>IFERROR(VLOOKUP(A166,品名对照!$A$2:$B$93,2,FALSE),"")</f>
        <v>Women's Pants Of Synthetic Fibre</v>
      </c>
      <c r="L166" t="str">
        <f>IFERROR(VLOOKUP(H166,品名对照!$F$1:$G$8,2,FALSE),"")</f>
        <v>PCS</v>
      </c>
    </row>
    <row r="167" spans="1:12">
      <c r="A167" s="8" t="s">
        <v>163</v>
      </c>
      <c r="B167" s="8">
        <v>6204630000</v>
      </c>
      <c r="C167" s="14">
        <v>0.12</v>
      </c>
      <c r="D167" s="15">
        <v>0.13</v>
      </c>
      <c r="E167">
        <f t="shared" si="2"/>
        <v>0.2656</v>
      </c>
      <c r="F167" s="5">
        <v>3.2</v>
      </c>
      <c r="G167" s="5">
        <v>0.55000000000000004</v>
      </c>
      <c r="H167" t="s">
        <v>213</v>
      </c>
      <c r="I167" s="3" t="s">
        <v>323</v>
      </c>
      <c r="J167" s="17" t="s">
        <v>488</v>
      </c>
      <c r="K167" t="str">
        <f>IFERROR(VLOOKUP(A167,品名对照!$A$2:$B$93,2,FALSE),"")</f>
        <v>Women's Pants Of Synthetic Fibre</v>
      </c>
      <c r="L167" t="str">
        <f>IFERROR(VLOOKUP(H167,品名对照!$F$1:$G$8,2,FALSE),"")</f>
        <v>PCS</v>
      </c>
    </row>
    <row r="168" spans="1:12">
      <c r="A168" s="5" t="s">
        <v>187</v>
      </c>
      <c r="B168" s="5">
        <v>6211429000</v>
      </c>
      <c r="C168" s="14">
        <v>0.06</v>
      </c>
      <c r="D168" s="15">
        <v>0.13</v>
      </c>
      <c r="E168">
        <f t="shared" si="2"/>
        <v>0.1978</v>
      </c>
      <c r="F168" s="5">
        <v>2.6</v>
      </c>
      <c r="G168" s="5">
        <v>0.38</v>
      </c>
      <c r="H168" t="s">
        <v>209</v>
      </c>
      <c r="I168" s="3" t="s">
        <v>250</v>
      </c>
      <c r="J168" s="5" t="s">
        <v>489</v>
      </c>
      <c r="K168" t="str">
        <f>IFERROR(VLOOKUP(A168,品名对照!$A$2:$B$93,2,FALSE),"")</f>
        <v>Women's Sun-Top Of Cotton</v>
      </c>
      <c r="L168" t="str">
        <f>IFERROR(VLOOKUP(H168,品名对照!$F$1:$G$8,2,FALSE),"")</f>
        <v>PCS</v>
      </c>
    </row>
    <row r="169" spans="1:12">
      <c r="A169" s="5" t="s">
        <v>187</v>
      </c>
      <c r="B169" s="5">
        <v>6211429000</v>
      </c>
      <c r="C169" s="14">
        <v>0.06</v>
      </c>
      <c r="D169" s="15">
        <v>0.13</v>
      </c>
      <c r="E169">
        <f t="shared" si="2"/>
        <v>0.1978</v>
      </c>
      <c r="F169" s="5">
        <v>2.6</v>
      </c>
      <c r="G169" s="5">
        <v>0.38</v>
      </c>
      <c r="H169" t="s">
        <v>209</v>
      </c>
      <c r="I169" s="3" t="s">
        <v>324</v>
      </c>
      <c r="J169" s="5" t="s">
        <v>490</v>
      </c>
      <c r="K169" t="str">
        <f>IFERROR(VLOOKUP(A169,品名对照!$A$2:$B$93,2,FALSE),"")</f>
        <v>Women's Sun-Top Of Cotton</v>
      </c>
      <c r="L169" t="str">
        <f>IFERROR(VLOOKUP(H169,品名对照!$F$1:$G$8,2,FALSE),"")</f>
        <v>PCS</v>
      </c>
    </row>
    <row r="170" spans="1:12">
      <c r="A170" s="5" t="s">
        <v>187</v>
      </c>
      <c r="B170" s="5">
        <v>6211429000</v>
      </c>
      <c r="C170" s="14">
        <v>0.06</v>
      </c>
      <c r="D170" s="15">
        <v>0.13</v>
      </c>
      <c r="E170">
        <f t="shared" si="2"/>
        <v>0.1978</v>
      </c>
      <c r="F170" s="5">
        <v>2.6</v>
      </c>
      <c r="G170" s="5">
        <v>0.38</v>
      </c>
      <c r="H170" t="s">
        <v>209</v>
      </c>
      <c r="I170" s="3" t="s">
        <v>325</v>
      </c>
      <c r="J170" s="5" t="s">
        <v>491</v>
      </c>
      <c r="K170" t="str">
        <f>IFERROR(VLOOKUP(A170,品名对照!$A$2:$B$93,2,FALSE),"")</f>
        <v>Women's Sun-Top Of Cotton</v>
      </c>
      <c r="L170" t="str">
        <f>IFERROR(VLOOKUP(H170,品名对照!$F$1:$G$8,2,FALSE),"")</f>
        <v>PCS</v>
      </c>
    </row>
    <row r="171" spans="1:12">
      <c r="A171" s="5" t="s">
        <v>141</v>
      </c>
      <c r="B171" s="5">
        <v>6211439000</v>
      </c>
      <c r="C171" s="14">
        <v>0.08</v>
      </c>
      <c r="D171" s="15">
        <v>0.13</v>
      </c>
      <c r="E171">
        <f t="shared" si="2"/>
        <v>0.22039999999999998</v>
      </c>
      <c r="F171" s="5">
        <v>2.6</v>
      </c>
      <c r="G171" s="5">
        <v>0.38</v>
      </c>
      <c r="H171" t="s">
        <v>209</v>
      </c>
      <c r="I171" s="3" t="s">
        <v>223</v>
      </c>
      <c r="J171" s="5" t="s">
        <v>492</v>
      </c>
      <c r="K171" t="str">
        <f>IFERROR(VLOOKUP(A171,品名对照!$A$2:$B$93,2,FALSE),"")</f>
        <v>Women's Knitted Vest Of Chemical Fiber</v>
      </c>
      <c r="L171" t="str">
        <f>IFERROR(VLOOKUP(H171,品名对照!$F$1:$G$8,2,FALSE),"")</f>
        <v>PCS</v>
      </c>
    </row>
    <row r="172" spans="1:12">
      <c r="A172" s="5" t="s">
        <v>141</v>
      </c>
      <c r="B172" s="5">
        <v>6211439000</v>
      </c>
      <c r="C172" s="14">
        <v>0.08</v>
      </c>
      <c r="D172" s="15">
        <v>0.13</v>
      </c>
      <c r="E172">
        <f t="shared" si="2"/>
        <v>0.22039999999999998</v>
      </c>
      <c r="F172" s="5">
        <v>2.6</v>
      </c>
      <c r="G172" s="5">
        <v>0.38</v>
      </c>
      <c r="H172" t="s">
        <v>209</v>
      </c>
      <c r="I172" s="3" t="s">
        <v>223</v>
      </c>
      <c r="J172" s="5" t="s">
        <v>492</v>
      </c>
      <c r="K172" t="str">
        <f>IFERROR(VLOOKUP(A172,品名对照!$A$2:$B$93,2,FALSE),"")</f>
        <v>Women's Knitted Vest Of Chemical Fiber</v>
      </c>
      <c r="L172" t="str">
        <f>IFERROR(VLOOKUP(H172,品名对照!$F$1:$G$8,2,FALSE),"")</f>
        <v>PCS</v>
      </c>
    </row>
    <row r="173" spans="1:12">
      <c r="A173" s="5" t="s">
        <v>141</v>
      </c>
      <c r="B173" s="5">
        <v>6211439000</v>
      </c>
      <c r="C173" s="14">
        <v>0.08</v>
      </c>
      <c r="D173" s="15">
        <v>0.13</v>
      </c>
      <c r="E173">
        <f t="shared" si="2"/>
        <v>0.22039999999999998</v>
      </c>
      <c r="F173" s="5">
        <v>2.6</v>
      </c>
      <c r="G173" s="5">
        <v>0.38</v>
      </c>
      <c r="H173" t="s">
        <v>209</v>
      </c>
      <c r="I173" s="3" t="s">
        <v>223</v>
      </c>
      <c r="J173" s="5" t="s">
        <v>492</v>
      </c>
      <c r="K173" t="str">
        <f>IFERROR(VLOOKUP(A173,品名对照!$A$2:$B$93,2,FALSE),"")</f>
        <v>Women's Knitted Vest Of Chemical Fiber</v>
      </c>
      <c r="L173" t="str">
        <f>IFERROR(VLOOKUP(H173,品名对照!$F$1:$G$8,2,FALSE),"")</f>
        <v>PCS</v>
      </c>
    </row>
    <row r="174" spans="1:12">
      <c r="A174" s="5" t="s">
        <v>197</v>
      </c>
      <c r="B174" s="5">
        <v>6211439000</v>
      </c>
      <c r="C174" s="14">
        <v>0.08</v>
      </c>
      <c r="D174" s="15">
        <v>0.13</v>
      </c>
      <c r="E174">
        <f t="shared" si="2"/>
        <v>0.22039999999999998</v>
      </c>
      <c r="F174" s="5">
        <v>2.6</v>
      </c>
      <c r="G174" s="5">
        <v>0.38</v>
      </c>
      <c r="H174" t="s">
        <v>209</v>
      </c>
      <c r="I174" s="3" t="s">
        <v>223</v>
      </c>
      <c r="J174" s="5" t="s">
        <v>493</v>
      </c>
      <c r="K174" t="str">
        <f>IFERROR(VLOOKUP(A174,品名对照!$A$2:$B$93,2,FALSE),"")</f>
        <v>Women's Sun-Top Of Chemical Fiber</v>
      </c>
      <c r="L174" t="str">
        <f>IFERROR(VLOOKUP(H174,品名对照!$F$1:$G$8,2,FALSE),"")</f>
        <v>PCS</v>
      </c>
    </row>
    <row r="175" spans="1:12">
      <c r="A175" s="5" t="s">
        <v>197</v>
      </c>
      <c r="B175" s="5">
        <v>6211439000</v>
      </c>
      <c r="C175" s="14">
        <v>0.08</v>
      </c>
      <c r="D175" s="15">
        <v>0.13</v>
      </c>
      <c r="E175">
        <f t="shared" si="2"/>
        <v>0.22039999999999998</v>
      </c>
      <c r="F175" s="5">
        <v>2.6</v>
      </c>
      <c r="G175" s="5">
        <v>0.38</v>
      </c>
      <c r="H175" t="s">
        <v>209</v>
      </c>
      <c r="I175" s="3" t="s">
        <v>223</v>
      </c>
      <c r="J175" s="5" t="s">
        <v>493</v>
      </c>
      <c r="K175" t="str">
        <f>IFERROR(VLOOKUP(A175,品名对照!$A$2:$B$93,2,FALSE),"")</f>
        <v>Women's Sun-Top Of Chemical Fiber</v>
      </c>
      <c r="L175" t="str">
        <f>IFERROR(VLOOKUP(H175,品名对照!$F$1:$G$8,2,FALSE),"")</f>
        <v>PCS</v>
      </c>
    </row>
    <row r="176" spans="1:12">
      <c r="A176" s="5" t="s">
        <v>197</v>
      </c>
      <c r="B176" s="5">
        <v>6211439000</v>
      </c>
      <c r="C176" s="14">
        <v>0.08</v>
      </c>
      <c r="D176" s="15">
        <v>0.13</v>
      </c>
      <c r="E176">
        <f t="shared" si="2"/>
        <v>0.22039999999999998</v>
      </c>
      <c r="F176" s="5">
        <v>2.6</v>
      </c>
      <c r="G176" s="5">
        <v>0.38</v>
      </c>
      <c r="H176" t="s">
        <v>209</v>
      </c>
      <c r="I176" s="3" t="s">
        <v>223</v>
      </c>
      <c r="J176" s="5" t="s">
        <v>493</v>
      </c>
      <c r="K176" t="str">
        <f>IFERROR(VLOOKUP(A176,品名对照!$A$2:$B$93,2,FALSE),"")</f>
        <v>Women's Sun-Top Of Chemical Fiber</v>
      </c>
      <c r="L176" t="str">
        <f>IFERROR(VLOOKUP(H176,品名对照!$F$1:$G$8,2,FALSE),"")</f>
        <v>PCS</v>
      </c>
    </row>
    <row r="177" spans="1:12">
      <c r="A177" s="5" t="s">
        <v>143</v>
      </c>
      <c r="B177" s="5">
        <v>6211439000</v>
      </c>
      <c r="C177" s="14">
        <v>0.08</v>
      </c>
      <c r="D177" s="15">
        <v>0.13</v>
      </c>
      <c r="E177">
        <f t="shared" si="2"/>
        <v>0.22039999999999998</v>
      </c>
      <c r="F177" s="5">
        <v>3.08</v>
      </c>
      <c r="G177" s="5">
        <v>0.51500000000000001</v>
      </c>
      <c r="H177" t="s">
        <v>213</v>
      </c>
      <c r="I177" s="3" t="s">
        <v>223</v>
      </c>
      <c r="J177" s="5" t="s">
        <v>494</v>
      </c>
      <c r="K177" t="str">
        <f>IFERROR(VLOOKUP(A177,品名对照!$A$2:$B$93,2,FALSE),"")</f>
        <v>Women's Jumpsuits Of Chemical Fiber</v>
      </c>
      <c r="L177" t="str">
        <f>IFERROR(VLOOKUP(H177,品名对照!$F$1:$G$8,2,FALSE),"")</f>
        <v>PCS</v>
      </c>
    </row>
    <row r="178" spans="1:12">
      <c r="A178" s="5" t="s">
        <v>143</v>
      </c>
      <c r="B178" s="5">
        <v>6211439000</v>
      </c>
      <c r="C178" s="14">
        <v>0.08</v>
      </c>
      <c r="D178" s="15">
        <v>0.13</v>
      </c>
      <c r="E178">
        <f t="shared" si="2"/>
        <v>0.22039999999999998</v>
      </c>
      <c r="F178" s="5">
        <v>3.08</v>
      </c>
      <c r="G178" s="5">
        <v>0.51500000000000001</v>
      </c>
      <c r="H178" t="s">
        <v>213</v>
      </c>
      <c r="I178" s="3" t="s">
        <v>223</v>
      </c>
      <c r="J178" s="5" t="s">
        <v>494</v>
      </c>
      <c r="K178" t="str">
        <f>IFERROR(VLOOKUP(A178,品名对照!$A$2:$B$93,2,FALSE),"")</f>
        <v>Women's Jumpsuits Of Chemical Fiber</v>
      </c>
      <c r="L178" t="str">
        <f>IFERROR(VLOOKUP(H178,品名对照!$F$1:$G$8,2,FALSE),"")</f>
        <v>PCS</v>
      </c>
    </row>
    <row r="179" spans="1:12">
      <c r="A179" s="5" t="s">
        <v>143</v>
      </c>
      <c r="B179" s="5">
        <v>6211439000</v>
      </c>
      <c r="C179" s="14">
        <v>0.08</v>
      </c>
      <c r="D179" s="15">
        <v>0.13</v>
      </c>
      <c r="E179">
        <f t="shared" si="2"/>
        <v>0.22039999999999998</v>
      </c>
      <c r="F179" s="5">
        <v>3.08</v>
      </c>
      <c r="G179" s="5">
        <v>0.51500000000000001</v>
      </c>
      <c r="H179" t="s">
        <v>213</v>
      </c>
      <c r="I179" s="3" t="s">
        <v>223</v>
      </c>
      <c r="J179" s="5" t="s">
        <v>494</v>
      </c>
      <c r="K179" t="str">
        <f>IFERROR(VLOOKUP(A179,品名对照!$A$2:$B$93,2,FALSE),"")</f>
        <v>Women's Jumpsuits Of Chemical Fiber</v>
      </c>
      <c r="L179" t="str">
        <f>IFERROR(VLOOKUP(H179,品名对照!$F$1:$G$8,2,FALSE),"")</f>
        <v>PCS</v>
      </c>
    </row>
    <row r="180" spans="1:12">
      <c r="A180" s="5" t="s">
        <v>188</v>
      </c>
      <c r="B180" s="5">
        <v>6213209000</v>
      </c>
      <c r="C180" s="14">
        <v>0.06</v>
      </c>
      <c r="D180" s="15">
        <v>0.13</v>
      </c>
      <c r="E180">
        <f t="shared" si="2"/>
        <v>0.1978</v>
      </c>
      <c r="F180" s="5">
        <v>0.35</v>
      </c>
      <c r="G180" s="5">
        <v>1.7999999999999999E-2</v>
      </c>
      <c r="H180" t="s">
        <v>213</v>
      </c>
      <c r="I180" s="3" t="s">
        <v>326</v>
      </c>
      <c r="J180" s="5" t="s">
        <v>495</v>
      </c>
      <c r="K180" t="str">
        <f>IFERROR(VLOOKUP(A180,品名对照!$A$2:$B$93,2,FALSE),"")</f>
        <v>Handkerchief</v>
      </c>
      <c r="L180" t="str">
        <f>IFERROR(VLOOKUP(H180,品名对照!$F$1:$G$8,2,FALSE),"")</f>
        <v>PCS</v>
      </c>
    </row>
    <row r="181" spans="1:12">
      <c r="A181" s="5" t="s">
        <v>188</v>
      </c>
      <c r="B181" s="5">
        <v>6213209000</v>
      </c>
      <c r="C181" s="14">
        <v>0.06</v>
      </c>
      <c r="D181" s="15">
        <v>0.13</v>
      </c>
      <c r="E181">
        <f t="shared" si="2"/>
        <v>0.1978</v>
      </c>
      <c r="F181" s="5">
        <v>0.35</v>
      </c>
      <c r="G181" s="5">
        <v>1.7999999999999999E-2</v>
      </c>
      <c r="H181" t="s">
        <v>213</v>
      </c>
      <c r="I181" s="3" t="s">
        <v>327</v>
      </c>
      <c r="J181" s="5" t="s">
        <v>496</v>
      </c>
      <c r="K181" t="str">
        <f>IFERROR(VLOOKUP(A181,品名对照!$A$2:$B$93,2,FALSE),"")</f>
        <v>Handkerchief</v>
      </c>
      <c r="L181" t="str">
        <f>IFERROR(VLOOKUP(H181,品名对照!$F$1:$G$8,2,FALSE),"")</f>
        <v>PCS</v>
      </c>
    </row>
    <row r="182" spans="1:12">
      <c r="A182" s="5" t="s">
        <v>188</v>
      </c>
      <c r="B182" s="5">
        <v>6213209000</v>
      </c>
      <c r="C182" s="14">
        <v>0.06</v>
      </c>
      <c r="D182" s="15">
        <v>0.13</v>
      </c>
      <c r="E182">
        <f t="shared" si="2"/>
        <v>0.1978</v>
      </c>
      <c r="F182" s="5">
        <v>0.35</v>
      </c>
      <c r="G182" s="5">
        <v>1.7999999999999999E-2</v>
      </c>
      <c r="H182" t="s">
        <v>213</v>
      </c>
      <c r="I182" s="3" t="s">
        <v>328</v>
      </c>
      <c r="J182" s="5" t="s">
        <v>497</v>
      </c>
      <c r="K182" t="str">
        <f>IFERROR(VLOOKUP(A182,品名对照!$A$2:$B$93,2,FALSE),"")</f>
        <v>Handkerchief</v>
      </c>
      <c r="L182" t="str">
        <f>IFERROR(VLOOKUP(H182,品名对照!$F$1:$G$8,2,FALSE),"")</f>
        <v>PCS</v>
      </c>
    </row>
    <row r="183" spans="1:12">
      <c r="A183" s="8" t="s">
        <v>69</v>
      </c>
      <c r="B183" s="8">
        <v>6214300000</v>
      </c>
      <c r="C183" s="14">
        <v>0.06</v>
      </c>
      <c r="D183" s="15">
        <v>0.13</v>
      </c>
      <c r="E183">
        <f t="shared" si="2"/>
        <v>0.1978</v>
      </c>
      <c r="F183" s="5">
        <v>2.2000000000000002</v>
      </c>
      <c r="G183" s="5">
        <v>0.22</v>
      </c>
      <c r="H183" t="s">
        <v>213</v>
      </c>
      <c r="I183" s="3" t="s">
        <v>223</v>
      </c>
      <c r="J183" s="17" t="s">
        <v>498</v>
      </c>
      <c r="K183" t="str">
        <f>IFERROR(VLOOKUP(A183,品名对照!$A$2:$B$93,2,FALSE),"")</f>
        <v>Women's  Scarf Of Polyester</v>
      </c>
      <c r="L183" t="str">
        <f>IFERROR(VLOOKUP(H183,品名对照!$F$1:$G$8,2,FALSE),"")</f>
        <v>PCS</v>
      </c>
    </row>
    <row r="184" spans="1:12">
      <c r="A184" s="8" t="s">
        <v>69</v>
      </c>
      <c r="B184" s="8">
        <v>6214300000</v>
      </c>
      <c r="C184" s="14">
        <v>0.06</v>
      </c>
      <c r="D184" s="15">
        <v>0.13</v>
      </c>
      <c r="E184">
        <f t="shared" si="2"/>
        <v>0.1978</v>
      </c>
      <c r="F184" s="5">
        <v>2.2000000000000002</v>
      </c>
      <c r="G184" s="5">
        <v>0.22</v>
      </c>
      <c r="H184" t="s">
        <v>213</v>
      </c>
      <c r="I184" s="3" t="s">
        <v>329</v>
      </c>
      <c r="J184" s="17" t="s">
        <v>499</v>
      </c>
      <c r="K184" t="str">
        <f>IFERROR(VLOOKUP(A184,品名对照!$A$2:$B$93,2,FALSE),"")</f>
        <v>Women's  Scarf Of Polyester</v>
      </c>
      <c r="L184" t="str">
        <f>IFERROR(VLOOKUP(H184,品名对照!$F$1:$G$8,2,FALSE),"")</f>
        <v>PCS</v>
      </c>
    </row>
    <row r="185" spans="1:12">
      <c r="A185" s="8" t="s">
        <v>69</v>
      </c>
      <c r="B185" s="8">
        <v>6214300000</v>
      </c>
      <c r="C185" s="14">
        <v>0.06</v>
      </c>
      <c r="D185" s="15">
        <v>0.13</v>
      </c>
      <c r="E185">
        <f t="shared" si="2"/>
        <v>0.1978</v>
      </c>
      <c r="F185" s="5">
        <v>2.2000000000000002</v>
      </c>
      <c r="G185" s="5">
        <v>0.22</v>
      </c>
      <c r="H185" t="s">
        <v>213</v>
      </c>
      <c r="I185" s="3" t="s">
        <v>233</v>
      </c>
      <c r="J185" s="17" t="s">
        <v>500</v>
      </c>
      <c r="K185" t="str">
        <f>IFERROR(VLOOKUP(A185,品名对照!$A$2:$B$93,2,FALSE),"")</f>
        <v>Women's  Scarf Of Polyester</v>
      </c>
      <c r="L185" t="str">
        <f>IFERROR(VLOOKUP(H185,品名对照!$F$1:$G$8,2,FALSE),"")</f>
        <v>PCS</v>
      </c>
    </row>
    <row r="186" spans="1:12">
      <c r="A186" s="10" t="s">
        <v>91</v>
      </c>
      <c r="B186" s="10">
        <v>6214900010</v>
      </c>
      <c r="C186" s="14">
        <v>0.06</v>
      </c>
      <c r="D186" s="15">
        <v>0.13</v>
      </c>
      <c r="E186">
        <f t="shared" si="2"/>
        <v>0.1978</v>
      </c>
      <c r="F186" s="5">
        <v>2.2000000000000002</v>
      </c>
      <c r="G186" s="5">
        <v>0.22</v>
      </c>
      <c r="H186" t="s">
        <v>213</v>
      </c>
      <c r="I186" s="3" t="s">
        <v>243</v>
      </c>
      <c r="J186" s="18" t="s">
        <v>501</v>
      </c>
      <c r="K186" t="str">
        <f>IFERROR(VLOOKUP(A186,品名对照!$A$2:$B$93,2,FALSE),"")</f>
        <v>Scarf</v>
      </c>
      <c r="L186" t="str">
        <f>IFERROR(VLOOKUP(H186,品名对照!$F$1:$G$8,2,FALSE),"")</f>
        <v>PCS</v>
      </c>
    </row>
    <row r="187" spans="1:12">
      <c r="A187" s="10" t="s">
        <v>91</v>
      </c>
      <c r="B187" s="10">
        <v>6214900010</v>
      </c>
      <c r="C187" s="14">
        <v>0.06</v>
      </c>
      <c r="D187" s="15">
        <v>0.13</v>
      </c>
      <c r="E187">
        <f t="shared" si="2"/>
        <v>0.1978</v>
      </c>
      <c r="F187" s="5">
        <v>2.2000000000000002</v>
      </c>
      <c r="G187" s="5">
        <v>0.22</v>
      </c>
      <c r="H187" t="s">
        <v>213</v>
      </c>
      <c r="I187" s="3" t="s">
        <v>330</v>
      </c>
      <c r="J187" s="18" t="s">
        <v>502</v>
      </c>
      <c r="K187" t="str">
        <f>IFERROR(VLOOKUP(A187,品名对照!$A$2:$B$93,2,FALSE),"")</f>
        <v>Scarf</v>
      </c>
      <c r="L187" t="str">
        <f>IFERROR(VLOOKUP(H187,品名对照!$F$1:$G$8,2,FALSE),"")</f>
        <v>PCS</v>
      </c>
    </row>
    <row r="188" spans="1:12">
      <c r="A188" s="10" t="s">
        <v>91</v>
      </c>
      <c r="B188" s="10">
        <v>6214900010</v>
      </c>
      <c r="C188" s="14">
        <v>0.06</v>
      </c>
      <c r="D188" s="15">
        <v>0.13</v>
      </c>
      <c r="E188">
        <f t="shared" si="2"/>
        <v>0.1978</v>
      </c>
      <c r="F188" s="5">
        <v>2.2000000000000002</v>
      </c>
      <c r="G188" s="5">
        <v>0.22</v>
      </c>
      <c r="H188" t="s">
        <v>213</v>
      </c>
      <c r="I188" s="3" t="s">
        <v>331</v>
      </c>
      <c r="J188" s="18" t="s">
        <v>503</v>
      </c>
      <c r="K188" t="str">
        <f>IFERROR(VLOOKUP(A188,品名对照!$A$2:$B$93,2,FALSE),"")</f>
        <v>Scarf</v>
      </c>
      <c r="L188" t="str">
        <f>IFERROR(VLOOKUP(H188,品名对照!$F$1:$G$8,2,FALSE),"")</f>
        <v>PCS</v>
      </c>
    </row>
    <row r="189" spans="1:12">
      <c r="A189" s="10" t="s">
        <v>75</v>
      </c>
      <c r="B189" s="10">
        <v>6217101000</v>
      </c>
      <c r="C189" s="14">
        <v>0.06</v>
      </c>
      <c r="D189" s="15">
        <v>0.13</v>
      </c>
      <c r="E189">
        <f t="shared" si="2"/>
        <v>0.1978</v>
      </c>
      <c r="F189" s="5">
        <v>0.6</v>
      </c>
      <c r="G189" s="5">
        <v>0.13</v>
      </c>
      <c r="H189" t="s">
        <v>215</v>
      </c>
      <c r="I189" s="3" t="s">
        <v>332</v>
      </c>
      <c r="J189" s="18" t="s">
        <v>504</v>
      </c>
      <c r="K189" t="str">
        <f>IFERROR(VLOOKUP(A189,品名对照!$A$2:$B$93,2,FALSE),"")</f>
        <v>Women's Socks</v>
      </c>
      <c r="L189" t="str">
        <f>IFERROR(VLOOKUP(H189,品名对照!$F$1:$G$8,2,FALSE),"")</f>
        <v>PAIR</v>
      </c>
    </row>
    <row r="190" spans="1:12">
      <c r="A190" s="10" t="s">
        <v>75</v>
      </c>
      <c r="B190" s="10">
        <v>6217101000</v>
      </c>
      <c r="C190" s="14">
        <v>0.06</v>
      </c>
      <c r="D190" s="15">
        <v>0.13</v>
      </c>
      <c r="E190">
        <f t="shared" si="2"/>
        <v>0.1978</v>
      </c>
      <c r="F190" s="5">
        <v>0.6</v>
      </c>
      <c r="G190" s="5">
        <v>0.13</v>
      </c>
      <c r="H190" t="s">
        <v>215</v>
      </c>
      <c r="I190" s="3" t="s">
        <v>333</v>
      </c>
      <c r="J190" s="18" t="s">
        <v>505</v>
      </c>
      <c r="K190" t="str">
        <f>IFERROR(VLOOKUP(A190,品名对照!$A$2:$B$93,2,FALSE),"")</f>
        <v>Women's Socks</v>
      </c>
      <c r="L190" t="str">
        <f>IFERROR(VLOOKUP(H190,品名对照!$F$1:$G$8,2,FALSE),"")</f>
        <v>PAIR</v>
      </c>
    </row>
    <row r="191" spans="1:12">
      <c r="A191" s="10" t="s">
        <v>75</v>
      </c>
      <c r="B191" s="10">
        <v>6217101000</v>
      </c>
      <c r="C191" s="14">
        <v>0.06</v>
      </c>
      <c r="D191" s="15">
        <v>0.13</v>
      </c>
      <c r="E191">
        <f t="shared" si="2"/>
        <v>0.1978</v>
      </c>
      <c r="F191" s="5">
        <v>0.6</v>
      </c>
      <c r="G191" s="5">
        <v>0.13</v>
      </c>
      <c r="H191" t="s">
        <v>215</v>
      </c>
      <c r="I191" s="3" t="s">
        <v>250</v>
      </c>
      <c r="J191" s="18" t="s">
        <v>506</v>
      </c>
      <c r="K191" t="str">
        <f>IFERROR(VLOOKUP(A191,品名对照!$A$2:$B$93,2,FALSE),"")</f>
        <v>Women's Socks</v>
      </c>
      <c r="L191" t="str">
        <f>IFERROR(VLOOKUP(H191,品名对照!$F$1:$G$8,2,FALSE),"")</f>
        <v>PAIR</v>
      </c>
    </row>
    <row r="192" spans="1:12">
      <c r="A192" s="5" t="s">
        <v>131</v>
      </c>
      <c r="B192" s="5">
        <v>6217109000</v>
      </c>
      <c r="C192" s="14">
        <v>0.06</v>
      </c>
      <c r="D192" s="15">
        <v>0.13</v>
      </c>
      <c r="E192">
        <f t="shared" si="2"/>
        <v>0.1978</v>
      </c>
      <c r="F192" s="5">
        <v>2.2000000000000002</v>
      </c>
      <c r="G192" s="5">
        <v>0.26800000000000002</v>
      </c>
      <c r="H192" t="s">
        <v>213</v>
      </c>
      <c r="I192" s="3" t="s">
        <v>248</v>
      </c>
      <c r="J192" s="5" t="s">
        <v>507</v>
      </c>
      <c r="K192" t="str">
        <f>IFERROR(VLOOKUP(A192,品名对照!$A$2:$B$93,2,FALSE),"")</f>
        <v>Women's Belts Of T/C</v>
      </c>
      <c r="L192" t="str">
        <f>IFERROR(VLOOKUP(H192,品名对照!$F$1:$G$8,2,FALSE),"")</f>
        <v>PCS</v>
      </c>
    </row>
    <row r="193" spans="1:12">
      <c r="A193" s="5" t="s">
        <v>131</v>
      </c>
      <c r="B193" s="5">
        <v>6217109000</v>
      </c>
      <c r="C193" s="14">
        <v>0.06</v>
      </c>
      <c r="D193" s="15">
        <v>0.13</v>
      </c>
      <c r="E193">
        <f t="shared" si="2"/>
        <v>0.1978</v>
      </c>
      <c r="F193" s="5">
        <v>2.2000000000000002</v>
      </c>
      <c r="G193" s="5">
        <v>0.26800000000000002</v>
      </c>
      <c r="H193" t="s">
        <v>213</v>
      </c>
      <c r="I193" s="3" t="s">
        <v>334</v>
      </c>
      <c r="J193" s="5" t="s">
        <v>508</v>
      </c>
      <c r="K193" t="str">
        <f>IFERROR(VLOOKUP(A193,品名对照!$A$2:$B$93,2,FALSE),"")</f>
        <v>Women's Belts Of T/C</v>
      </c>
      <c r="L193" t="str">
        <f>IFERROR(VLOOKUP(H193,品名对照!$F$1:$G$8,2,FALSE),"")</f>
        <v>PCS</v>
      </c>
    </row>
    <row r="194" spans="1:12">
      <c r="A194" s="5" t="s">
        <v>131</v>
      </c>
      <c r="B194" s="5">
        <v>6217109000</v>
      </c>
      <c r="C194" s="14">
        <v>0.06</v>
      </c>
      <c r="D194" s="15">
        <v>0.13</v>
      </c>
      <c r="E194">
        <f t="shared" si="2"/>
        <v>0.1978</v>
      </c>
      <c r="F194" s="5">
        <v>2.2000000000000002</v>
      </c>
      <c r="G194" s="5">
        <v>0.26800000000000002</v>
      </c>
      <c r="H194" t="s">
        <v>213</v>
      </c>
      <c r="I194" s="3" t="s">
        <v>335</v>
      </c>
      <c r="J194" s="5" t="s">
        <v>509</v>
      </c>
      <c r="K194" t="str">
        <f>IFERROR(VLOOKUP(A194,品名对照!$A$2:$B$93,2,FALSE),"")</f>
        <v>Women's Belts Of T/C</v>
      </c>
      <c r="L194" t="str">
        <f>IFERROR(VLOOKUP(H194,品名对照!$F$1:$G$8,2,FALSE),"")</f>
        <v>PCS</v>
      </c>
    </row>
    <row r="195" spans="1:12">
      <c r="A195" s="5" t="s">
        <v>149</v>
      </c>
      <c r="B195" s="5">
        <v>6217109000</v>
      </c>
      <c r="C195" s="14">
        <v>0.06</v>
      </c>
      <c r="D195" s="15">
        <v>0.13</v>
      </c>
      <c r="E195">
        <f t="shared" ref="E195:E258" si="3">(100*C195+(100*C195+100)*D195)/100</f>
        <v>0.1978</v>
      </c>
      <c r="F195" s="5">
        <v>2.2000000000000002</v>
      </c>
      <c r="G195" s="5">
        <v>0.26800000000000002</v>
      </c>
      <c r="H195" t="s">
        <v>213</v>
      </c>
      <c r="I195" s="3" t="s">
        <v>250</v>
      </c>
      <c r="J195" s="5" t="s">
        <v>510</v>
      </c>
      <c r="K195" t="str">
        <f>IFERROR(VLOOKUP(A195,品名对照!$A$2:$B$93,2,FALSE),"")</f>
        <v>Women's Belts Of Cotton</v>
      </c>
      <c r="L195" t="str">
        <f>IFERROR(VLOOKUP(H195,品名对照!$F$1:$G$8,2,FALSE),"")</f>
        <v>PCS</v>
      </c>
    </row>
    <row r="196" spans="1:12">
      <c r="A196" s="5" t="s">
        <v>149</v>
      </c>
      <c r="B196" s="5">
        <v>6217109000</v>
      </c>
      <c r="C196" s="14">
        <v>0.06</v>
      </c>
      <c r="D196" s="15">
        <v>0.13</v>
      </c>
      <c r="E196">
        <f t="shared" si="3"/>
        <v>0.1978</v>
      </c>
      <c r="F196" s="5">
        <v>2.2000000000000002</v>
      </c>
      <c r="G196" s="5">
        <v>0.26800000000000002</v>
      </c>
      <c r="H196" t="s">
        <v>213</v>
      </c>
      <c r="I196" s="3" t="s">
        <v>250</v>
      </c>
      <c r="J196" s="5" t="s">
        <v>510</v>
      </c>
      <c r="K196" t="str">
        <f>IFERROR(VLOOKUP(A196,品名对照!$A$2:$B$93,2,FALSE),"")</f>
        <v>Women's Belts Of Cotton</v>
      </c>
      <c r="L196" t="str">
        <f>IFERROR(VLOOKUP(H196,品名对照!$F$1:$G$8,2,FALSE),"")</f>
        <v>PCS</v>
      </c>
    </row>
    <row r="197" spans="1:12">
      <c r="A197" s="5" t="s">
        <v>149</v>
      </c>
      <c r="B197" s="5">
        <v>6217109000</v>
      </c>
      <c r="C197" s="14">
        <v>0.06</v>
      </c>
      <c r="D197" s="15">
        <v>0.13</v>
      </c>
      <c r="E197">
        <f t="shared" si="3"/>
        <v>0.1978</v>
      </c>
      <c r="F197" s="5">
        <v>2.2000000000000002</v>
      </c>
      <c r="G197" s="5">
        <v>0.26800000000000002</v>
      </c>
      <c r="H197" t="s">
        <v>213</v>
      </c>
      <c r="I197" s="3" t="s">
        <v>250</v>
      </c>
      <c r="J197" s="5" t="s">
        <v>510</v>
      </c>
      <c r="K197" t="str">
        <f>IFERROR(VLOOKUP(A197,品名对照!$A$2:$B$93,2,FALSE),"")</f>
        <v>Women's Belts Of Cotton</v>
      </c>
      <c r="L197" t="str">
        <f>IFERROR(VLOOKUP(H197,品名对照!$F$1:$G$8,2,FALSE),"")</f>
        <v>PCS</v>
      </c>
    </row>
    <row r="198" spans="1:12">
      <c r="A198" s="5" t="s">
        <v>198</v>
      </c>
      <c r="B198" s="5">
        <v>6217109000</v>
      </c>
      <c r="C198" s="14">
        <v>0.06</v>
      </c>
      <c r="D198" s="15">
        <v>0.13</v>
      </c>
      <c r="E198">
        <f t="shared" si="3"/>
        <v>0.1978</v>
      </c>
      <c r="F198" s="5">
        <v>2.2000000000000002</v>
      </c>
      <c r="G198" s="5">
        <v>0.26800000000000002</v>
      </c>
      <c r="H198" t="s">
        <v>213</v>
      </c>
      <c r="I198" s="3" t="s">
        <v>248</v>
      </c>
      <c r="J198" s="5" t="s">
        <v>507</v>
      </c>
      <c r="K198" t="str">
        <f>IFERROR(VLOOKUP(A198,品名对照!$A$2:$B$93,2,FALSE),"")</f>
        <v>Women's Belts</v>
      </c>
      <c r="L198" t="str">
        <f>IFERROR(VLOOKUP(H198,品名对照!$F$1:$G$8,2,FALSE),"")</f>
        <v>PCS</v>
      </c>
    </row>
    <row r="199" spans="1:12">
      <c r="A199" s="5" t="s">
        <v>198</v>
      </c>
      <c r="B199" s="5">
        <v>6217109000</v>
      </c>
      <c r="C199" s="14">
        <v>0.06</v>
      </c>
      <c r="D199" s="15">
        <v>0.13</v>
      </c>
      <c r="E199">
        <f t="shared" si="3"/>
        <v>0.1978</v>
      </c>
      <c r="F199" s="5">
        <v>2.2000000000000002</v>
      </c>
      <c r="G199" s="5">
        <v>0.26800000000000002</v>
      </c>
      <c r="H199" t="s">
        <v>213</v>
      </c>
      <c r="I199" s="3" t="s">
        <v>250</v>
      </c>
      <c r="J199" s="5" t="s">
        <v>506</v>
      </c>
      <c r="K199" t="str">
        <f>IFERROR(VLOOKUP(A199,品名对照!$A$2:$B$93,2,FALSE),"")</f>
        <v>Women's Belts</v>
      </c>
      <c r="L199" t="str">
        <f>IFERROR(VLOOKUP(H199,品名对照!$F$1:$G$8,2,FALSE),"")</f>
        <v>PCS</v>
      </c>
    </row>
    <row r="200" spans="1:12">
      <c r="A200" s="5" t="s">
        <v>198</v>
      </c>
      <c r="B200" s="5">
        <v>6217109000</v>
      </c>
      <c r="C200" s="14">
        <v>0.06</v>
      </c>
      <c r="D200" s="15">
        <v>0.13</v>
      </c>
      <c r="E200">
        <f t="shared" si="3"/>
        <v>0.1978</v>
      </c>
      <c r="F200" s="5">
        <v>2.2000000000000002</v>
      </c>
      <c r="G200" s="5">
        <v>0.26800000000000002</v>
      </c>
      <c r="H200" t="s">
        <v>213</v>
      </c>
      <c r="I200" s="3" t="s">
        <v>335</v>
      </c>
      <c r="J200" s="5" t="s">
        <v>509</v>
      </c>
      <c r="K200" t="str">
        <f>IFERROR(VLOOKUP(A200,品名对照!$A$2:$B$93,2,FALSE),"")</f>
        <v>Women's Belts</v>
      </c>
      <c r="L200" t="str">
        <f>IFERROR(VLOOKUP(H200,品名对照!$F$1:$G$8,2,FALSE),"")</f>
        <v>PCS</v>
      </c>
    </row>
    <row r="201" spans="1:12">
      <c r="A201" s="5" t="s">
        <v>151</v>
      </c>
      <c r="B201" s="5">
        <v>6302910000</v>
      </c>
      <c r="C201" s="14">
        <v>0.06</v>
      </c>
      <c r="D201" s="15">
        <v>0.13</v>
      </c>
      <c r="E201">
        <f t="shared" si="3"/>
        <v>0.1978</v>
      </c>
      <c r="F201" s="5">
        <v>1.2</v>
      </c>
      <c r="G201" s="5">
        <v>0.36</v>
      </c>
      <c r="H201" t="s">
        <v>213</v>
      </c>
      <c r="I201" s="3" t="s">
        <v>250</v>
      </c>
      <c r="J201" s="5" t="s">
        <v>511</v>
      </c>
      <c r="K201" t="str">
        <f>IFERROR(VLOOKUP(A201,品名对照!$A$2:$B$93,2,FALSE),"")</f>
        <v>Towel Of Cotton</v>
      </c>
      <c r="L201" t="str">
        <f>IFERROR(VLOOKUP(H201,品名对照!$F$1:$G$8,2,FALSE),"")</f>
        <v>PCS</v>
      </c>
    </row>
    <row r="202" spans="1:12">
      <c r="A202" s="5" t="s">
        <v>151</v>
      </c>
      <c r="B202" s="5">
        <v>6302910000</v>
      </c>
      <c r="C202" s="14">
        <v>0.06</v>
      </c>
      <c r="D202" s="15">
        <v>0.13</v>
      </c>
      <c r="E202">
        <f t="shared" si="3"/>
        <v>0.1978</v>
      </c>
      <c r="F202" s="5">
        <v>1.2</v>
      </c>
      <c r="G202" s="5">
        <v>0.36</v>
      </c>
      <c r="H202" t="s">
        <v>213</v>
      </c>
      <c r="I202" s="3" t="s">
        <v>250</v>
      </c>
      <c r="J202" s="5" t="s">
        <v>511</v>
      </c>
      <c r="K202" t="str">
        <f>IFERROR(VLOOKUP(A202,品名对照!$A$2:$B$93,2,FALSE),"")</f>
        <v>Towel Of Cotton</v>
      </c>
      <c r="L202" t="str">
        <f>IFERROR(VLOOKUP(H202,品名对照!$F$1:$G$8,2,FALSE),"")</f>
        <v>PCS</v>
      </c>
    </row>
    <row r="203" spans="1:12">
      <c r="A203" s="5" t="s">
        <v>151</v>
      </c>
      <c r="B203" s="5">
        <v>6302910000</v>
      </c>
      <c r="C203" s="14">
        <v>0.06</v>
      </c>
      <c r="D203" s="15">
        <v>0.13</v>
      </c>
      <c r="E203">
        <f t="shared" si="3"/>
        <v>0.1978</v>
      </c>
      <c r="F203" s="5">
        <v>1.2</v>
      </c>
      <c r="G203" s="5">
        <v>0.36</v>
      </c>
      <c r="H203" t="s">
        <v>213</v>
      </c>
      <c r="I203" s="3" t="s">
        <v>250</v>
      </c>
      <c r="J203" s="5" t="s">
        <v>511</v>
      </c>
      <c r="K203" t="str">
        <f>IFERROR(VLOOKUP(A203,品名对照!$A$2:$B$93,2,FALSE),"")</f>
        <v>Towel Of Cotton</v>
      </c>
      <c r="L203" t="str">
        <f>IFERROR(VLOOKUP(H203,品名对照!$F$1:$G$8,2,FALSE),"")</f>
        <v>PCS</v>
      </c>
    </row>
    <row r="204" spans="1:12" ht="14.25">
      <c r="A204" s="5" t="s">
        <v>139</v>
      </c>
      <c r="B204" s="5">
        <v>6307900000</v>
      </c>
      <c r="C204" s="14">
        <v>0.06</v>
      </c>
      <c r="D204" s="15">
        <v>0.13</v>
      </c>
      <c r="E204">
        <f t="shared" si="3"/>
        <v>0.1978</v>
      </c>
      <c r="F204" s="5">
        <v>1.2</v>
      </c>
      <c r="G204" s="5">
        <v>0.16800000000000001</v>
      </c>
      <c r="H204" t="s">
        <v>209</v>
      </c>
      <c r="I204" s="3" t="s">
        <v>250</v>
      </c>
      <c r="J204" s="7" t="s">
        <v>512</v>
      </c>
      <c r="K204" t="str">
        <f>IFERROR(VLOOKUP(A204,品名对照!$A$2:$B$93,2,FALSE),"")</f>
        <v>Mask</v>
      </c>
      <c r="L204" t="str">
        <f>IFERROR(VLOOKUP(H204,品名对照!$F$1:$G$8,2,FALSE),"")</f>
        <v>PCS</v>
      </c>
    </row>
    <row r="205" spans="1:12" ht="14.25">
      <c r="A205" s="5" t="s">
        <v>139</v>
      </c>
      <c r="B205" s="5">
        <v>6307900000</v>
      </c>
      <c r="C205" s="14">
        <v>0.06</v>
      </c>
      <c r="D205" s="15">
        <v>0.13</v>
      </c>
      <c r="E205">
        <f t="shared" si="3"/>
        <v>0.1978</v>
      </c>
      <c r="F205" s="5">
        <v>1.2</v>
      </c>
      <c r="G205" s="5">
        <v>0.16800000000000001</v>
      </c>
      <c r="H205" t="s">
        <v>209</v>
      </c>
      <c r="I205" s="3" t="s">
        <v>250</v>
      </c>
      <c r="J205" s="7" t="s">
        <v>512</v>
      </c>
      <c r="K205" t="str">
        <f>IFERROR(VLOOKUP(A205,品名对照!$A$2:$B$93,2,FALSE),"")</f>
        <v>Mask</v>
      </c>
      <c r="L205" t="str">
        <f>IFERROR(VLOOKUP(H205,品名对照!$F$1:$G$8,2,FALSE),"")</f>
        <v>PCS</v>
      </c>
    </row>
    <row r="206" spans="1:12" ht="14.25">
      <c r="A206" s="5" t="s">
        <v>139</v>
      </c>
      <c r="B206" s="5">
        <v>6307900000</v>
      </c>
      <c r="C206" s="14">
        <v>0.06</v>
      </c>
      <c r="D206" s="15">
        <v>0.13</v>
      </c>
      <c r="E206">
        <f t="shared" si="3"/>
        <v>0.1978</v>
      </c>
      <c r="F206" s="5">
        <v>1.2</v>
      </c>
      <c r="G206" s="5">
        <v>0.16800000000000001</v>
      </c>
      <c r="H206" t="s">
        <v>209</v>
      </c>
      <c r="I206" s="3" t="s">
        <v>250</v>
      </c>
      <c r="J206" s="7" t="s">
        <v>512</v>
      </c>
      <c r="K206" t="str">
        <f>IFERROR(VLOOKUP(A206,品名对照!$A$2:$B$93,2,FALSE),"")</f>
        <v>Mask</v>
      </c>
      <c r="L206" t="str">
        <f>IFERROR(VLOOKUP(H206,品名对照!$F$1:$G$8,2,FALSE),"")</f>
        <v>PCS</v>
      </c>
    </row>
    <row r="207" spans="1:12">
      <c r="A207" s="5" t="s">
        <v>127</v>
      </c>
      <c r="B207" s="5">
        <v>6402992900</v>
      </c>
      <c r="C207" s="14">
        <v>0.1</v>
      </c>
      <c r="D207" s="15">
        <v>0.13</v>
      </c>
      <c r="E207">
        <f t="shared" si="3"/>
        <v>0.24299999999999999</v>
      </c>
      <c r="F207" s="5">
        <v>6.5</v>
      </c>
      <c r="G207" s="5">
        <v>1.2</v>
      </c>
      <c r="H207" t="s">
        <v>215</v>
      </c>
      <c r="I207" s="3" t="s">
        <v>336</v>
      </c>
      <c r="J207" s="5" t="s">
        <v>513</v>
      </c>
      <c r="K207" t="str">
        <f>IFERROR(VLOOKUP(A207,品名对照!$A$2:$B$93,2,FALSE),"")</f>
        <v>Casual Shoes</v>
      </c>
      <c r="L207" t="str">
        <f>IFERROR(VLOOKUP(H207,品名对照!$F$1:$G$8,2,FALSE),"")</f>
        <v>PAIR</v>
      </c>
    </row>
    <row r="208" spans="1:12">
      <c r="A208" s="5" t="s">
        <v>127</v>
      </c>
      <c r="B208" s="5">
        <v>6402992900</v>
      </c>
      <c r="C208" s="14">
        <v>0.1</v>
      </c>
      <c r="D208" s="15">
        <v>0.13</v>
      </c>
      <c r="E208">
        <f t="shared" si="3"/>
        <v>0.24299999999999999</v>
      </c>
      <c r="F208" s="5">
        <v>6.5</v>
      </c>
      <c r="G208" s="5">
        <v>1.2</v>
      </c>
      <c r="H208" t="s">
        <v>215</v>
      </c>
      <c r="I208" s="3" t="s">
        <v>336</v>
      </c>
      <c r="J208" s="5" t="s">
        <v>513</v>
      </c>
      <c r="K208" t="str">
        <f>IFERROR(VLOOKUP(A208,品名对照!$A$2:$B$93,2,FALSE),"")</f>
        <v>Casual Shoes</v>
      </c>
      <c r="L208" t="str">
        <f>IFERROR(VLOOKUP(H208,品名对照!$F$1:$G$8,2,FALSE),"")</f>
        <v>PAIR</v>
      </c>
    </row>
    <row r="209" spans="1:12">
      <c r="A209" s="5" t="s">
        <v>127</v>
      </c>
      <c r="B209" s="5">
        <v>6402992900</v>
      </c>
      <c r="C209" s="14">
        <v>0.1</v>
      </c>
      <c r="D209" s="15">
        <v>0.13</v>
      </c>
      <c r="E209">
        <f t="shared" si="3"/>
        <v>0.24299999999999999</v>
      </c>
      <c r="F209" s="5">
        <v>6.5</v>
      </c>
      <c r="G209" s="5">
        <v>1.2</v>
      </c>
      <c r="H209" t="s">
        <v>215</v>
      </c>
      <c r="I209" s="3" t="s">
        <v>336</v>
      </c>
      <c r="J209" s="5" t="s">
        <v>513</v>
      </c>
      <c r="K209" t="str">
        <f>IFERROR(VLOOKUP(A209,品名对照!$A$2:$B$93,2,FALSE),"")</f>
        <v>Casual Shoes</v>
      </c>
      <c r="L209" t="str">
        <f>IFERROR(VLOOKUP(H209,品名对照!$F$1:$G$8,2,FALSE),"")</f>
        <v>PAIR</v>
      </c>
    </row>
    <row r="210" spans="1:12">
      <c r="A210" s="10" t="s">
        <v>0</v>
      </c>
      <c r="B210" s="10">
        <v>6403990090</v>
      </c>
      <c r="C210" s="14">
        <v>0.08</v>
      </c>
      <c r="D210" s="15">
        <v>0.13</v>
      </c>
      <c r="E210">
        <f t="shared" si="3"/>
        <v>0.22039999999999998</v>
      </c>
      <c r="F210" s="5">
        <f>ROUND(5.5/0.9,2)</f>
        <v>6.11</v>
      </c>
      <c r="G210" s="5">
        <v>0.89</v>
      </c>
      <c r="H210" t="s">
        <v>215</v>
      </c>
      <c r="I210" s="3" t="s">
        <v>337</v>
      </c>
      <c r="J210" s="18" t="s">
        <v>514</v>
      </c>
      <c r="K210" t="str">
        <f>IFERROR(VLOOKUP(A210,品名对照!$A$2:$B$93,2,FALSE),"")</f>
        <v>Casual Shoes Of Leather</v>
      </c>
      <c r="L210" t="str">
        <f>IFERROR(VLOOKUP(H210,品名对照!$F$1:$G$8,2,FALSE),"")</f>
        <v>PAIR</v>
      </c>
    </row>
    <row r="211" spans="1:12">
      <c r="A211" s="10" t="s">
        <v>0</v>
      </c>
      <c r="B211" s="10">
        <v>6403990090</v>
      </c>
      <c r="C211" s="14">
        <v>0.08</v>
      </c>
      <c r="D211" s="15">
        <v>0.13</v>
      </c>
      <c r="E211">
        <f t="shared" si="3"/>
        <v>0.22039999999999998</v>
      </c>
      <c r="F211" s="5">
        <f t="shared" ref="F211:F212" si="4">ROUND(5.5/0.9,2)</f>
        <v>6.11</v>
      </c>
      <c r="G211" s="5">
        <v>0.89</v>
      </c>
      <c r="H211" t="s">
        <v>215</v>
      </c>
      <c r="I211" s="3" t="s">
        <v>338</v>
      </c>
      <c r="J211" s="5" t="s">
        <v>515</v>
      </c>
      <c r="K211" t="str">
        <f>IFERROR(VLOOKUP(A211,品名对照!$A$2:$B$93,2,FALSE),"")</f>
        <v>Casual Shoes Of Leather</v>
      </c>
      <c r="L211" t="str">
        <f>IFERROR(VLOOKUP(H211,品名对照!$F$1:$G$8,2,FALSE),"")</f>
        <v>PAIR</v>
      </c>
    </row>
    <row r="212" spans="1:12">
      <c r="A212" s="10" t="s">
        <v>0</v>
      </c>
      <c r="B212" s="10">
        <v>6403990090</v>
      </c>
      <c r="C212" s="14">
        <v>0.08</v>
      </c>
      <c r="D212" s="15">
        <v>0.13</v>
      </c>
      <c r="E212">
        <f t="shared" si="3"/>
        <v>0.22039999999999998</v>
      </c>
      <c r="F212" s="5">
        <f t="shared" si="4"/>
        <v>6.11</v>
      </c>
      <c r="G212" s="5">
        <v>0.89</v>
      </c>
      <c r="H212" t="s">
        <v>215</v>
      </c>
      <c r="I212" s="3" t="s">
        <v>337</v>
      </c>
      <c r="J212" s="5" t="s">
        <v>514</v>
      </c>
      <c r="K212" t="str">
        <f>IFERROR(VLOOKUP(A212,品名对照!$A$2:$B$93,2,FALSE),"")</f>
        <v>Casual Shoes Of Leather</v>
      </c>
      <c r="L212" t="str">
        <f>IFERROR(VLOOKUP(H212,品名对照!$F$1:$G$8,2,FALSE),"")</f>
        <v>PAIR</v>
      </c>
    </row>
    <row r="213" spans="1:12">
      <c r="A213" s="5" t="s">
        <v>125</v>
      </c>
      <c r="B213" s="5">
        <v>6404199000</v>
      </c>
      <c r="C213" s="14">
        <v>0.1</v>
      </c>
      <c r="D213" s="15">
        <v>0.13</v>
      </c>
      <c r="E213">
        <f t="shared" si="3"/>
        <v>0.24299999999999999</v>
      </c>
      <c r="F213" s="5">
        <v>6.5</v>
      </c>
      <c r="G213" s="5">
        <v>1.2</v>
      </c>
      <c r="H213" t="s">
        <v>215</v>
      </c>
      <c r="I213" s="3" t="s">
        <v>339</v>
      </c>
      <c r="J213" s="5" t="s">
        <v>516</v>
      </c>
      <c r="K213" t="str">
        <f>IFERROR(VLOOKUP(A213,品名对照!$A$2:$B$93,2,FALSE),"")</f>
        <v>Casual Shoes Of Mesh Fabric</v>
      </c>
      <c r="L213" t="str">
        <f>IFERROR(VLOOKUP(H213,品名对照!$F$1:$G$8,2,FALSE),"")</f>
        <v>PAIR</v>
      </c>
    </row>
    <row r="214" spans="1:12">
      <c r="A214" s="5" t="s">
        <v>125</v>
      </c>
      <c r="B214" s="5">
        <v>6404199000</v>
      </c>
      <c r="C214" s="14">
        <v>0.1</v>
      </c>
      <c r="D214" s="15">
        <v>0.13</v>
      </c>
      <c r="E214">
        <f t="shared" si="3"/>
        <v>0.24299999999999999</v>
      </c>
      <c r="F214" s="5">
        <v>6.5</v>
      </c>
      <c r="G214" s="5">
        <v>1.2</v>
      </c>
      <c r="H214" t="s">
        <v>215</v>
      </c>
      <c r="I214" s="3" t="s">
        <v>339</v>
      </c>
      <c r="J214" s="5" t="s">
        <v>516</v>
      </c>
      <c r="K214" t="str">
        <f>IFERROR(VLOOKUP(A214,品名对照!$A$2:$B$93,2,FALSE),"")</f>
        <v>Casual Shoes Of Mesh Fabric</v>
      </c>
      <c r="L214" t="str">
        <f>IFERROR(VLOOKUP(H214,品名对照!$F$1:$G$8,2,FALSE),"")</f>
        <v>PAIR</v>
      </c>
    </row>
    <row r="215" spans="1:12">
      <c r="A215" s="5" t="s">
        <v>125</v>
      </c>
      <c r="B215" s="5">
        <v>6404199000</v>
      </c>
      <c r="C215" s="14">
        <v>0.1</v>
      </c>
      <c r="D215" s="15">
        <v>0.13</v>
      </c>
      <c r="E215">
        <f t="shared" si="3"/>
        <v>0.24299999999999999</v>
      </c>
      <c r="F215" s="5">
        <v>6.5</v>
      </c>
      <c r="G215" s="5">
        <v>1.2</v>
      </c>
      <c r="H215" t="s">
        <v>215</v>
      </c>
      <c r="I215" s="3" t="s">
        <v>339</v>
      </c>
      <c r="J215" s="5" t="s">
        <v>516</v>
      </c>
      <c r="K215" t="str">
        <f>IFERROR(VLOOKUP(A215,品名对照!$A$2:$B$93,2,FALSE),"")</f>
        <v>Casual Shoes Of Mesh Fabric</v>
      </c>
      <c r="L215" t="str">
        <f>IFERROR(VLOOKUP(H215,品名对照!$F$1:$G$8,2,FALSE),"")</f>
        <v>PAIR</v>
      </c>
    </row>
    <row r="216" spans="1:12">
      <c r="A216" s="8" t="s">
        <v>67</v>
      </c>
      <c r="B216" s="8">
        <v>6505009900</v>
      </c>
      <c r="C216" s="14">
        <v>0.08</v>
      </c>
      <c r="D216" s="15">
        <v>0.13</v>
      </c>
      <c r="E216">
        <f t="shared" si="3"/>
        <v>0.22039999999999998</v>
      </c>
      <c r="F216" s="5">
        <v>2.2000000000000002</v>
      </c>
      <c r="G216" s="5">
        <v>0.26</v>
      </c>
      <c r="H216" t="s">
        <v>211</v>
      </c>
      <c r="I216" s="3" t="s">
        <v>294</v>
      </c>
      <c r="J216" s="17" t="s">
        <v>517</v>
      </c>
      <c r="K216" t="str">
        <f>IFERROR(VLOOKUP(A216,品名对照!$A$2:$B$93,2,FALSE),"")</f>
        <v>Women's Hat Of  Polyester</v>
      </c>
      <c r="L216" t="str">
        <f>IFERROR(VLOOKUP(H216,品名对照!$F$1:$G$8,2,FALSE),"")</f>
        <v>PCS</v>
      </c>
    </row>
    <row r="217" spans="1:12">
      <c r="A217" s="8" t="s">
        <v>67</v>
      </c>
      <c r="B217" s="8">
        <v>6505009900</v>
      </c>
      <c r="C217" s="14">
        <v>0.08</v>
      </c>
      <c r="D217" s="15">
        <v>0.13</v>
      </c>
      <c r="E217">
        <f t="shared" si="3"/>
        <v>0.22039999999999998</v>
      </c>
      <c r="F217" s="5">
        <v>2.2000000000000002</v>
      </c>
      <c r="G217" s="5">
        <v>0.26</v>
      </c>
      <c r="H217" t="s">
        <v>211</v>
      </c>
      <c r="I217" s="3" t="s">
        <v>223</v>
      </c>
      <c r="J217" s="5" t="s">
        <v>518</v>
      </c>
      <c r="K217" t="str">
        <f>IFERROR(VLOOKUP(A217,品名对照!$A$2:$B$93,2,FALSE),"")</f>
        <v>Women's Hat Of  Polyester</v>
      </c>
      <c r="L217" t="str">
        <f>IFERROR(VLOOKUP(H217,品名对照!$F$1:$G$8,2,FALSE),"")</f>
        <v>PCS</v>
      </c>
    </row>
    <row r="218" spans="1:12">
      <c r="A218" s="8" t="s">
        <v>67</v>
      </c>
      <c r="B218" s="8">
        <v>6505009900</v>
      </c>
      <c r="C218" s="14">
        <v>0.08</v>
      </c>
      <c r="D218" s="15">
        <v>0.13</v>
      </c>
      <c r="E218">
        <f t="shared" si="3"/>
        <v>0.22039999999999998</v>
      </c>
      <c r="F218" s="5">
        <v>2.2000000000000002</v>
      </c>
      <c r="G218" s="5">
        <v>0.26</v>
      </c>
      <c r="H218" t="s">
        <v>211</v>
      </c>
      <c r="I218" s="3" t="s">
        <v>340</v>
      </c>
      <c r="J218" s="5" t="s">
        <v>519</v>
      </c>
      <c r="K218" t="str">
        <f>IFERROR(VLOOKUP(A218,品名对照!$A$2:$B$93,2,FALSE),"")</f>
        <v>Women's Hat Of  Polyester</v>
      </c>
      <c r="L218" t="str">
        <f>IFERROR(VLOOKUP(H218,品名对照!$F$1:$G$8,2,FALSE),"")</f>
        <v>PCS</v>
      </c>
    </row>
    <row r="219" spans="1:12">
      <c r="A219" s="5" t="s">
        <v>171</v>
      </c>
      <c r="B219" s="5">
        <v>6506910000</v>
      </c>
      <c r="C219" s="14">
        <v>0.04</v>
      </c>
      <c r="D219" s="15">
        <v>0.13</v>
      </c>
      <c r="E219">
        <f t="shared" si="3"/>
        <v>0.17519999999999999</v>
      </c>
      <c r="F219" s="5">
        <v>1.6</v>
      </c>
      <c r="G219" s="5">
        <v>0.19</v>
      </c>
      <c r="H219" t="s">
        <v>209</v>
      </c>
      <c r="I219" s="3" t="s">
        <v>341</v>
      </c>
      <c r="J219" s="5" t="s">
        <v>520</v>
      </c>
      <c r="K219" t="str">
        <f>IFERROR(VLOOKUP(A219,品名对照!$A$2:$B$93,2,FALSE),"")</f>
        <v>Swimming Cap</v>
      </c>
      <c r="L219" t="str">
        <f>IFERROR(VLOOKUP(H219,品名对照!$F$1:$G$8,2,FALSE),"")</f>
        <v>PCS</v>
      </c>
    </row>
    <row r="220" spans="1:12">
      <c r="A220" s="5" t="s">
        <v>171</v>
      </c>
      <c r="B220" s="5">
        <v>6506910000</v>
      </c>
      <c r="C220" s="14">
        <v>0.04</v>
      </c>
      <c r="D220" s="15">
        <v>0.13</v>
      </c>
      <c r="E220">
        <f t="shared" si="3"/>
        <v>0.17519999999999999</v>
      </c>
      <c r="F220" s="5">
        <v>1.6</v>
      </c>
      <c r="G220" s="5">
        <v>0.19</v>
      </c>
      <c r="H220" t="s">
        <v>209</v>
      </c>
      <c r="I220" s="3" t="s">
        <v>341</v>
      </c>
      <c r="J220" s="5" t="s">
        <v>520</v>
      </c>
      <c r="K220" t="str">
        <f>IFERROR(VLOOKUP(A220,品名对照!$A$2:$B$93,2,FALSE),"")</f>
        <v>Swimming Cap</v>
      </c>
      <c r="L220" t="str">
        <f>IFERROR(VLOOKUP(H220,品名对照!$F$1:$G$8,2,FALSE),"")</f>
        <v>PCS</v>
      </c>
    </row>
    <row r="221" spans="1:12">
      <c r="A221" s="5" t="s">
        <v>171</v>
      </c>
      <c r="B221" s="5">
        <v>6506910000</v>
      </c>
      <c r="C221" s="14">
        <v>0.04</v>
      </c>
      <c r="D221" s="15">
        <v>0.13</v>
      </c>
      <c r="E221">
        <f t="shared" si="3"/>
        <v>0.17519999999999999</v>
      </c>
      <c r="F221" s="5">
        <v>1.6</v>
      </c>
      <c r="G221" s="5">
        <v>0.19</v>
      </c>
      <c r="H221" t="s">
        <v>209</v>
      </c>
      <c r="I221" s="3" t="s">
        <v>341</v>
      </c>
      <c r="J221" s="5" t="s">
        <v>520</v>
      </c>
      <c r="K221" t="str">
        <f>IFERROR(VLOOKUP(A221,品名对照!$A$2:$B$93,2,FALSE),"")</f>
        <v>Swimming Cap</v>
      </c>
      <c r="L221" t="str">
        <f>IFERROR(VLOOKUP(H221,品名对照!$F$1:$G$8,2,FALSE),"")</f>
        <v>PCS</v>
      </c>
    </row>
    <row r="222" spans="1:12">
      <c r="A222" s="5" t="s">
        <v>129</v>
      </c>
      <c r="B222" s="5">
        <v>7009920000</v>
      </c>
      <c r="C222" s="14">
        <v>0.12</v>
      </c>
      <c r="D222" s="15">
        <v>0.13</v>
      </c>
      <c r="E222">
        <f t="shared" si="3"/>
        <v>0.2656</v>
      </c>
      <c r="F222" s="5">
        <v>2.12</v>
      </c>
      <c r="G222" s="5">
        <v>0.311</v>
      </c>
      <c r="H222" t="s">
        <v>209</v>
      </c>
      <c r="I222" s="3" t="s">
        <v>342</v>
      </c>
      <c r="J222" s="5" t="s">
        <v>521</v>
      </c>
      <c r="K222" t="str">
        <f>IFERROR(VLOOKUP(A222,品名对照!$A$2:$B$93,2,FALSE),"")</f>
        <v>Women's Mirrors</v>
      </c>
      <c r="L222" t="str">
        <f>IFERROR(VLOOKUP(H222,品名对照!$F$1:$G$8,2,FALSE),"")</f>
        <v>PCS</v>
      </c>
    </row>
    <row r="223" spans="1:12">
      <c r="A223" s="5" t="s">
        <v>129</v>
      </c>
      <c r="B223" s="5">
        <v>7009920000</v>
      </c>
      <c r="C223" s="14">
        <v>0.12</v>
      </c>
      <c r="D223" s="15">
        <v>0.13</v>
      </c>
      <c r="E223">
        <f t="shared" si="3"/>
        <v>0.2656</v>
      </c>
      <c r="F223" s="5">
        <v>2.12</v>
      </c>
      <c r="G223" s="5">
        <v>0.311</v>
      </c>
      <c r="H223" t="s">
        <v>209</v>
      </c>
      <c r="I223" s="3" t="s">
        <v>342</v>
      </c>
      <c r="J223" s="5" t="s">
        <v>521</v>
      </c>
      <c r="K223" t="str">
        <f>IFERROR(VLOOKUP(A223,品名对照!$A$2:$B$93,2,FALSE),"")</f>
        <v>Women's Mirrors</v>
      </c>
      <c r="L223" t="str">
        <f>IFERROR(VLOOKUP(H223,品名对照!$F$1:$G$8,2,FALSE),"")</f>
        <v>PCS</v>
      </c>
    </row>
    <row r="224" spans="1:12">
      <c r="A224" s="5" t="s">
        <v>129</v>
      </c>
      <c r="B224" s="5">
        <v>7009920000</v>
      </c>
      <c r="C224" s="14">
        <v>0.12</v>
      </c>
      <c r="D224" s="15">
        <v>0.13</v>
      </c>
      <c r="E224">
        <f t="shared" si="3"/>
        <v>0.2656</v>
      </c>
      <c r="F224" s="5">
        <v>2.12</v>
      </c>
      <c r="G224" s="5">
        <v>0.311</v>
      </c>
      <c r="H224" t="s">
        <v>209</v>
      </c>
      <c r="I224" s="3" t="s">
        <v>342</v>
      </c>
      <c r="J224" s="5" t="s">
        <v>521</v>
      </c>
      <c r="K224" t="str">
        <f>IFERROR(VLOOKUP(A224,品名对照!$A$2:$B$93,2,FALSE),"")</f>
        <v>Women's Mirrors</v>
      </c>
      <c r="L224" t="str">
        <f>IFERROR(VLOOKUP(H224,品名对照!$F$1:$G$8,2,FALSE),"")</f>
        <v>PCS</v>
      </c>
    </row>
    <row r="225" spans="1:12">
      <c r="A225" s="6" t="s">
        <v>85</v>
      </c>
      <c r="B225" s="6">
        <v>8308100000</v>
      </c>
      <c r="C225" s="14">
        <v>0.105</v>
      </c>
      <c r="D225" s="15">
        <v>0.13</v>
      </c>
      <c r="E225">
        <f t="shared" si="3"/>
        <v>0.24865000000000001</v>
      </c>
      <c r="F225" s="5">
        <v>0.25</v>
      </c>
      <c r="G225" s="5">
        <v>4.4999999999999998E-2</v>
      </c>
      <c r="H225" t="s">
        <v>209</v>
      </c>
      <c r="I225" s="3" t="s">
        <v>343</v>
      </c>
      <c r="J225" s="5" t="s">
        <v>522</v>
      </c>
      <c r="K225" t="str">
        <f>IFERROR(VLOOKUP(A225,品名对照!$A$2:$B$93,2,FALSE),"")</f>
        <v>Decorative Ring</v>
      </c>
      <c r="L225" t="str">
        <f>IFERROR(VLOOKUP(H225,品名对照!$F$1:$G$8,2,FALSE),"")</f>
        <v>PCS</v>
      </c>
    </row>
    <row r="226" spans="1:12">
      <c r="A226" s="6" t="s">
        <v>85</v>
      </c>
      <c r="B226" s="6">
        <v>8308100000</v>
      </c>
      <c r="C226" s="14">
        <v>0.105</v>
      </c>
      <c r="D226" s="15">
        <v>0.13</v>
      </c>
      <c r="E226">
        <f t="shared" si="3"/>
        <v>0.24865000000000001</v>
      </c>
      <c r="F226" s="5">
        <v>0.25</v>
      </c>
      <c r="G226" s="5">
        <v>4.4999999999999998E-2</v>
      </c>
      <c r="H226" t="s">
        <v>209</v>
      </c>
      <c r="I226" s="3" t="s">
        <v>344</v>
      </c>
      <c r="J226" s="5" t="s">
        <v>523</v>
      </c>
      <c r="K226" t="str">
        <f>IFERROR(VLOOKUP(A226,品名对照!$A$2:$B$93,2,FALSE),"")</f>
        <v>Decorative Ring</v>
      </c>
      <c r="L226" t="str">
        <f>IFERROR(VLOOKUP(H226,品名对照!$F$1:$G$8,2,FALSE),"")</f>
        <v>PCS</v>
      </c>
    </row>
    <row r="227" spans="1:12">
      <c r="A227" s="6" t="s">
        <v>85</v>
      </c>
      <c r="B227" s="6">
        <v>8308100000</v>
      </c>
      <c r="C227" s="14">
        <v>0.105</v>
      </c>
      <c r="D227" s="15">
        <v>0.13</v>
      </c>
      <c r="E227">
        <f t="shared" si="3"/>
        <v>0.24865000000000001</v>
      </c>
      <c r="F227" s="5">
        <v>0.25</v>
      </c>
      <c r="G227" s="5">
        <v>4.4999999999999998E-2</v>
      </c>
      <c r="H227" t="s">
        <v>209</v>
      </c>
      <c r="I227" s="3" t="s">
        <v>344</v>
      </c>
      <c r="J227" s="5" t="s">
        <v>524</v>
      </c>
      <c r="K227" t="str">
        <f>IFERROR(VLOOKUP(A227,品名对照!$A$2:$B$93,2,FALSE),"")</f>
        <v>Decorative Ring</v>
      </c>
      <c r="L227" t="str">
        <f>IFERROR(VLOOKUP(H227,品名对照!$F$1:$G$8,2,FALSE),"")</f>
        <v>PCS</v>
      </c>
    </row>
    <row r="228" spans="1:12">
      <c r="A228" s="5" t="s">
        <v>199</v>
      </c>
      <c r="B228" s="5">
        <v>9004100000</v>
      </c>
      <c r="C228" s="14">
        <v>7.0000000000000007E-2</v>
      </c>
      <c r="D228" s="15">
        <v>0.13</v>
      </c>
      <c r="E228">
        <f t="shared" si="3"/>
        <v>0.20910000000000001</v>
      </c>
      <c r="F228" s="5">
        <v>1.95</v>
      </c>
      <c r="G228" s="5">
        <v>0.24</v>
      </c>
      <c r="H228" t="s">
        <v>214</v>
      </c>
      <c r="I228" s="3" t="s">
        <v>345</v>
      </c>
      <c r="J228" s="5" t="s">
        <v>525</v>
      </c>
      <c r="K228" t="str">
        <f>IFERROR(VLOOKUP(A228,品名对照!$A$2:$B$93,2,FALSE),"")</f>
        <v>Sunglasses</v>
      </c>
      <c r="L228" t="str">
        <f>IFERROR(VLOOKUP(H228,品名对照!$F$1:$G$8,2,FALSE),"")</f>
        <v>PCS</v>
      </c>
    </row>
    <row r="229" spans="1:12">
      <c r="A229" s="5" t="s">
        <v>199</v>
      </c>
      <c r="B229" s="5">
        <v>9004100000</v>
      </c>
      <c r="C229" s="14">
        <v>7.0000000000000007E-2</v>
      </c>
      <c r="D229" s="15">
        <v>0.13</v>
      </c>
      <c r="E229">
        <f t="shared" si="3"/>
        <v>0.20910000000000001</v>
      </c>
      <c r="F229" s="5">
        <v>1.95</v>
      </c>
      <c r="G229" s="5">
        <v>0.24</v>
      </c>
      <c r="H229" t="s">
        <v>214</v>
      </c>
      <c r="I229" s="3" t="s">
        <v>345</v>
      </c>
      <c r="J229" s="5" t="s">
        <v>525</v>
      </c>
      <c r="K229" t="str">
        <f>IFERROR(VLOOKUP(A229,品名对照!$A$2:$B$93,2,FALSE),"")</f>
        <v>Sunglasses</v>
      </c>
      <c r="L229" t="str">
        <f>IFERROR(VLOOKUP(H229,品名对照!$F$1:$G$8,2,FALSE),"")</f>
        <v>PCS</v>
      </c>
    </row>
    <row r="230" spans="1:12">
      <c r="A230" s="5" t="s">
        <v>199</v>
      </c>
      <c r="B230" s="5">
        <v>9004100000</v>
      </c>
      <c r="C230" s="14">
        <v>7.0000000000000007E-2</v>
      </c>
      <c r="D230" s="15">
        <v>0.13</v>
      </c>
      <c r="E230">
        <f t="shared" si="3"/>
        <v>0.20910000000000001</v>
      </c>
      <c r="F230" s="5">
        <v>1.95</v>
      </c>
      <c r="G230" s="5">
        <v>0.24</v>
      </c>
      <c r="H230" t="s">
        <v>214</v>
      </c>
      <c r="I230" s="3" t="s">
        <v>345</v>
      </c>
      <c r="J230" s="5" t="s">
        <v>525</v>
      </c>
      <c r="K230" t="str">
        <f>IFERROR(VLOOKUP(A230,品名对照!$A$2:$B$93,2,FALSE),"")</f>
        <v>Sunglasses</v>
      </c>
      <c r="L230" t="str">
        <f>IFERROR(VLOOKUP(H230,品名对照!$F$1:$G$8,2,FALSE),"")</f>
        <v>PCS</v>
      </c>
    </row>
    <row r="231" spans="1:12">
      <c r="A231" s="11" t="s">
        <v>107</v>
      </c>
      <c r="B231" s="5">
        <v>9404904000</v>
      </c>
      <c r="C231" s="14">
        <v>0.1</v>
      </c>
      <c r="D231" s="15">
        <v>0.13</v>
      </c>
      <c r="E231">
        <f t="shared" si="3"/>
        <v>0.24299999999999999</v>
      </c>
      <c r="F231" s="5">
        <v>14</v>
      </c>
      <c r="G231" s="5">
        <v>3.2</v>
      </c>
      <c r="H231" t="s">
        <v>213</v>
      </c>
      <c r="I231" s="3" t="s">
        <v>346</v>
      </c>
      <c r="J231" s="5" t="s">
        <v>526</v>
      </c>
      <c r="K231" t="str">
        <f>IFERROR(VLOOKUP(A231,品名对照!$A$2:$B$93,2,FALSE),"")</f>
        <v>Quilt</v>
      </c>
      <c r="L231" t="str">
        <f>IFERROR(VLOOKUP(H231,品名对照!$F$1:$G$8,2,FALSE),"")</f>
        <v>PCS</v>
      </c>
    </row>
    <row r="232" spans="1:12">
      <c r="A232" s="11" t="s">
        <v>107</v>
      </c>
      <c r="B232" s="5">
        <v>9404904000</v>
      </c>
      <c r="C232" s="14">
        <v>0.1</v>
      </c>
      <c r="D232" s="15">
        <v>0.13</v>
      </c>
      <c r="E232">
        <f t="shared" si="3"/>
        <v>0.24299999999999999</v>
      </c>
      <c r="F232" s="5">
        <v>14</v>
      </c>
      <c r="G232" s="5">
        <v>3.2</v>
      </c>
      <c r="H232" t="s">
        <v>213</v>
      </c>
      <c r="I232" s="3" t="s">
        <v>347</v>
      </c>
      <c r="J232" s="5" t="s">
        <v>527</v>
      </c>
      <c r="K232" t="str">
        <f>IFERROR(VLOOKUP(A232,品名对照!$A$2:$B$93,2,FALSE),"")</f>
        <v>Quilt</v>
      </c>
      <c r="L232" t="str">
        <f>IFERROR(VLOOKUP(H232,品名对照!$F$1:$G$8,2,FALSE),"")</f>
        <v>PCS</v>
      </c>
    </row>
    <row r="233" spans="1:12">
      <c r="A233" s="11" t="s">
        <v>107</v>
      </c>
      <c r="B233" s="5">
        <v>9404904000</v>
      </c>
      <c r="C233" s="14">
        <v>0.1</v>
      </c>
      <c r="D233" s="15">
        <v>0.13</v>
      </c>
      <c r="E233">
        <f t="shared" si="3"/>
        <v>0.24299999999999999</v>
      </c>
      <c r="F233" s="5">
        <v>14</v>
      </c>
      <c r="G233" s="5">
        <v>3.2</v>
      </c>
      <c r="H233" t="s">
        <v>213</v>
      </c>
      <c r="I233" s="3" t="s">
        <v>348</v>
      </c>
      <c r="J233" s="5" t="s">
        <v>528</v>
      </c>
      <c r="K233" t="str">
        <f>IFERROR(VLOOKUP(A233,品名对照!$A$2:$B$93,2,FALSE),"")</f>
        <v>Quilt</v>
      </c>
      <c r="L233" t="str">
        <f>IFERROR(VLOOKUP(H233,品名对照!$F$1:$G$8,2,FALSE),"")</f>
        <v>PCS</v>
      </c>
    </row>
    <row r="234" spans="1:12">
      <c r="A234" s="5" t="s">
        <v>200</v>
      </c>
      <c r="B234" s="5">
        <v>4202320000</v>
      </c>
      <c r="C234" s="14">
        <v>0.1</v>
      </c>
      <c r="D234" s="15">
        <v>0.13</v>
      </c>
      <c r="E234">
        <f t="shared" si="3"/>
        <v>0.24299999999999999</v>
      </c>
      <c r="F234" s="5">
        <v>2.2999999999999998</v>
      </c>
      <c r="G234" s="5">
        <v>0.35</v>
      </c>
      <c r="H234" t="s">
        <v>209</v>
      </c>
      <c r="I234" s="3" t="s">
        <v>223</v>
      </c>
      <c r="J234" s="5" t="s">
        <v>529</v>
      </c>
      <c r="K234" t="str">
        <f>IFERROR(VLOOKUP(A234,品名对照!$A$2:$B$93,2,FALSE),"")</f>
        <v>Purse</v>
      </c>
      <c r="L234" t="str">
        <f>IFERROR(VLOOKUP(H234,品名对照!$F$1:$G$8,2,FALSE),"")</f>
        <v>PCS</v>
      </c>
    </row>
    <row r="235" spans="1:12">
      <c r="A235" s="5" t="s">
        <v>200</v>
      </c>
      <c r="B235" s="5">
        <v>4202320000</v>
      </c>
      <c r="C235" s="14">
        <v>0.1</v>
      </c>
      <c r="D235" s="15">
        <v>0.13</v>
      </c>
      <c r="E235">
        <f t="shared" si="3"/>
        <v>0.24299999999999999</v>
      </c>
      <c r="F235" s="5">
        <v>2.2999999999999998</v>
      </c>
      <c r="G235" s="5">
        <v>0.35</v>
      </c>
      <c r="H235" t="s">
        <v>209</v>
      </c>
      <c r="I235" s="3" t="s">
        <v>223</v>
      </c>
      <c r="J235" s="5" t="s">
        <v>529</v>
      </c>
      <c r="K235" t="str">
        <f>IFERROR(VLOOKUP(A235,品名对照!$A$2:$B$93,2,FALSE),"")</f>
        <v>Purse</v>
      </c>
      <c r="L235" t="str">
        <f>IFERROR(VLOOKUP(H235,品名对照!$F$1:$G$8,2,FALSE),"")</f>
        <v>PCS</v>
      </c>
    </row>
    <row r="236" spans="1:12">
      <c r="A236" s="5" t="s">
        <v>200</v>
      </c>
      <c r="B236" s="5">
        <v>4202320000</v>
      </c>
      <c r="C236" s="14">
        <v>0.1</v>
      </c>
      <c r="D236" s="15">
        <v>0.13</v>
      </c>
      <c r="E236">
        <f t="shared" si="3"/>
        <v>0.24299999999999999</v>
      </c>
      <c r="F236" s="5">
        <v>2.2999999999999998</v>
      </c>
      <c r="G236" s="5">
        <v>0.35</v>
      </c>
      <c r="H236" t="s">
        <v>209</v>
      </c>
      <c r="I236" s="3" t="s">
        <v>223</v>
      </c>
      <c r="J236" s="5" t="s">
        <v>529</v>
      </c>
      <c r="K236" t="str">
        <f>IFERROR(VLOOKUP(A236,品名对照!$A$2:$B$93,2,FALSE),"")</f>
        <v>Purse</v>
      </c>
      <c r="L236" t="str">
        <f>IFERROR(VLOOKUP(H236,品名对照!$F$1:$G$8,2,FALSE),"")</f>
        <v>PCS</v>
      </c>
    </row>
    <row r="237" spans="1:12">
      <c r="A237" s="5" t="s">
        <v>167</v>
      </c>
      <c r="B237" s="5">
        <v>9618000090</v>
      </c>
      <c r="C237" s="14">
        <v>0.1</v>
      </c>
      <c r="D237" s="15">
        <v>0.13</v>
      </c>
      <c r="E237">
        <f t="shared" si="3"/>
        <v>0.24299999999999999</v>
      </c>
      <c r="F237" s="5">
        <v>20.100000000000001</v>
      </c>
      <c r="G237" s="5">
        <v>10.1</v>
      </c>
      <c r="H237" t="s">
        <v>209</v>
      </c>
      <c r="I237" s="3" t="s">
        <v>219</v>
      </c>
      <c r="J237" s="5" t="s">
        <v>530</v>
      </c>
      <c r="K237" t="str">
        <f>IFERROR(VLOOKUP(A237,品名对照!$A$2:$B$93,2,FALSE),"")</f>
        <v>Plastic Model</v>
      </c>
      <c r="L237" t="str">
        <f>IFERROR(VLOOKUP(H237,品名对照!$F$1:$G$8,2,FALSE),"")</f>
        <v>PCS</v>
      </c>
    </row>
    <row r="238" spans="1:12">
      <c r="A238" s="5" t="s">
        <v>167</v>
      </c>
      <c r="B238" s="5">
        <v>9618000090</v>
      </c>
      <c r="C238" s="14">
        <v>0.1</v>
      </c>
      <c r="D238" s="15">
        <v>0.13</v>
      </c>
      <c r="E238">
        <f t="shared" si="3"/>
        <v>0.24299999999999999</v>
      </c>
      <c r="F238" s="5">
        <v>20.100000000000001</v>
      </c>
      <c r="G238" s="5">
        <v>10.1</v>
      </c>
      <c r="H238" t="s">
        <v>209</v>
      </c>
      <c r="I238" s="3" t="s">
        <v>219</v>
      </c>
      <c r="J238" s="5" t="s">
        <v>530</v>
      </c>
      <c r="K238" t="str">
        <f>IFERROR(VLOOKUP(A238,品名对照!$A$2:$B$93,2,FALSE),"")</f>
        <v>Plastic Model</v>
      </c>
      <c r="L238" t="str">
        <f>IFERROR(VLOOKUP(H238,品名对照!$F$1:$G$8,2,FALSE),"")</f>
        <v>PCS</v>
      </c>
    </row>
    <row r="239" spans="1:12">
      <c r="A239" s="5" t="s">
        <v>167</v>
      </c>
      <c r="B239" s="5">
        <v>9618000090</v>
      </c>
      <c r="C239" s="14">
        <v>0.1</v>
      </c>
      <c r="D239" s="15">
        <v>0.13</v>
      </c>
      <c r="E239">
        <f t="shared" si="3"/>
        <v>0.24299999999999999</v>
      </c>
      <c r="F239" s="5">
        <v>20.100000000000001</v>
      </c>
      <c r="G239" s="5">
        <v>10.1</v>
      </c>
      <c r="H239" t="s">
        <v>209</v>
      </c>
      <c r="I239" s="3" t="s">
        <v>219</v>
      </c>
      <c r="J239" s="5" t="s">
        <v>530</v>
      </c>
      <c r="K239" t="str">
        <f>IFERROR(VLOOKUP(A239,品名对照!$A$2:$B$93,2,FALSE),"")</f>
        <v>Plastic Model</v>
      </c>
      <c r="L239" t="str">
        <f>IFERROR(VLOOKUP(H239,品名对照!$F$1:$G$8,2,FALSE),"")</f>
        <v>PCS</v>
      </c>
    </row>
    <row r="240" spans="1:12">
      <c r="A240" s="5" t="s">
        <v>173</v>
      </c>
      <c r="B240" s="5">
        <v>3926909090</v>
      </c>
      <c r="C240" s="14">
        <v>0.1</v>
      </c>
      <c r="D240" s="15">
        <v>0.13</v>
      </c>
      <c r="E240">
        <f t="shared" si="3"/>
        <v>0.24299999999999999</v>
      </c>
      <c r="F240" s="5">
        <v>0.96</v>
      </c>
      <c r="G240" s="5">
        <v>0.18</v>
      </c>
      <c r="H240" t="s">
        <v>209</v>
      </c>
      <c r="I240" s="3" t="s">
        <v>219</v>
      </c>
      <c r="J240" s="5" t="s">
        <v>530</v>
      </c>
      <c r="K240" t="str">
        <f>IFERROR(VLOOKUP(A240,品名对照!$A$2:$B$93,2,FALSE),"")</f>
        <v>Supplement Bag</v>
      </c>
      <c r="L240" t="str">
        <f>IFERROR(VLOOKUP(H240,品名对照!$F$1:$G$8,2,FALSE),"")</f>
        <v>PCS</v>
      </c>
    </row>
    <row r="241" spans="1:12">
      <c r="A241" s="5" t="s">
        <v>173</v>
      </c>
      <c r="B241" s="5">
        <v>3926909090</v>
      </c>
      <c r="C241" s="14">
        <v>0.1</v>
      </c>
      <c r="D241" s="15">
        <v>0.13</v>
      </c>
      <c r="E241">
        <f t="shared" si="3"/>
        <v>0.24299999999999999</v>
      </c>
      <c r="F241" s="5">
        <v>0.96</v>
      </c>
      <c r="G241" s="5">
        <v>0.18</v>
      </c>
      <c r="H241" t="s">
        <v>209</v>
      </c>
      <c r="I241" s="3" t="s">
        <v>219</v>
      </c>
      <c r="J241" s="5" t="s">
        <v>530</v>
      </c>
      <c r="K241" t="str">
        <f>IFERROR(VLOOKUP(A241,品名对照!$A$2:$B$93,2,FALSE),"")</f>
        <v>Supplement Bag</v>
      </c>
      <c r="L241" t="str">
        <f>IFERROR(VLOOKUP(H241,品名对照!$F$1:$G$8,2,FALSE),"")</f>
        <v>PCS</v>
      </c>
    </row>
    <row r="242" spans="1:12">
      <c r="A242" s="5" t="s">
        <v>173</v>
      </c>
      <c r="B242" s="5">
        <v>3926909090</v>
      </c>
      <c r="C242" s="14">
        <v>0.1</v>
      </c>
      <c r="D242" s="15">
        <v>0.13</v>
      </c>
      <c r="E242">
        <f t="shared" si="3"/>
        <v>0.24299999999999999</v>
      </c>
      <c r="F242" s="5">
        <v>0.96</v>
      </c>
      <c r="G242" s="5">
        <v>0.18</v>
      </c>
      <c r="H242" t="s">
        <v>209</v>
      </c>
      <c r="I242" s="3" t="s">
        <v>219</v>
      </c>
      <c r="J242" s="5" t="s">
        <v>530</v>
      </c>
      <c r="K242" t="str">
        <f>IFERROR(VLOOKUP(A242,品名对照!$A$2:$B$93,2,FALSE),"")</f>
        <v>Supplement Bag</v>
      </c>
      <c r="L242" t="str">
        <f>IFERROR(VLOOKUP(H242,品名对照!$F$1:$G$8,2,FALSE),"")</f>
        <v>PCS</v>
      </c>
    </row>
    <row r="243" spans="1:12">
      <c r="A243" s="5" t="s">
        <v>177</v>
      </c>
      <c r="B243" s="5">
        <v>7326209000</v>
      </c>
      <c r="C243" s="14">
        <v>0.18</v>
      </c>
      <c r="D243" s="15">
        <v>0.13</v>
      </c>
      <c r="E243">
        <f t="shared" si="3"/>
        <v>0.33340000000000003</v>
      </c>
      <c r="F243" s="5">
        <v>0.28000000000000003</v>
      </c>
      <c r="G243" s="5">
        <v>7.0999999999999994E-2</v>
      </c>
      <c r="H243" t="s">
        <v>209</v>
      </c>
      <c r="I243" s="3" t="s">
        <v>349</v>
      </c>
      <c r="J243" s="5" t="s">
        <v>531</v>
      </c>
      <c r="K243" t="str">
        <f>IFERROR(VLOOKUP(A243,品名对照!$A$2:$B$93,2,FALSE),"")</f>
        <v>Coat Hanger</v>
      </c>
      <c r="L243" t="str">
        <f>IFERROR(VLOOKUP(H243,品名对照!$F$1:$G$8,2,FALSE),"")</f>
        <v>PCS</v>
      </c>
    </row>
    <row r="244" spans="1:12">
      <c r="A244" s="5" t="s">
        <v>177</v>
      </c>
      <c r="B244" s="5">
        <v>7326209000</v>
      </c>
      <c r="C244" s="14">
        <v>0.18</v>
      </c>
      <c r="D244" s="15">
        <v>0.13</v>
      </c>
      <c r="E244">
        <f t="shared" si="3"/>
        <v>0.33340000000000003</v>
      </c>
      <c r="F244" s="5">
        <v>0.28000000000000003</v>
      </c>
      <c r="G244" s="5">
        <v>7.0999999999999994E-2</v>
      </c>
      <c r="H244" t="s">
        <v>209</v>
      </c>
      <c r="I244" s="3" t="s">
        <v>349</v>
      </c>
      <c r="J244" s="5" t="s">
        <v>531</v>
      </c>
      <c r="K244" t="str">
        <f>IFERROR(VLOOKUP(A244,品名对照!$A$2:$B$93,2,FALSE),"")</f>
        <v>Coat Hanger</v>
      </c>
      <c r="L244" t="str">
        <f>IFERROR(VLOOKUP(H244,品名对照!$F$1:$G$8,2,FALSE),"")</f>
        <v>PCS</v>
      </c>
    </row>
    <row r="245" spans="1:12">
      <c r="A245" s="5" t="s">
        <v>177</v>
      </c>
      <c r="B245" s="5">
        <v>7326209000</v>
      </c>
      <c r="C245" s="14">
        <v>0.18</v>
      </c>
      <c r="D245" s="15">
        <v>0.13</v>
      </c>
      <c r="E245">
        <f t="shared" si="3"/>
        <v>0.33340000000000003</v>
      </c>
      <c r="F245" s="5">
        <v>0.28000000000000003</v>
      </c>
      <c r="G245" s="5">
        <v>7.0999999999999994E-2</v>
      </c>
      <c r="H245" t="s">
        <v>209</v>
      </c>
      <c r="I245" s="3" t="s">
        <v>349</v>
      </c>
      <c r="J245" s="5" t="s">
        <v>531</v>
      </c>
      <c r="K245" t="str">
        <f>IFERROR(VLOOKUP(A245,品名对照!$A$2:$B$93,2,FALSE),"")</f>
        <v>Coat Hanger</v>
      </c>
      <c r="L245" t="str">
        <f>IFERROR(VLOOKUP(H245,品名对照!$F$1:$G$8,2,FALSE),"")</f>
        <v>PCS</v>
      </c>
    </row>
    <row r="246" spans="1:12">
      <c r="A246" s="5" t="s">
        <v>179</v>
      </c>
      <c r="B246" s="5">
        <v>6307900000</v>
      </c>
      <c r="C246" s="16">
        <v>0.06</v>
      </c>
      <c r="D246" s="15">
        <v>0.13</v>
      </c>
      <c r="E246">
        <f t="shared" si="3"/>
        <v>0.1978</v>
      </c>
      <c r="F246" s="5">
        <v>1</v>
      </c>
      <c r="G246" s="5">
        <v>0.6</v>
      </c>
      <c r="H246" t="s">
        <v>209</v>
      </c>
      <c r="I246" s="3" t="s">
        <v>223</v>
      </c>
      <c r="K246" t="str">
        <f>IFERROR(VLOOKUP(A246,品名对照!$A$2:$B$93,2,FALSE),"")</f>
        <v>Polyester Rope ring</v>
      </c>
      <c r="L246" t="str">
        <f>IFERROR(VLOOKUP(H246,品名对照!$F$1:$G$8,2,FALSE),"")</f>
        <v>PCS</v>
      </c>
    </row>
    <row r="247" spans="1:12">
      <c r="A247" s="5" t="s">
        <v>179</v>
      </c>
      <c r="B247" s="5">
        <v>6307900000</v>
      </c>
      <c r="C247" s="16">
        <v>0.06</v>
      </c>
      <c r="D247" s="15">
        <v>0.13</v>
      </c>
      <c r="E247">
        <f t="shared" si="3"/>
        <v>0.1978</v>
      </c>
      <c r="F247" s="5">
        <v>1</v>
      </c>
      <c r="G247" s="5">
        <v>0.6</v>
      </c>
      <c r="H247" t="s">
        <v>209</v>
      </c>
      <c r="I247" s="3" t="s">
        <v>223</v>
      </c>
      <c r="K247" t="str">
        <f>IFERROR(VLOOKUP(A247,品名对照!$A$2:$B$93,2,FALSE),"")</f>
        <v>Polyester Rope ring</v>
      </c>
      <c r="L247" t="str">
        <f>IFERROR(VLOOKUP(H247,品名对照!$F$1:$G$8,2,FALSE),"")</f>
        <v>PCS</v>
      </c>
    </row>
    <row r="248" spans="1:12">
      <c r="A248" s="5" t="s">
        <v>179</v>
      </c>
      <c r="B248" s="5">
        <v>6307900000</v>
      </c>
      <c r="C248" s="16">
        <v>0.06</v>
      </c>
      <c r="D248" s="15">
        <v>0.13</v>
      </c>
      <c r="E248">
        <f t="shared" si="3"/>
        <v>0.1978</v>
      </c>
      <c r="F248" s="5">
        <v>1</v>
      </c>
      <c r="G248" s="5">
        <v>0.6</v>
      </c>
      <c r="H248" t="s">
        <v>209</v>
      </c>
      <c r="I248" s="3" t="s">
        <v>223</v>
      </c>
      <c r="K248" t="str">
        <f>IFERROR(VLOOKUP(A248,品名对照!$A$2:$B$93,2,FALSE),"")</f>
        <v>Polyester Rope ring</v>
      </c>
      <c r="L248" t="str">
        <f>IFERROR(VLOOKUP(H248,品名对照!$F$1:$G$8,2,FALSE),"")</f>
        <v>PCS</v>
      </c>
    </row>
    <row r="249" spans="1:12">
      <c r="A249" s="5" t="s">
        <v>189</v>
      </c>
      <c r="B249" s="5">
        <v>4819100000</v>
      </c>
      <c r="C249" s="16">
        <v>0.05</v>
      </c>
      <c r="D249" s="15">
        <v>0.13</v>
      </c>
      <c r="E249">
        <f t="shared" si="3"/>
        <v>0.1865</v>
      </c>
      <c r="H249" t="s">
        <v>211</v>
      </c>
      <c r="J249" s="3"/>
      <c r="K249" t="str">
        <f>IFERROR(VLOOKUP(A249,品名对照!$A$2:$B$93,2,FALSE),"")</f>
        <v/>
      </c>
      <c r="L249" t="str">
        <f>IFERROR(VLOOKUP(H249,品名对照!$F$1:$G$8,2,FALSE),"")</f>
        <v>PCS</v>
      </c>
    </row>
    <row r="250" spans="1:12">
      <c r="A250" s="5" t="s">
        <v>189</v>
      </c>
      <c r="B250" s="5">
        <v>4819100000</v>
      </c>
      <c r="C250" s="16">
        <v>0.05</v>
      </c>
      <c r="D250" s="15">
        <v>0.13</v>
      </c>
      <c r="E250">
        <f t="shared" si="3"/>
        <v>0.1865</v>
      </c>
      <c r="H250" t="s">
        <v>211</v>
      </c>
      <c r="J250" s="3"/>
      <c r="K250" t="str">
        <f>IFERROR(VLOOKUP(A250,品名对照!$A$2:$B$93,2,FALSE),"")</f>
        <v/>
      </c>
      <c r="L250" t="str">
        <f>IFERROR(VLOOKUP(H250,品名对照!$F$1:$G$8,2,FALSE),"")</f>
        <v>PCS</v>
      </c>
    </row>
    <row r="251" spans="1:12">
      <c r="A251" s="5" t="s">
        <v>189</v>
      </c>
      <c r="B251" s="5">
        <v>4819100000</v>
      </c>
      <c r="C251" s="16">
        <v>0.05</v>
      </c>
      <c r="D251" s="15">
        <v>0.13</v>
      </c>
      <c r="E251">
        <f t="shared" si="3"/>
        <v>0.1865</v>
      </c>
      <c r="H251" t="s">
        <v>211</v>
      </c>
      <c r="J251" s="3"/>
      <c r="K251" t="str">
        <f>IFERROR(VLOOKUP(A251,品名对照!$A$2:$B$93,2,FALSE),"")</f>
        <v/>
      </c>
      <c r="L251" t="str">
        <f>IFERROR(VLOOKUP(H251,品名对照!$F$1:$G$8,2,FALSE),"")</f>
        <v>PCS</v>
      </c>
    </row>
    <row r="252" spans="1:12">
      <c r="A252" s="5" t="s">
        <v>201</v>
      </c>
      <c r="B252" s="5">
        <v>4823909000</v>
      </c>
      <c r="C252" s="16">
        <v>0.06</v>
      </c>
      <c r="D252" s="15">
        <v>0.13</v>
      </c>
      <c r="E252">
        <f t="shared" si="3"/>
        <v>0.1978</v>
      </c>
      <c r="H252" t="s">
        <v>211</v>
      </c>
      <c r="J252" s="3"/>
      <c r="K252" t="str">
        <f>IFERROR(VLOOKUP(A252,品名对照!$A$2:$B$93,2,FALSE),"")</f>
        <v/>
      </c>
      <c r="L252" t="str">
        <f>IFERROR(VLOOKUP(H252,品名对照!$F$1:$G$8,2,FALSE),"")</f>
        <v>PCS</v>
      </c>
    </row>
    <row r="253" spans="1:12">
      <c r="A253" s="5" t="s">
        <v>201</v>
      </c>
      <c r="B253" s="5">
        <v>4823909000</v>
      </c>
      <c r="C253" s="16">
        <v>0.06</v>
      </c>
      <c r="D253" s="15">
        <v>0.13</v>
      </c>
      <c r="E253">
        <f t="shared" si="3"/>
        <v>0.1978</v>
      </c>
      <c r="H253" t="s">
        <v>211</v>
      </c>
      <c r="J253" s="3"/>
      <c r="K253" t="str">
        <f>IFERROR(VLOOKUP(A253,品名对照!$A$2:$B$93,2,FALSE),"")</f>
        <v/>
      </c>
      <c r="L253" t="str">
        <f>IFERROR(VLOOKUP(H253,品名对照!$F$1:$G$8,2,FALSE),"")</f>
        <v>PCS</v>
      </c>
    </row>
    <row r="254" spans="1:12">
      <c r="A254" s="5" t="s">
        <v>201</v>
      </c>
      <c r="B254" s="5">
        <v>4823909000</v>
      </c>
      <c r="C254" s="16">
        <v>0.06</v>
      </c>
      <c r="D254" s="15">
        <v>0.13</v>
      </c>
      <c r="E254">
        <f t="shared" si="3"/>
        <v>0.1978</v>
      </c>
      <c r="H254" t="s">
        <v>211</v>
      </c>
      <c r="J254" s="3"/>
      <c r="K254" t="str">
        <f>IFERROR(VLOOKUP(A254,品名对照!$A$2:$B$93,2,FALSE),"")</f>
        <v/>
      </c>
      <c r="L254" t="str">
        <f>IFERROR(VLOOKUP(H254,品名对照!$F$1:$G$8,2,FALSE),"")</f>
        <v>PCS</v>
      </c>
    </row>
    <row r="255" spans="1:12">
      <c r="A255" s="5" t="s">
        <v>202</v>
      </c>
      <c r="B255" s="5">
        <v>3923210000</v>
      </c>
      <c r="C255" s="16">
        <v>0.1</v>
      </c>
      <c r="D255" s="15">
        <v>0.13</v>
      </c>
      <c r="E255">
        <f t="shared" si="3"/>
        <v>0.24299999999999999</v>
      </c>
      <c r="H255" t="s">
        <v>211</v>
      </c>
      <c r="K255" t="str">
        <f>IFERROR(VLOOKUP(A255,品名对照!$A$2:$B$93,2,FALSE),"")</f>
        <v/>
      </c>
      <c r="L255" t="str">
        <f>IFERROR(VLOOKUP(H255,品名对照!$F$1:$G$8,2,FALSE),"")</f>
        <v>PCS</v>
      </c>
    </row>
    <row r="256" spans="1:12">
      <c r="A256" s="5" t="s">
        <v>202</v>
      </c>
      <c r="B256" s="5">
        <v>3923210000</v>
      </c>
      <c r="C256" s="16">
        <v>0.1</v>
      </c>
      <c r="D256" s="15">
        <v>0.13</v>
      </c>
      <c r="E256">
        <f t="shared" si="3"/>
        <v>0.24299999999999999</v>
      </c>
      <c r="H256" t="s">
        <v>211</v>
      </c>
      <c r="K256" t="str">
        <f>IFERROR(VLOOKUP(A256,品名对照!$A$2:$B$93,2,FALSE),"")</f>
        <v/>
      </c>
      <c r="L256" t="str">
        <f>IFERROR(VLOOKUP(H256,品名对照!$F$1:$G$8,2,FALSE),"")</f>
        <v>PCS</v>
      </c>
    </row>
    <row r="257" spans="1:12">
      <c r="A257" s="5" t="s">
        <v>202</v>
      </c>
      <c r="B257" s="5">
        <v>3923210000</v>
      </c>
      <c r="C257" s="16">
        <v>0.1</v>
      </c>
      <c r="D257" s="15">
        <v>0.13</v>
      </c>
      <c r="E257">
        <f t="shared" si="3"/>
        <v>0.24299999999999999</v>
      </c>
      <c r="H257" t="s">
        <v>211</v>
      </c>
      <c r="K257" t="str">
        <f>IFERROR(VLOOKUP(A257,品名对照!$A$2:$B$93,2,FALSE),"")</f>
        <v/>
      </c>
      <c r="L257" t="str">
        <f>IFERROR(VLOOKUP(H257,品名对照!$F$1:$G$8,2,FALSE),"")</f>
        <v>PCS</v>
      </c>
    </row>
    <row r="258" spans="1:12">
      <c r="A258" s="5" t="s">
        <v>190</v>
      </c>
      <c r="B258" s="5">
        <v>4821100000</v>
      </c>
      <c r="C258" s="16">
        <v>0.06</v>
      </c>
      <c r="D258" s="15">
        <v>0.13</v>
      </c>
      <c r="E258">
        <f t="shared" si="3"/>
        <v>0.1978</v>
      </c>
      <c r="H258" t="s">
        <v>216</v>
      </c>
      <c r="K258" t="str">
        <f>IFERROR(VLOOKUP(A258,品名对照!$A$2:$B$93,2,FALSE),"")</f>
        <v/>
      </c>
      <c r="L258" t="str">
        <f>IFERROR(VLOOKUP(H258,品名对照!$F$1:$G$8,2,FALSE),"")</f>
        <v>PCS</v>
      </c>
    </row>
    <row r="259" spans="1:12">
      <c r="A259" s="5" t="s">
        <v>190</v>
      </c>
      <c r="B259" s="5">
        <v>4821100000</v>
      </c>
      <c r="C259" s="16">
        <v>0.06</v>
      </c>
      <c r="D259" s="15">
        <v>0.13</v>
      </c>
      <c r="E259">
        <f t="shared" ref="E259:E261" si="5">(100*C259+(100*C259+100)*D259)/100</f>
        <v>0.1978</v>
      </c>
      <c r="H259" t="s">
        <v>216</v>
      </c>
      <c r="K259" t="str">
        <f>IFERROR(VLOOKUP(A259,品名对照!$A$2:$B$93,2,FALSE),"")</f>
        <v/>
      </c>
      <c r="L259" t="str">
        <f>IFERROR(VLOOKUP(H259,品名对照!$F$1:$G$8,2,FALSE),"")</f>
        <v>PCS</v>
      </c>
    </row>
    <row r="260" spans="1:12">
      <c r="A260" s="5" t="s">
        <v>190</v>
      </c>
      <c r="B260" s="5">
        <v>4821100000</v>
      </c>
      <c r="C260" s="16">
        <v>0.06</v>
      </c>
      <c r="D260" s="15">
        <v>0.13</v>
      </c>
      <c r="E260">
        <f t="shared" si="5"/>
        <v>0.1978</v>
      </c>
      <c r="H260" t="s">
        <v>216</v>
      </c>
      <c r="K260" t="str">
        <f>IFERROR(VLOOKUP(A260,品名对照!$A$2:$B$93,2,FALSE),"")</f>
        <v/>
      </c>
      <c r="L260" t="str">
        <f>IFERROR(VLOOKUP(H260,品名对照!$F$1:$G$8,2,FALSE),"")</f>
        <v>PCS</v>
      </c>
    </row>
    <row r="261" spans="1:12">
      <c r="A261" s="5" t="s">
        <v>203</v>
      </c>
      <c r="B261" s="5">
        <v>6210500000</v>
      </c>
      <c r="C261" s="16">
        <v>0.06</v>
      </c>
      <c r="D261" s="15">
        <v>0.13</v>
      </c>
      <c r="E261">
        <f t="shared" si="5"/>
        <v>0.1978</v>
      </c>
      <c r="K261" t="str">
        <f>IFERROR(VLOOKUP(A261,品名对照!$A$2:$B$93,2,FALSE),"")</f>
        <v/>
      </c>
      <c r="L261" t="str">
        <f>IFERROR(VLOOKUP(H261,品名对照!$F$1:$G$8,2,FALSE),"")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数据导入</vt:lpstr>
      <vt:lpstr>导出</vt:lpstr>
      <vt:lpstr>品名对照</vt:lpstr>
      <vt:lpstr>基础数据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龚伟亮(weiliang)</cp:lastModifiedBy>
  <dcterms:created xsi:type="dcterms:W3CDTF">2019-08-23T02:38:57Z</dcterms:created>
  <dcterms:modified xsi:type="dcterms:W3CDTF">2019-08-27T07:38:59Z</dcterms:modified>
</cp:coreProperties>
</file>