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F266221E-8B2C-48C6-911D-50D3A032183A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Comandos" sheetId="2" r:id="rId1"/>
    <sheet name="I-O" sheetId="6" r:id="rId2"/>
    <sheet name="Red MQTT" sheetId="10" r:id="rId3"/>
    <sheet name="Sensor Luz v3" sheetId="9" r:id="rId4"/>
    <sheet name="MapeoIR" sheetId="11" r:id="rId5"/>
    <sheet name="ZeroCross" sheetId="1" r:id="rId6"/>
    <sheet name="Sensor de Luz 2 (obsoleto)" sheetId="8" r:id="rId7"/>
    <sheet name="Sensores (obsoleto)" sheetId="5" r:id="rId8"/>
    <sheet name="Menu (obsoleto)" sheetId="3" r:id="rId9"/>
  </sheets>
  <definedNames>
    <definedName name="_xlnm._FilterDatabase" localSheetId="0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0" i="9" l="1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78" i="9"/>
  <c r="E77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18" i="9"/>
  <c r="J10" i="9"/>
  <c r="C17" i="9"/>
  <c r="C8" i="9"/>
  <c r="C9" i="9"/>
  <c r="C10" i="9"/>
  <c r="C11" i="9"/>
  <c r="C12" i="9"/>
  <c r="C13" i="9"/>
  <c r="C14" i="9"/>
  <c r="C15" i="9"/>
  <c r="C16" i="9"/>
  <c r="C7" i="9"/>
  <c r="F10" i="9"/>
  <c r="I10" i="9" s="1"/>
  <c r="I9" i="9"/>
  <c r="H192" i="10"/>
  <c r="H191" i="10"/>
  <c r="H190" i="10"/>
  <c r="H189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73" i="10"/>
  <c r="H172" i="10"/>
  <c r="H171" i="10"/>
  <c r="H170" i="10"/>
  <c r="H169" i="10"/>
  <c r="H168" i="10"/>
  <c r="H167" i="10"/>
  <c r="H166" i="10"/>
  <c r="H163" i="10"/>
  <c r="H164" i="10"/>
  <c r="H165" i="10"/>
  <c r="H162" i="10"/>
  <c r="H161" i="10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2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7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M106" i="9"/>
  <c r="M107" i="9"/>
  <c r="M108" i="9"/>
  <c r="M109" i="9"/>
  <c r="V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L106" i="9"/>
  <c r="L107" i="9"/>
  <c r="L108" i="9"/>
  <c r="L109" i="9"/>
  <c r="Y10" i="9"/>
  <c r="R9" i="9"/>
  <c r="O10" i="9"/>
  <c r="R10" i="9" s="1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M7" i="9"/>
  <c r="L7" i="9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F12" i="9" l="1"/>
  <c r="E4" i="8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<sst xmlns="http://schemas.openxmlformats.org/spreadsheetml/2006/main" count="1733" uniqueCount="421">
  <si>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</si>
  <si>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</si>
  <si>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</si>
  <si>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</si>
  <si>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</si>
  <si>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</si>
  <si>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</si>
  <si>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</si>
  <si>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</si>
  <si>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</si>
  <si>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</si>
  <si>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</si>
  <si>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</si>
  <si>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</si>
  <si>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</si>
  <si>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</si>
  <si>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</si>
  <si>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</si>
  <si>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</si>
  <si>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</si>
  <si>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</si>
  <si>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</si>
  <si>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</si>
  <si>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</si>
  <si>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</si>
  <si>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</si>
  <si>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</si>
  <si>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</si>
  <si>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</si>
  <si>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</si>
  <si>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</si>
  <si>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</si>
  <si>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</si>
  <si>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</si>
  <si>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</si>
  <si>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</si>
  <si>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</si>
  <si>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</si>
  <si>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</si>
  <si>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</si>
  <si>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</si>
  <si>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</si>
  <si>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</si>
  <si>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</si>
  <si>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</si>
  <si>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</si>
  <si>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</si>
  <si>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</si>
  <si>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</si>
  <si>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</si>
  <si>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</si>
  <si>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</si>
  <si>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</si>
  <si>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</si>
  <si>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</si>
  <si>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</si>
  <si>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</si>
  <si>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</si>
  <si>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</si>
  <si>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</si>
  <si>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</si>
  <si>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</si>
  <si>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</si>
  <si>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</si>
  <si>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</si>
  <si>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</si>
  <si>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</si>
  <si>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</si>
  <si>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</si>
  <si>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</si>
  <si>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</si>
  <si>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</si>
  <si>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</si>
  <si>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</si>
  <si>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</si>
  <si>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</si>
  <si>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</si>
  <si>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</si>
  <si>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</si>
  <si>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</si>
  <si>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</si>
  <si>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</si>
  <si>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</si>
  <si>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</si>
  <si>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</si>
  <si>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</si>
  <si>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</si>
  <si>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</si>
  <si>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</si>
  <si>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</si>
  <si>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</si>
  <si>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</si>
  <si>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</si>
  <si>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</si>
  <si>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</si>
  <si>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</si>
  <si>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</si>
  <si>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</si>
  <si>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</si>
  <si>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</si>
  <si>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</si>
  <si>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</si>
  <si>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</si>
  <si>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</si>
  <si>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</si>
  <si>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</si>
  <si>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</si>
  <si>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</si>
  <si>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</si>
  <si>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</si>
  <si>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</si>
  <si>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</si>
  <si>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</si>
  <si>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</si>
  <si>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</si>
  <si>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</si>
  <si>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</si>
  <si>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</si>
  <si>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</si>
  <si>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</si>
  <si>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</si>
  <si>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</si>
  <si>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</si>
  <si>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</si>
  <si>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</si>
  <si>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</si>
  <si>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</si>
  <si>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</si>
  <si>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</si>
  <si>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</si>
  <si>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</si>
  <si>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</si>
  <si>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</si>
  <si>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</si>
  <si>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</si>
  <si>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</si>
  <si>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</si>
  <si>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</si>
  <si>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</si>
  <si>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</si>
  <si>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</si>
  <si>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</si>
  <si>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</si>
  <si>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</si>
  <si>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</si>
  <si>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</si>
  <si>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</si>
  <si>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</si>
  <si>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</si>
  <si>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</si>
  <si>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</si>
  <si>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</si>
  <si>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</si>
  <si>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</si>
  <si>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</si>
  <si>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</si>
  <si>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</si>
  <si>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</si>
  <si>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</si>
  <si>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</si>
  <si>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</si>
  <si>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</si>
  <si>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</si>
  <si>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</si>
  <si>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</si>
  <si>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</si>
  <si>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</si>
  <si>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</si>
  <si>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</si>
  <si>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</si>
  <si>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</si>
  <si>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</si>
  <si>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</si>
  <si>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</si>
  <si>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</si>
  <si>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</si>
  <si>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</si>
  <si>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</si>
  <si>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</si>
  <si>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</si>
  <si>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</si>
  <si>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</si>
  <si>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</si>
  <si>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</si>
  <si>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</si>
  <si>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</si>
  <si>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</si>
  <si>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</si>
  <si>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</si>
  <si>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</si>
  <si>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</si>
  <si>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</si>
  <si>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</si>
  <si>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</si>
  <si>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</si>
  <si>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</si>
  <si>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</si>
  <si>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</si>
  <si>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</si>
  <si>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</si>
  <si>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</si>
  <si>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</si>
  <si>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</si>
  <si>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</si>
  <si>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</si>
  <si>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</si>
  <si>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</si>
  <si>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</si>
  <si>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</si>
  <si>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</si>
  <si>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</si>
  <si>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</si>
  <si>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</si>
  <si>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</si>
  <si>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</si>
  <si>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</si>
  <si>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</si>
  <si>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</si>
  <si>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</si>
  <si>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</si>
  <si>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</si>
  <si>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</si>
  <si>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</si>
  <si>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</si>
  <si>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</si>
  <si>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</si>
  <si>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</si>
  <si>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</si>
  <si>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</si>
  <si>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</si>
  <si>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</si>
  <si>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</si>
  <si>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</si>
  <si>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</si>
  <si>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</si>
  <si>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</si>
  <si>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</si>
  <si>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</si>
  <si>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</si>
  <si>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</si>
  <si>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</si>
  <si>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</si>
  <si>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</si>
  <si>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</si>
  <si>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</si>
  <si>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</si>
  <si>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</si>
  <si>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</si>
  <si>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</si>
  <si>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</si>
  <si>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</si>
  <si>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</si>
  <si>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</si>
  <si>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</si>
  <si>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</si>
  <si>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</si>
  <si>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</si>
  <si>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</si>
  <si>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</si>
  <si>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</si>
  <si>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</si>
  <si>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</si>
  <si>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</si>
  <si>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</si>
  <si>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</si>
  <si>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</si>
  <si>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</si>
  <si>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</si>
  <si>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</si>
  <si>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</si>
  <si>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</si>
  <si>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</si>
  <si>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</si>
  <si>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</si>
  <si>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</si>
  <si>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</si>
  <si>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</si>
  <si>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</si>
  <si>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</si>
  <si>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</si>
  <si>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</si>
  <si>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</si>
  <si>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</si>
  <si>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</si>
  <si>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</si>
  <si>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</si>
  <si>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</si>
  <si>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</si>
  <si>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</si>
  <si>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</si>
  <si>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</si>
  <si>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</si>
  <si>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</si>
  <si>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</si>
  <si>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</si>
  <si>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</si>
  <si>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</si>
  <si>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</si>
  <si>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</si>
  <si>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</si>
  <si>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</si>
  <si>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</si>
  <si>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</si>
  <si>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</si>
  <si>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</si>
  <si>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</si>
  <si>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</si>
  <si>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</si>
  <si>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</si>
  <si>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</si>
  <si>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</si>
  <si>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</si>
  <si>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</si>
  <si>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</si>
  <si>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</si>
  <si>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</si>
  <si>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</si>
  <si>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</si>
  <si>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</si>
  <si>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</si>
  <si>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</si>
  <si>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</si>
  <si>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</si>
  <si>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</si>
  <si>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</si>
  <si>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</si>
  <si>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</si>
  <si>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</si>
  <si>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</si>
  <si>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</si>
  <si>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</si>
  <si>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</si>
  <si>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</si>
  <si>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</si>
  <si>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</si>
  <si>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</si>
  <si>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</si>
  <si>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</si>
  <si>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</si>
  <si>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</si>
  <si>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</si>
  <si>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</si>
  <si>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</si>
  <si>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</si>
  <si>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</si>
  <si>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</si>
  <si>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</si>
  <si>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</si>
  <si>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</si>
  <si>
    <t>Estar</t>
  </si>
  <si>
    <t>byte1,byte2,byte3</t>
  </si>
  <si>
    <t>Colores de 0 a 255 secuencia R-G-B</t>
  </si>
  <si>
    <t>LuzRGB</t>
  </si>
  <si>
    <t>Boton de encendido de TV</t>
  </si>
  <si>
    <t>DecoBtn0</t>
  </si>
  <si>
    <t>DecoBtn1</t>
  </si>
  <si>
    <t>DecoBtn2</t>
  </si>
  <si>
    <t>DecoBtn3</t>
  </si>
  <si>
    <t>DecoBtn4</t>
  </si>
  <si>
    <t>DecoBtn5</t>
  </si>
  <si>
    <t>DecoBtn6</t>
  </si>
  <si>
    <t>DecoBtn7</t>
  </si>
  <si>
    <t>DecoBtn8</t>
  </si>
  <si>
    <t>DecoBtn9</t>
  </si>
  <si>
    <t>Boton 0 deco Express</t>
  </si>
  <si>
    <t>Boton 1 deco Express</t>
  </si>
  <si>
    <t>Boton 2 deco Express</t>
  </si>
  <si>
    <t>Boton 3 deco Express</t>
  </si>
  <si>
    <t>Boton 4 deco Express</t>
  </si>
  <si>
    <t>Boton 5 deco Express</t>
  </si>
  <si>
    <t>Boton 6 deco Express</t>
  </si>
  <si>
    <t>Boton 7 deco Express</t>
  </si>
  <si>
    <t>Boton 8 deco Express</t>
  </si>
  <si>
    <t>Boton 9 deco Express</t>
  </si>
  <si>
    <t>"PRESS"</t>
  </si>
  <si>
    <t>BtnAbrir</t>
  </si>
  <si>
    <t>BtnCerrar</t>
  </si>
  <si>
    <t>BtnOnTV</t>
  </si>
  <si>
    <t>BtnOnDeco</t>
  </si>
  <si>
    <t>BtnCanalUpDeco</t>
  </si>
  <si>
    <t>BtnCanalDoDeco</t>
  </si>
  <si>
    <t>BtnVolDoDeco</t>
  </si>
  <si>
    <t>BtnVolUpDeco</t>
  </si>
  <si>
    <t>Boton de encendido de Deco</t>
  </si>
  <si>
    <t>Subir canal Deco</t>
  </si>
  <si>
    <t>Bajar canal Deco</t>
  </si>
  <si>
    <t>Subir volumen Deco</t>
  </si>
  <si>
    <t>Bajar volumen Deco</t>
  </si>
  <si>
    <t>CRemoto</t>
  </si>
  <si>
    <t>AA</t>
  </si>
  <si>
    <t>Fan</t>
  </si>
  <si>
    <t>Modo</t>
  </si>
  <si>
    <t>[“auto”, “low”, “medium”, “high”]</t>
  </si>
  <si>
    <t>[“auto”, “off”, “cool”, “heat”, “dry”, “fan_only”]</t>
  </si>
  <si>
    <t>Swing</t>
  </si>
  <si>
    <t>[“on”, “off”]</t>
  </si>
  <si>
    <t>TempObj</t>
  </si>
  <si>
    <t>16 a 30</t>
  </si>
  <si>
    <t>Temperatura objetivo del aire</t>
  </si>
  <si>
    <t>String</t>
  </si>
  <si>
    <t>0x20DF10EF</t>
  </si>
  <si>
    <t>0x10110EF</t>
  </si>
  <si>
    <t>0x101926D</t>
  </si>
  <si>
    <t>0x10112ED</t>
  </si>
  <si>
    <t>0x101906F</t>
  </si>
  <si>
    <t>0x10150AF</t>
  </si>
  <si>
    <t>0x1017887</t>
  </si>
  <si>
    <t>0x101C03F</t>
  </si>
  <si>
    <t>0x101C837</t>
  </si>
  <si>
    <t>0x101D827</t>
  </si>
  <si>
    <t>0x10120DF</t>
  </si>
  <si>
    <t>0x10128D7</t>
  </si>
  <si>
    <t>0x10138C7</t>
  </si>
  <si>
    <t>0x101A05F</t>
  </si>
  <si>
    <t>0x101A857</t>
  </si>
  <si>
    <t>0x101B847</t>
  </si>
  <si>
    <t>Valor Raw</t>
  </si>
  <si>
    <t>F3</t>
  </si>
  <si>
    <t>Ventilador Ma&amp;Pa</t>
  </si>
  <si>
    <t>0 a 5</t>
  </si>
  <si>
    <t>X:0000 ; 1:1111 ; 2:1000 ; 3:1010 ; 4:1100 ; 5:0111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</si>
</sst>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Font="1" applyBorder="1" applyAlignment="1">
      <alignment horizontal="center" vertical="center"/>
    </xf>
    <xf numFmtId="0" fontId="19" fillId="26" borderId="37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0" xfId="0" applyFont="1" applyBorder="1" applyAlignment="1">
      <alignment horizontal="center"/>
    </xf>
    <xf numFmtId="0" fontId="0" fillId="29" borderId="5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C0C0C0"/>
      <color rgb="FFFFFF99"/>
      <color rgb="FFFFFFB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 (obsoleto)'!$K$3:$K$5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 (obsoleto)'!$L$3:$L$5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 (obsoleto)'!$N$3:$N$4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 (obsoleto)'!$O$3:$O$4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'Sensores (obsoleto)'!$A$2:$A$6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'Sensores (obsoleto)'!$B$2:$B$6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'Sensores (obsoleto)'!$A$2:$A$3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'Sensores (obsoleto)'!$B$2:$B$3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'Sensores (obsoleto)'!$A$3:$A$5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'Sensores (obsoleto)'!$B$3:$B$5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'Sensores (obsoleto)'!$A$5:$A$6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'Sensores (obsoleto)'!$B$5:$B$6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30480</xdr:rowOff>
    </xdr:from>
    <xdr:to>
      <xdr:col>11</xdr:col>
      <xdr:colOff>213880</xdr:colOff>
      <xdr:row>3</xdr:row>
      <xdr:rowOff>106734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0480"/>
          <a:ext cx="5997460" cy="624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92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211" t="s">
        <v>180</v>
      </c>
      <c r="D2" s="212"/>
      <c r="F2" s="213" t="s">
        <v>179</v>
      </c>
      <c r="G2" s="214"/>
      <c r="J2" s="215" t="s">
        <v>154</v>
      </c>
      <c r="K2" s="216"/>
      <c r="L2" s="216"/>
      <c r="M2" s="216"/>
      <c r="N2" s="216"/>
      <c r="O2" s="217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20" t="s">
        <v>175</v>
      </c>
      <c r="K3" s="218" t="s">
        <v>176</v>
      </c>
      <c r="L3" s="219"/>
      <c r="M3" s="218" t="s">
        <v>177</v>
      </c>
      <c r="N3" s="219"/>
      <c r="O3" s="222" t="s">
        <v>178</v>
      </c>
    </row>
    <row r="4" spans="1:15" ht="15" thickBot="1" x14ac:dyDescent="0.35">
      <c r="C4" s="57">
        <v>30</v>
      </c>
      <c r="D4" s="58" t="s">
        <v>81</v>
      </c>
      <c r="F4" s="11">
        <v>27</v>
      </c>
      <c r="G4" s="27">
        <v>0.1</v>
      </c>
      <c r="I4" s="46"/>
      <c r="J4" s="221"/>
      <c r="K4" s="101" t="s">
        <v>0</v>
      </c>
      <c r="L4" s="102" t="s">
        <v>8</v>
      </c>
      <c r="M4" s="101" t="s">
        <v>0</v>
      </c>
      <c r="N4" s="102" t="s">
        <v>8</v>
      </c>
      <c r="O4" s="223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4">
        <v>250</v>
      </c>
      <c r="K5" s="92">
        <v>29</v>
      </c>
      <c r="L5" s="93" t="s">
        <v>118</v>
      </c>
      <c r="M5" s="98">
        <v>29</v>
      </c>
      <c r="N5" s="93" t="s">
        <v>118</v>
      </c>
      <c r="O5" s="96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8" t="s">
        <v>155</v>
      </c>
      <c r="L6" s="89" t="s">
        <v>156</v>
      </c>
      <c r="M6" s="99" t="s">
        <v>169</v>
      </c>
      <c r="N6" s="89" t="s">
        <v>170</v>
      </c>
      <c r="O6" s="97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8">
        <v>100</v>
      </c>
      <c r="L7" s="89" t="s">
        <v>157</v>
      </c>
      <c r="M7" s="99" t="s">
        <v>169</v>
      </c>
      <c r="N7" s="89" t="s">
        <v>170</v>
      </c>
      <c r="O7" s="97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8">
        <v>150</v>
      </c>
      <c r="L8" s="89" t="s">
        <v>158</v>
      </c>
      <c r="M8" s="99" t="s">
        <v>164</v>
      </c>
      <c r="N8" s="89" t="s">
        <v>171</v>
      </c>
      <c r="O8" s="97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33">
        <v>250</v>
      </c>
      <c r="K9" s="134">
        <v>151</v>
      </c>
      <c r="L9" s="135" t="s">
        <v>80</v>
      </c>
      <c r="M9" s="136" t="s">
        <v>164</v>
      </c>
      <c r="N9" s="135" t="s">
        <v>171</v>
      </c>
      <c r="O9" s="137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8">
        <v>155</v>
      </c>
      <c r="L10" s="89" t="s">
        <v>60</v>
      </c>
      <c r="M10" s="99" t="s">
        <v>165</v>
      </c>
      <c r="N10" s="89" t="s">
        <v>172</v>
      </c>
      <c r="O10" s="97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8">
        <v>160</v>
      </c>
      <c r="L11" s="89" t="s">
        <v>159</v>
      </c>
      <c r="M11" s="99" t="s">
        <v>166</v>
      </c>
      <c r="N11" s="89" t="s">
        <v>173</v>
      </c>
      <c r="O11" s="97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8">
        <v>165</v>
      </c>
      <c r="L12" s="89" t="s">
        <v>160</v>
      </c>
      <c r="M12" s="99" t="s">
        <v>166</v>
      </c>
      <c r="N12" s="89" t="s">
        <v>173</v>
      </c>
      <c r="O12" s="97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8">
        <v>163</v>
      </c>
      <c r="L13" s="89" t="s">
        <v>161</v>
      </c>
      <c r="M13" s="99" t="s">
        <v>166</v>
      </c>
      <c r="N13" s="89" t="s">
        <v>173</v>
      </c>
      <c r="O13" s="97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8">
        <v>164</v>
      </c>
      <c r="L14" s="89" t="s">
        <v>162</v>
      </c>
      <c r="M14" s="99" t="s">
        <v>166</v>
      </c>
      <c r="N14" s="89" t="s">
        <v>173</v>
      </c>
      <c r="O14" s="97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95">
        <v>250</v>
      </c>
      <c r="K15" s="90">
        <v>184</v>
      </c>
      <c r="L15" s="91" t="s">
        <v>163</v>
      </c>
      <c r="M15" s="100" t="s">
        <v>168</v>
      </c>
      <c r="N15" s="91" t="s">
        <v>174</v>
      </c>
      <c r="O15" s="59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33">
        <v>130</v>
      </c>
      <c r="G26" s="138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33">
        <v>131</v>
      </c>
      <c r="G27" s="138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33">
        <v>132</v>
      </c>
      <c r="G28" s="138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60" t="s">
        <v>90</v>
      </c>
      <c r="G34" s="63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61" t="s">
        <v>90</v>
      </c>
      <c r="G35" s="64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61" t="s">
        <v>90</v>
      </c>
      <c r="G36" s="65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61" t="s">
        <v>90</v>
      </c>
      <c r="G37" s="65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61" t="s">
        <v>90</v>
      </c>
      <c r="G38" s="66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61" t="s">
        <v>90</v>
      </c>
      <c r="G39" s="67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61" t="s">
        <v>90</v>
      </c>
      <c r="G40" s="68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2" t="s">
        <v>90</v>
      </c>
      <c r="G41" s="59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70">
        <v>93</v>
      </c>
      <c r="D65" s="69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8">
        <v>150</v>
      </c>
      <c r="D68" s="39" t="s">
        <v>55</v>
      </c>
      <c r="E68" s="40">
        <v>80</v>
      </c>
      <c r="F68" s="41" t="s">
        <v>4</v>
      </c>
    </row>
    <row r="69" spans="3:7" ht="15" thickBot="1" x14ac:dyDescent="0.35">
      <c r="E69" s="42">
        <v>90</v>
      </c>
      <c r="F69" s="43" t="s">
        <v>56</v>
      </c>
    </row>
    <row r="70" spans="3:7" ht="15" thickBot="1" x14ac:dyDescent="0.35">
      <c r="C70" s="38">
        <v>151</v>
      </c>
      <c r="D70" s="39" t="s">
        <v>80</v>
      </c>
      <c r="E70" s="40">
        <v>80</v>
      </c>
      <c r="F70" s="41" t="s">
        <v>4</v>
      </c>
    </row>
    <row r="71" spans="3:7" ht="15" thickBot="1" x14ac:dyDescent="0.35">
      <c r="E71" s="42">
        <v>90</v>
      </c>
      <c r="F71" s="43" t="s">
        <v>56</v>
      </c>
    </row>
    <row r="72" spans="3:7" ht="15" thickBot="1" x14ac:dyDescent="0.35"/>
    <row r="73" spans="3:7" ht="15" thickBot="1" x14ac:dyDescent="0.35">
      <c r="C73" s="45">
        <v>155</v>
      </c>
      <c r="D73" s="44" t="s">
        <v>60</v>
      </c>
      <c r="E73" s="38" t="s">
        <v>61</v>
      </c>
      <c r="F73" s="56">
        <v>100</v>
      </c>
      <c r="G73" s="51" t="s">
        <v>73</v>
      </c>
    </row>
    <row r="74" spans="3:7" ht="15" thickBot="1" x14ac:dyDescent="0.35">
      <c r="E74"/>
      <c r="F74" s="14">
        <v>0</v>
      </c>
      <c r="G74" s="52" t="s">
        <v>74</v>
      </c>
    </row>
    <row r="75" spans="3:7" ht="15" thickBot="1" x14ac:dyDescent="0.35">
      <c r="D75" s="25"/>
    </row>
    <row r="76" spans="3:7" x14ac:dyDescent="0.3">
      <c r="C76" s="40">
        <v>160</v>
      </c>
      <c r="D76" s="53" t="s">
        <v>57</v>
      </c>
      <c r="E76" s="25" t="s">
        <v>75</v>
      </c>
    </row>
    <row r="77" spans="3:7" x14ac:dyDescent="0.3">
      <c r="C77" s="19">
        <v>165</v>
      </c>
      <c r="D77" s="54" t="s">
        <v>58</v>
      </c>
      <c r="E77" s="25" t="s">
        <v>117</v>
      </c>
    </row>
    <row r="78" spans="3:7" x14ac:dyDescent="0.3">
      <c r="C78" s="19">
        <v>163</v>
      </c>
      <c r="D78" s="55" t="s">
        <v>76</v>
      </c>
      <c r="E78" s="25" t="s">
        <v>78</v>
      </c>
      <c r="F78" t="s">
        <v>79</v>
      </c>
    </row>
    <row r="79" spans="3:7" ht="15" thickBot="1" x14ac:dyDescent="0.35">
      <c r="C79" s="78">
        <v>164</v>
      </c>
      <c r="D79" s="79" t="s">
        <v>70</v>
      </c>
      <c r="E79" s="80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workbookViewId="0">
      <selection activeCell="E20" sqref="E20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11" ht="15" thickBot="1" x14ac:dyDescent="0.35"/>
    <row r="2" spans="2:11" ht="16.2" thickBot="1" x14ac:dyDescent="0.35">
      <c r="B2" s="146" t="s">
        <v>239</v>
      </c>
      <c r="C2" s="146" t="s">
        <v>244</v>
      </c>
      <c r="D2" s="71" t="s">
        <v>243</v>
      </c>
      <c r="E2" s="71" t="s">
        <v>8</v>
      </c>
      <c r="G2" s="75" t="s">
        <v>8</v>
      </c>
      <c r="J2" s="172" t="s">
        <v>247</v>
      </c>
      <c r="K2" s="172" t="s">
        <v>248</v>
      </c>
    </row>
    <row r="3" spans="2:11" ht="15.6" x14ac:dyDescent="0.3">
      <c r="B3" s="149">
        <v>1</v>
      </c>
      <c r="C3" s="163">
        <v>33</v>
      </c>
      <c r="D3" s="139">
        <v>1</v>
      </c>
      <c r="E3" s="77"/>
      <c r="F3" s="159"/>
      <c r="G3" s="81"/>
      <c r="J3" s="30">
        <v>62</v>
      </c>
      <c r="K3" s="30" t="s">
        <v>249</v>
      </c>
    </row>
    <row r="4" spans="2:11" ht="15.6" x14ac:dyDescent="0.3">
      <c r="B4" s="150">
        <v>2</v>
      </c>
      <c r="C4" s="148">
        <v>34</v>
      </c>
      <c r="D4" s="140">
        <v>2</v>
      </c>
      <c r="E4" s="72" t="s">
        <v>91</v>
      </c>
      <c r="F4" s="159"/>
      <c r="G4" s="72" t="s">
        <v>126</v>
      </c>
      <c r="J4" s="30">
        <v>71</v>
      </c>
      <c r="K4" s="30" t="s">
        <v>251</v>
      </c>
    </row>
    <row r="5" spans="2:11" ht="15.6" x14ac:dyDescent="0.3">
      <c r="B5" s="150">
        <v>3</v>
      </c>
      <c r="C5" s="148">
        <v>35</v>
      </c>
      <c r="D5" s="140">
        <v>3</v>
      </c>
      <c r="E5" s="72" t="s">
        <v>92</v>
      </c>
      <c r="F5" s="159"/>
      <c r="G5" s="72" t="s">
        <v>127</v>
      </c>
      <c r="J5" s="30">
        <v>128</v>
      </c>
      <c r="K5" s="30" t="s">
        <v>250</v>
      </c>
    </row>
    <row r="6" spans="2:11" ht="15.6" x14ac:dyDescent="0.3">
      <c r="B6" s="150">
        <v>4</v>
      </c>
      <c r="C6" s="148">
        <v>36</v>
      </c>
      <c r="D6" s="140">
        <v>4</v>
      </c>
      <c r="E6" s="72" t="s">
        <v>113</v>
      </c>
      <c r="F6" s="159"/>
      <c r="G6" s="72" t="s">
        <v>128</v>
      </c>
      <c r="J6" s="30">
        <v>76</v>
      </c>
      <c r="K6" s="30" t="s">
        <v>264</v>
      </c>
    </row>
    <row r="7" spans="2:11" ht="15.6" x14ac:dyDescent="0.3">
      <c r="B7" s="150">
        <v>5</v>
      </c>
      <c r="C7" s="164">
        <v>37</v>
      </c>
      <c r="D7" s="140">
        <v>5</v>
      </c>
      <c r="E7" s="72"/>
      <c r="F7" s="159"/>
      <c r="G7" s="12"/>
      <c r="J7" s="1">
        <v>77</v>
      </c>
      <c r="K7" s="33" t="s">
        <v>245</v>
      </c>
    </row>
    <row r="8" spans="2:11" ht="15.6" x14ac:dyDescent="0.3">
      <c r="B8" s="150">
        <v>6</v>
      </c>
      <c r="C8" s="148">
        <v>38</v>
      </c>
      <c r="D8" s="140">
        <v>6</v>
      </c>
      <c r="E8" s="72" t="s">
        <v>93</v>
      </c>
      <c r="F8" s="159"/>
      <c r="G8" s="72" t="s">
        <v>129</v>
      </c>
      <c r="J8" s="30">
        <v>130</v>
      </c>
      <c r="K8" s="33" t="s">
        <v>320</v>
      </c>
    </row>
    <row r="9" spans="2:11" ht="15.6" x14ac:dyDescent="0.3">
      <c r="B9" s="150">
        <v>7</v>
      </c>
      <c r="C9" s="148">
        <v>39</v>
      </c>
      <c r="D9" s="140">
        <v>7</v>
      </c>
      <c r="E9" s="72" t="s">
        <v>94</v>
      </c>
      <c r="F9" s="159"/>
      <c r="G9" s="72" t="s">
        <v>130</v>
      </c>
      <c r="J9" s="33">
        <v>146</v>
      </c>
      <c r="K9" s="33" t="s">
        <v>349</v>
      </c>
    </row>
    <row r="10" spans="2:11" ht="15.6" x14ac:dyDescent="0.3">
      <c r="B10" s="150">
        <v>8</v>
      </c>
      <c r="C10" s="148">
        <v>40</v>
      </c>
      <c r="D10" s="140">
        <v>8</v>
      </c>
      <c r="E10" s="72" t="s">
        <v>95</v>
      </c>
      <c r="F10" s="159"/>
      <c r="G10" s="72" t="s">
        <v>131</v>
      </c>
    </row>
    <row r="11" spans="2:11" ht="15.6" x14ac:dyDescent="0.3">
      <c r="B11" s="150">
        <v>9</v>
      </c>
      <c r="C11" s="148">
        <v>41</v>
      </c>
      <c r="D11" s="140">
        <v>9</v>
      </c>
      <c r="E11" s="72" t="s">
        <v>96</v>
      </c>
      <c r="F11" s="159"/>
      <c r="G11" s="72" t="s">
        <v>132</v>
      </c>
    </row>
    <row r="12" spans="2:11" ht="15.6" x14ac:dyDescent="0.3">
      <c r="B12" s="150">
        <v>10</v>
      </c>
      <c r="C12" s="148">
        <v>42</v>
      </c>
      <c r="D12" s="140">
        <v>10</v>
      </c>
      <c r="E12" s="72" t="s">
        <v>97</v>
      </c>
      <c r="F12" s="159"/>
      <c r="G12" s="72" t="s">
        <v>133</v>
      </c>
    </row>
    <row r="13" spans="2:11" ht="15.6" x14ac:dyDescent="0.3">
      <c r="B13" s="150">
        <v>11</v>
      </c>
      <c r="C13" s="148">
        <v>43</v>
      </c>
      <c r="D13" s="140">
        <v>11</v>
      </c>
      <c r="E13" s="72" t="s">
        <v>98</v>
      </c>
      <c r="F13" s="159"/>
      <c r="G13" s="85" t="s">
        <v>118</v>
      </c>
    </row>
    <row r="14" spans="2:11" ht="16.2" thickBot="1" x14ac:dyDescent="0.35">
      <c r="B14" s="150">
        <v>12</v>
      </c>
      <c r="C14" s="165">
        <v>44</v>
      </c>
      <c r="D14" s="141">
        <v>12</v>
      </c>
      <c r="E14" s="73" t="s">
        <v>99</v>
      </c>
      <c r="F14" s="159"/>
      <c r="G14" s="73" t="s">
        <v>134</v>
      </c>
    </row>
    <row r="15" spans="2:11" ht="15.6" x14ac:dyDescent="0.3">
      <c r="B15" s="150">
        <v>13</v>
      </c>
      <c r="C15" s="147">
        <v>45</v>
      </c>
      <c r="D15" s="142">
        <v>13</v>
      </c>
      <c r="E15" s="74" t="s">
        <v>149</v>
      </c>
      <c r="F15" s="159"/>
      <c r="G15" s="74" t="s">
        <v>148</v>
      </c>
    </row>
    <row r="16" spans="2:11" ht="15.6" x14ac:dyDescent="0.3">
      <c r="B16" s="150">
        <v>14</v>
      </c>
      <c r="C16" s="148">
        <v>46</v>
      </c>
      <c r="D16" s="143">
        <v>14</v>
      </c>
      <c r="E16" s="72" t="s">
        <v>151</v>
      </c>
      <c r="F16" s="159"/>
      <c r="G16" s="72" t="s">
        <v>150</v>
      </c>
    </row>
    <row r="17" spans="2:8" ht="15.6" x14ac:dyDescent="0.3">
      <c r="B17" s="150">
        <v>15</v>
      </c>
      <c r="C17" s="148">
        <v>47</v>
      </c>
      <c r="D17" s="143">
        <v>15</v>
      </c>
      <c r="E17" s="72" t="s">
        <v>115</v>
      </c>
      <c r="F17" s="159"/>
      <c r="G17" s="72" t="s">
        <v>135</v>
      </c>
    </row>
    <row r="18" spans="2:8" ht="15.6" x14ac:dyDescent="0.3">
      <c r="B18" s="150">
        <v>16</v>
      </c>
      <c r="C18" s="148">
        <v>48</v>
      </c>
      <c r="D18" s="143">
        <v>16</v>
      </c>
      <c r="E18" s="72" t="s">
        <v>100</v>
      </c>
      <c r="F18" s="159"/>
      <c r="G18" s="72" t="s">
        <v>136</v>
      </c>
    </row>
    <row r="19" spans="2:8" ht="15.6" x14ac:dyDescent="0.3">
      <c r="B19" s="150">
        <v>17</v>
      </c>
      <c r="C19" s="148">
        <v>49</v>
      </c>
      <c r="D19" s="143">
        <v>17</v>
      </c>
      <c r="E19" s="72" t="s">
        <v>101</v>
      </c>
      <c r="F19" s="159"/>
      <c r="G19" s="72" t="s">
        <v>137</v>
      </c>
    </row>
    <row r="20" spans="2:8" ht="15.6" x14ac:dyDescent="0.3">
      <c r="B20" s="150">
        <v>18</v>
      </c>
      <c r="C20" s="148">
        <v>50</v>
      </c>
      <c r="D20" s="143">
        <v>18</v>
      </c>
      <c r="E20" s="167" t="s">
        <v>418</v>
      </c>
      <c r="F20" s="159"/>
      <c r="G20" s="12"/>
    </row>
    <row r="21" spans="2:8" ht="15.6" x14ac:dyDescent="0.3">
      <c r="B21" s="150">
        <v>19</v>
      </c>
      <c r="C21" s="148">
        <v>51</v>
      </c>
      <c r="D21" s="143">
        <v>19</v>
      </c>
      <c r="E21" s="72" t="s">
        <v>102</v>
      </c>
      <c r="F21" s="159"/>
      <c r="G21" s="72" t="s">
        <v>138</v>
      </c>
    </row>
    <row r="22" spans="2:8" ht="15.6" x14ac:dyDescent="0.3">
      <c r="B22" s="150">
        <v>20</v>
      </c>
      <c r="C22" s="148">
        <v>52</v>
      </c>
      <c r="D22" s="143">
        <v>20</v>
      </c>
      <c r="E22" s="72" t="s">
        <v>114</v>
      </c>
      <c r="F22" s="159"/>
      <c r="G22" s="72" t="s">
        <v>139</v>
      </c>
    </row>
    <row r="23" spans="2:8" ht="15.6" x14ac:dyDescent="0.3">
      <c r="B23" s="150">
        <v>21</v>
      </c>
      <c r="C23" s="148">
        <v>53</v>
      </c>
      <c r="D23" s="143">
        <v>21</v>
      </c>
      <c r="E23" s="72" t="s">
        <v>103</v>
      </c>
      <c r="F23" s="159"/>
      <c r="G23" s="72" t="s">
        <v>140</v>
      </c>
    </row>
    <row r="24" spans="2:8" ht="15.6" x14ac:dyDescent="0.3">
      <c r="B24" s="150">
        <v>22</v>
      </c>
      <c r="C24" s="164">
        <v>54</v>
      </c>
      <c r="D24" s="143">
        <v>22</v>
      </c>
      <c r="E24" s="72"/>
      <c r="F24" s="159"/>
      <c r="G24" s="12"/>
    </row>
    <row r="25" spans="2:8" ht="15.6" x14ac:dyDescent="0.3">
      <c r="B25" s="150">
        <v>23</v>
      </c>
      <c r="C25" s="164">
        <v>55</v>
      </c>
      <c r="D25" s="143">
        <v>23</v>
      </c>
      <c r="E25" s="72"/>
      <c r="F25" s="159"/>
      <c r="G25" s="12"/>
    </row>
    <row r="26" spans="2:8" ht="16.2" thickBot="1" x14ac:dyDescent="0.35">
      <c r="B26" s="166">
        <v>24</v>
      </c>
      <c r="C26" s="173">
        <v>56</v>
      </c>
      <c r="D26" s="144">
        <v>24</v>
      </c>
      <c r="E26" s="76" t="s">
        <v>211</v>
      </c>
      <c r="F26" s="159"/>
      <c r="G26" s="83" t="s">
        <v>265</v>
      </c>
    </row>
    <row r="27" spans="2:8" ht="15.6" x14ac:dyDescent="0.3">
      <c r="B27" s="153">
        <v>1</v>
      </c>
      <c r="C27" s="174">
        <v>57</v>
      </c>
      <c r="D27" s="139">
        <v>25</v>
      </c>
      <c r="E27" s="77" t="s">
        <v>105</v>
      </c>
      <c r="F27" s="159"/>
      <c r="G27" s="81"/>
    </row>
    <row r="28" spans="2:8" ht="15.6" x14ac:dyDescent="0.3">
      <c r="B28" s="154">
        <v>2</v>
      </c>
      <c r="C28" s="148">
        <v>58</v>
      </c>
      <c r="D28" s="140">
        <v>26</v>
      </c>
      <c r="E28" s="72" t="s">
        <v>104</v>
      </c>
      <c r="F28" s="159" t="s">
        <v>241</v>
      </c>
      <c r="G28" s="72" t="s">
        <v>141</v>
      </c>
      <c r="H28" s="25" t="s">
        <v>241</v>
      </c>
    </row>
    <row r="29" spans="2:8" ht="15.6" x14ac:dyDescent="0.3">
      <c r="B29" s="154">
        <v>3</v>
      </c>
      <c r="C29" s="148">
        <v>59</v>
      </c>
      <c r="D29" s="140">
        <v>27</v>
      </c>
      <c r="E29" s="72"/>
      <c r="F29" s="159"/>
      <c r="G29" s="84" t="s">
        <v>245</v>
      </c>
      <c r="H29" s="25" t="s">
        <v>241</v>
      </c>
    </row>
    <row r="30" spans="2:8" ht="15.6" x14ac:dyDescent="0.3">
      <c r="B30" s="154">
        <v>4</v>
      </c>
      <c r="C30" s="148">
        <v>60</v>
      </c>
      <c r="D30" s="140">
        <v>28</v>
      </c>
      <c r="E30" s="72"/>
      <c r="F30" s="159"/>
      <c r="G30" s="84" t="s">
        <v>119</v>
      </c>
      <c r="H30" s="25" t="s">
        <v>241</v>
      </c>
    </row>
    <row r="31" spans="2:8" ht="15.6" x14ac:dyDescent="0.3">
      <c r="B31" s="154">
        <v>5</v>
      </c>
      <c r="C31" s="148">
        <v>61</v>
      </c>
      <c r="D31" s="140">
        <v>29</v>
      </c>
      <c r="E31" s="72"/>
      <c r="F31" s="159"/>
      <c r="G31" s="84" t="s">
        <v>120</v>
      </c>
      <c r="H31" s="25" t="s">
        <v>241</v>
      </c>
    </row>
    <row r="32" spans="2:8" ht="15.6" x14ac:dyDescent="0.3">
      <c r="B32" s="154">
        <v>6</v>
      </c>
      <c r="C32" s="148">
        <v>62</v>
      </c>
      <c r="D32" s="140">
        <v>30</v>
      </c>
      <c r="E32" s="72"/>
      <c r="F32" s="159"/>
      <c r="G32" s="84" t="s">
        <v>121</v>
      </c>
      <c r="H32" s="25" t="s">
        <v>241</v>
      </c>
    </row>
    <row r="33" spans="2:11" ht="15.6" x14ac:dyDescent="0.3">
      <c r="B33" s="154">
        <v>7</v>
      </c>
      <c r="C33" s="148">
        <v>63</v>
      </c>
      <c r="D33" s="140">
        <v>31</v>
      </c>
      <c r="E33" s="72" t="s">
        <v>106</v>
      </c>
      <c r="F33" s="159" t="s">
        <v>241</v>
      </c>
      <c r="G33" s="72" t="s">
        <v>142</v>
      </c>
      <c r="H33" s="160" t="s">
        <v>241</v>
      </c>
    </row>
    <row r="34" spans="2:11" ht="15.6" x14ac:dyDescent="0.3">
      <c r="B34" s="154">
        <v>8</v>
      </c>
      <c r="C34" s="148">
        <v>64</v>
      </c>
      <c r="D34" s="140">
        <v>32</v>
      </c>
      <c r="E34" s="72" t="s">
        <v>107</v>
      </c>
      <c r="F34" s="159" t="s">
        <v>241</v>
      </c>
      <c r="G34" s="72" t="s">
        <v>143</v>
      </c>
      <c r="H34" s="160" t="s">
        <v>241</v>
      </c>
    </row>
    <row r="35" spans="2:11" ht="15.6" x14ac:dyDescent="0.3">
      <c r="B35" s="154">
        <v>9</v>
      </c>
      <c r="C35" s="168">
        <v>65</v>
      </c>
      <c r="D35" s="140">
        <v>33</v>
      </c>
      <c r="E35" s="72" t="s">
        <v>108</v>
      </c>
      <c r="F35" s="159" t="s">
        <v>241</v>
      </c>
      <c r="G35" s="72" t="s">
        <v>144</v>
      </c>
      <c r="H35" s="25" t="s">
        <v>241</v>
      </c>
    </row>
    <row r="36" spans="2:11" ht="15.6" x14ac:dyDescent="0.3">
      <c r="B36" s="154">
        <v>10</v>
      </c>
      <c r="C36" s="148">
        <v>66</v>
      </c>
      <c r="D36" s="140">
        <v>34</v>
      </c>
      <c r="E36" s="72"/>
      <c r="F36" s="159"/>
      <c r="G36" s="72"/>
    </row>
    <row r="37" spans="2:11" ht="15.6" x14ac:dyDescent="0.3">
      <c r="B37" s="154">
        <v>11</v>
      </c>
      <c r="C37" s="169">
        <v>67</v>
      </c>
      <c r="D37" s="140">
        <v>35</v>
      </c>
      <c r="E37" s="167"/>
      <c r="F37" s="159"/>
      <c r="G37" s="12"/>
    </row>
    <row r="38" spans="2:11" ht="16.2" thickBot="1" x14ac:dyDescent="0.35">
      <c r="B38" s="154">
        <v>12</v>
      </c>
      <c r="C38" s="165">
        <v>68</v>
      </c>
      <c r="D38" s="141">
        <v>36</v>
      </c>
      <c r="E38" s="73" t="s">
        <v>109</v>
      </c>
      <c r="F38" s="159" t="s">
        <v>241</v>
      </c>
      <c r="G38" s="73" t="s">
        <v>145</v>
      </c>
      <c r="H38" s="160" t="s">
        <v>241</v>
      </c>
    </row>
    <row r="39" spans="2:11" ht="15.6" x14ac:dyDescent="0.3">
      <c r="B39" s="154">
        <v>13</v>
      </c>
      <c r="C39" s="163">
        <v>69</v>
      </c>
      <c r="D39" s="142">
        <v>37</v>
      </c>
      <c r="E39" s="74"/>
      <c r="F39" s="159"/>
      <c r="G39" s="82"/>
    </row>
    <row r="40" spans="2:11" ht="15.6" x14ac:dyDescent="0.3">
      <c r="B40" s="154">
        <v>14</v>
      </c>
      <c r="C40" s="148">
        <v>70</v>
      </c>
      <c r="D40" s="143">
        <v>38</v>
      </c>
      <c r="E40" s="72" t="s">
        <v>212</v>
      </c>
      <c r="F40" s="159" t="s">
        <v>241</v>
      </c>
      <c r="G40" s="12" t="s">
        <v>213</v>
      </c>
      <c r="H40" s="25" t="s">
        <v>241</v>
      </c>
    </row>
    <row r="41" spans="2:11" ht="15.6" x14ac:dyDescent="0.3">
      <c r="B41" s="154">
        <v>15</v>
      </c>
      <c r="C41" s="164">
        <v>71</v>
      </c>
      <c r="D41" s="143">
        <v>39</v>
      </c>
      <c r="E41" s="72"/>
      <c r="F41" s="159"/>
      <c r="G41" s="12"/>
    </row>
    <row r="42" spans="2:11" ht="15.6" x14ac:dyDescent="0.3">
      <c r="B42" s="154">
        <v>16</v>
      </c>
      <c r="C42" s="148">
        <v>72</v>
      </c>
      <c r="D42" s="143">
        <v>40</v>
      </c>
      <c r="E42" s="72" t="s">
        <v>242</v>
      </c>
      <c r="F42" s="159"/>
      <c r="G42" s="12"/>
    </row>
    <row r="43" spans="2:11" ht="15.6" x14ac:dyDescent="0.3">
      <c r="B43" s="154">
        <v>17</v>
      </c>
      <c r="C43" s="148">
        <v>73</v>
      </c>
      <c r="D43" s="143">
        <v>41</v>
      </c>
      <c r="E43" s="72"/>
      <c r="F43" s="159"/>
      <c r="G43" s="84" t="s">
        <v>123</v>
      </c>
      <c r="H43" s="25" t="s">
        <v>241</v>
      </c>
      <c r="J43" s="172" t="s">
        <v>247</v>
      </c>
      <c r="K43" s="172" t="s">
        <v>248</v>
      </c>
    </row>
    <row r="44" spans="2:11" ht="15.6" x14ac:dyDescent="0.3">
      <c r="B44" s="154">
        <v>18</v>
      </c>
      <c r="C44" s="164">
        <v>74</v>
      </c>
      <c r="D44" s="143">
        <v>42</v>
      </c>
      <c r="E44" s="72"/>
      <c r="F44" s="159"/>
      <c r="G44" s="84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54">
        <v>19</v>
      </c>
      <c r="C45" s="148">
        <v>75</v>
      </c>
      <c r="D45" s="143">
        <v>43</v>
      </c>
      <c r="E45" s="72" t="s">
        <v>110</v>
      </c>
      <c r="F45" s="159"/>
      <c r="G45" s="72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54">
        <v>20</v>
      </c>
      <c r="C46" s="148">
        <v>76</v>
      </c>
      <c r="D46" s="143">
        <v>44</v>
      </c>
      <c r="E46" s="72" t="s">
        <v>111</v>
      </c>
      <c r="F46" s="159" t="s">
        <v>241</v>
      </c>
      <c r="G46" s="72" t="s">
        <v>147</v>
      </c>
      <c r="H46" s="160" t="s">
        <v>241</v>
      </c>
      <c r="J46" s="30">
        <v>128</v>
      </c>
      <c r="K46" s="30" t="s">
        <v>250</v>
      </c>
    </row>
    <row r="47" spans="2:11" ht="15.6" x14ac:dyDescent="0.3">
      <c r="B47" s="154">
        <v>21</v>
      </c>
      <c r="C47" s="148">
        <v>77</v>
      </c>
      <c r="D47" s="143">
        <v>45</v>
      </c>
      <c r="E47" s="72" t="s">
        <v>153</v>
      </c>
      <c r="F47" s="159" t="s">
        <v>241</v>
      </c>
      <c r="G47" s="72" t="s">
        <v>152</v>
      </c>
      <c r="H47" s="160" t="s">
        <v>241</v>
      </c>
      <c r="J47" s="30">
        <v>76</v>
      </c>
      <c r="K47" s="30" t="s">
        <v>264</v>
      </c>
    </row>
    <row r="48" spans="2:11" ht="15.6" x14ac:dyDescent="0.3">
      <c r="B48" s="154">
        <v>22</v>
      </c>
      <c r="C48" s="164">
        <v>78</v>
      </c>
      <c r="D48" s="143">
        <v>46</v>
      </c>
      <c r="E48" s="72"/>
      <c r="F48" s="159"/>
      <c r="G48" s="12"/>
      <c r="J48" s="1">
        <v>77</v>
      </c>
      <c r="K48" s="33" t="s">
        <v>245</v>
      </c>
    </row>
    <row r="49" spans="2:11" ht="15.6" x14ac:dyDescent="0.3">
      <c r="B49" s="154">
        <v>23</v>
      </c>
      <c r="C49" s="164">
        <v>79</v>
      </c>
      <c r="D49" s="143">
        <v>47</v>
      </c>
      <c r="E49" s="72"/>
      <c r="F49" s="159"/>
      <c r="G49" s="12"/>
      <c r="J49" s="30">
        <v>130</v>
      </c>
      <c r="K49" s="33" t="s">
        <v>320</v>
      </c>
    </row>
    <row r="50" spans="2:11" ht="16.2" thickBot="1" x14ac:dyDescent="0.35">
      <c r="B50" s="155">
        <v>24</v>
      </c>
      <c r="C50" s="170">
        <v>80</v>
      </c>
      <c r="D50" s="144">
        <v>48</v>
      </c>
      <c r="E50" s="76"/>
      <c r="F50" s="159"/>
      <c r="G50" s="171" t="s">
        <v>246</v>
      </c>
      <c r="H50" s="25" t="s">
        <v>241</v>
      </c>
      <c r="J50" s="33">
        <v>146</v>
      </c>
      <c r="K50" s="33" t="s">
        <v>349</v>
      </c>
    </row>
    <row r="51" spans="2:11" ht="15.6" x14ac:dyDescent="0.3">
      <c r="B51" s="151">
        <v>1</v>
      </c>
      <c r="C51" s="162">
        <v>81</v>
      </c>
      <c r="D51" s="139">
        <v>49</v>
      </c>
      <c r="E51" s="77" t="s">
        <v>252</v>
      </c>
      <c r="F51" s="159"/>
      <c r="G51" s="81" t="s">
        <v>253</v>
      </c>
    </row>
    <row r="52" spans="2:11" ht="15.6" x14ac:dyDescent="0.3">
      <c r="B52" s="152">
        <v>2</v>
      </c>
      <c r="C52" s="12">
        <v>82</v>
      </c>
      <c r="D52" s="140">
        <v>50</v>
      </c>
      <c r="E52" s="72" t="s">
        <v>254</v>
      </c>
      <c r="F52" s="159"/>
      <c r="G52" s="72" t="s">
        <v>260</v>
      </c>
    </row>
    <row r="53" spans="2:11" ht="15.6" x14ac:dyDescent="0.3">
      <c r="B53" s="152">
        <v>3</v>
      </c>
      <c r="C53" s="12">
        <v>83</v>
      </c>
      <c r="D53" s="140">
        <v>51</v>
      </c>
      <c r="E53" s="72" t="s">
        <v>255</v>
      </c>
      <c r="F53" s="159"/>
      <c r="G53" s="72" t="s">
        <v>261</v>
      </c>
    </row>
    <row r="54" spans="2:11" ht="15.6" x14ac:dyDescent="0.3">
      <c r="B54" s="152">
        <v>4</v>
      </c>
      <c r="C54" s="12">
        <v>84</v>
      </c>
      <c r="D54" s="140">
        <v>52</v>
      </c>
      <c r="E54" s="72" t="s">
        <v>256</v>
      </c>
      <c r="F54" s="159"/>
      <c r="G54" s="72" t="s">
        <v>263</v>
      </c>
    </row>
    <row r="55" spans="2:11" ht="15.6" x14ac:dyDescent="0.3">
      <c r="B55" s="152">
        <v>5</v>
      </c>
      <c r="C55" s="12">
        <v>85</v>
      </c>
      <c r="D55" s="140">
        <v>53</v>
      </c>
      <c r="E55" s="72" t="s">
        <v>257</v>
      </c>
      <c r="F55" s="159"/>
      <c r="G55" s="72" t="s">
        <v>262</v>
      </c>
    </row>
    <row r="56" spans="2:11" ht="15.6" x14ac:dyDescent="0.3">
      <c r="B56" s="152">
        <v>6</v>
      </c>
      <c r="C56" s="161">
        <v>86</v>
      </c>
      <c r="D56" s="140">
        <v>54</v>
      </c>
      <c r="E56" s="72" t="s">
        <v>258</v>
      </c>
      <c r="F56" s="159"/>
      <c r="G56" s="12"/>
    </row>
    <row r="57" spans="2:11" ht="15.6" x14ac:dyDescent="0.3">
      <c r="B57" s="152">
        <v>7</v>
      </c>
      <c r="C57" s="161">
        <v>87</v>
      </c>
      <c r="D57" s="140">
        <v>55</v>
      </c>
      <c r="E57" s="72"/>
      <c r="F57" s="159"/>
      <c r="G57" s="12"/>
    </row>
    <row r="58" spans="2:11" ht="15.6" x14ac:dyDescent="0.3">
      <c r="B58" s="152">
        <v>8</v>
      </c>
      <c r="C58" s="12">
        <v>88</v>
      </c>
      <c r="D58" s="140">
        <v>56</v>
      </c>
      <c r="E58" s="72" t="s">
        <v>259</v>
      </c>
      <c r="F58" s="159"/>
      <c r="G58" s="72"/>
    </row>
    <row r="59" spans="2:11" ht="15.6" x14ac:dyDescent="0.3">
      <c r="B59" s="152">
        <v>9</v>
      </c>
      <c r="C59" s="161">
        <v>89</v>
      </c>
      <c r="D59" s="140">
        <v>57</v>
      </c>
      <c r="E59" s="72"/>
      <c r="F59" s="159"/>
      <c r="G59" s="12"/>
    </row>
    <row r="60" spans="2:11" ht="15.6" x14ac:dyDescent="0.3">
      <c r="B60" s="152">
        <v>10</v>
      </c>
      <c r="C60" s="161">
        <v>90</v>
      </c>
      <c r="D60" s="140">
        <v>58</v>
      </c>
      <c r="E60" s="72"/>
      <c r="F60" s="159"/>
      <c r="G60" s="12"/>
    </row>
    <row r="61" spans="2:11" ht="15.6" x14ac:dyDescent="0.3">
      <c r="B61" s="152">
        <v>11</v>
      </c>
      <c r="C61" s="12">
        <v>91</v>
      </c>
      <c r="D61" s="140">
        <v>59</v>
      </c>
      <c r="E61" s="72"/>
      <c r="F61" s="159"/>
      <c r="G61" s="84" t="s">
        <v>124</v>
      </c>
    </row>
    <row r="62" spans="2:11" ht="16.2" thickBot="1" x14ac:dyDescent="0.35">
      <c r="B62" s="158">
        <v>12</v>
      </c>
      <c r="C62" s="14">
        <v>92</v>
      </c>
      <c r="D62" s="141">
        <v>60</v>
      </c>
      <c r="E62" s="73"/>
      <c r="F62" s="159"/>
      <c r="G62" s="86" t="s">
        <v>125</v>
      </c>
    </row>
    <row r="63" spans="2:11" ht="16.2" thickBot="1" x14ac:dyDescent="0.35">
      <c r="B63" s="156">
        <v>1</v>
      </c>
      <c r="C63" s="157" t="s">
        <v>240</v>
      </c>
      <c r="D63" s="145">
        <v>61</v>
      </c>
      <c r="E63" s="87" t="s">
        <v>112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92"/>
  <sheetViews>
    <sheetView tabSelected="1" topLeftCell="A124" workbookViewId="0">
      <selection activeCell="F147" sqref="F147"/>
    </sheetView>
  </sheetViews>
  <sheetFormatPr baseColWidth="10" defaultColWidth="9.109375" defaultRowHeight="14.4" x14ac:dyDescent="0.3"/>
  <cols>
    <col min="2" max="2" width="9.5546875" bestFit="1" customWidth="1"/>
    <col min="3" max="4" width="14.886718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7.109375" bestFit="1" customWidth="1"/>
  </cols>
  <sheetData>
    <row r="1" spans="1:8" s="178" customFormat="1" ht="18.600000000000001" thickBot="1" x14ac:dyDescent="0.4">
      <c r="A1" s="175" t="s">
        <v>266</v>
      </c>
      <c r="B1" s="176" t="s">
        <v>267</v>
      </c>
      <c r="C1" s="176" t="s">
        <v>268</v>
      </c>
      <c r="D1" s="176" t="s">
        <v>269</v>
      </c>
      <c r="E1" s="176" t="s">
        <v>270</v>
      </c>
      <c r="F1" s="176" t="s">
        <v>8</v>
      </c>
      <c r="G1" s="176" t="s">
        <v>271</v>
      </c>
      <c r="H1" s="177" t="s">
        <v>272</v>
      </c>
    </row>
    <row r="2" spans="1:8" x14ac:dyDescent="0.3">
      <c r="A2" s="179" t="s">
        <v>53</v>
      </c>
      <c r="B2" s="180" t="s">
        <v>249</v>
      </c>
      <c r="C2" s="180" t="s">
        <v>273</v>
      </c>
      <c r="D2" s="181" t="s">
        <v>274</v>
      </c>
      <c r="E2" s="180" t="s">
        <v>275</v>
      </c>
      <c r="F2" s="182" t="s">
        <v>276</v>
      </c>
      <c r="G2" s="180" t="s">
        <v>277</v>
      </c>
      <c r="H2" s="183" t="str">
        <f>CONCATENATE(A2,"/",B2,"/",C2,"/",D2)</f>
        <v>Casandra/Cuartos/LuzEstado/01</v>
      </c>
    </row>
    <row r="3" spans="1:8" x14ac:dyDescent="0.3">
      <c r="A3" s="184" t="s">
        <v>53</v>
      </c>
      <c r="B3" s="29" t="s">
        <v>249</v>
      </c>
      <c r="C3" s="29" t="s">
        <v>273</v>
      </c>
      <c r="D3" s="185" t="s">
        <v>278</v>
      </c>
      <c r="E3" s="29" t="s">
        <v>275</v>
      </c>
      <c r="F3" s="25" t="s">
        <v>276</v>
      </c>
      <c r="G3" s="29" t="s">
        <v>277</v>
      </c>
      <c r="H3" s="186" t="str">
        <f t="shared" ref="H3:H49" si="0">CONCATENATE(A3,"/",B3,"/",C3,"/",D3)</f>
        <v>Casandra/Cuartos/LuzEstado/02</v>
      </c>
    </row>
    <row r="4" spans="1:8" x14ac:dyDescent="0.3">
      <c r="A4" s="184" t="s">
        <v>53</v>
      </c>
      <c r="B4" s="29" t="s">
        <v>249</v>
      </c>
      <c r="C4" s="29" t="s">
        <v>273</v>
      </c>
      <c r="D4" s="185" t="s">
        <v>279</v>
      </c>
      <c r="E4" s="29" t="s">
        <v>275</v>
      </c>
      <c r="F4" s="25" t="s">
        <v>276</v>
      </c>
      <c r="G4" s="29" t="s">
        <v>277</v>
      </c>
      <c r="H4" s="186" t="str">
        <f t="shared" si="0"/>
        <v>Casandra/Cuartos/LuzEstado/03</v>
      </c>
    </row>
    <row r="5" spans="1:8" x14ac:dyDescent="0.3">
      <c r="A5" s="184" t="s">
        <v>53</v>
      </c>
      <c r="B5" s="29" t="s">
        <v>249</v>
      </c>
      <c r="C5" s="29" t="s">
        <v>273</v>
      </c>
      <c r="D5" s="185" t="s">
        <v>280</v>
      </c>
      <c r="E5" s="29" t="s">
        <v>275</v>
      </c>
      <c r="F5" s="25" t="s">
        <v>276</v>
      </c>
      <c r="G5" s="29" t="s">
        <v>277</v>
      </c>
      <c r="H5" s="186" t="str">
        <f t="shared" si="0"/>
        <v>Casandra/Cuartos/LuzEstado/04</v>
      </c>
    </row>
    <row r="6" spans="1:8" x14ac:dyDescent="0.3">
      <c r="A6" s="184" t="s">
        <v>53</v>
      </c>
      <c r="B6" s="29" t="s">
        <v>249</v>
      </c>
      <c r="C6" s="29" t="s">
        <v>273</v>
      </c>
      <c r="D6" s="185" t="s">
        <v>281</v>
      </c>
      <c r="E6" s="29" t="s">
        <v>275</v>
      </c>
      <c r="F6" s="25" t="s">
        <v>276</v>
      </c>
      <c r="G6" s="29" t="s">
        <v>277</v>
      </c>
      <c r="H6" s="186" t="str">
        <f t="shared" si="0"/>
        <v>Casandra/Cuartos/LuzEstado/05</v>
      </c>
    </row>
    <row r="7" spans="1:8" x14ac:dyDescent="0.3">
      <c r="A7" s="184" t="s">
        <v>53</v>
      </c>
      <c r="B7" s="29" t="s">
        <v>249</v>
      </c>
      <c r="C7" s="29" t="s">
        <v>273</v>
      </c>
      <c r="D7" s="185" t="s">
        <v>282</v>
      </c>
      <c r="E7" s="29" t="s">
        <v>275</v>
      </c>
      <c r="F7" s="25" t="s">
        <v>276</v>
      </c>
      <c r="G7" s="29" t="s">
        <v>277</v>
      </c>
      <c r="H7" s="186" t="str">
        <f t="shared" si="0"/>
        <v>Casandra/Cuartos/LuzEstado/06</v>
      </c>
    </row>
    <row r="8" spans="1:8" x14ac:dyDescent="0.3">
      <c r="A8" s="184" t="s">
        <v>53</v>
      </c>
      <c r="B8" s="29" t="s">
        <v>249</v>
      </c>
      <c r="C8" s="29" t="s">
        <v>273</v>
      </c>
      <c r="D8" s="185" t="s">
        <v>283</v>
      </c>
      <c r="E8" s="29" t="s">
        <v>275</v>
      </c>
      <c r="F8" s="25" t="s">
        <v>276</v>
      </c>
      <c r="G8" s="29" t="s">
        <v>277</v>
      </c>
      <c r="H8" s="186" t="str">
        <f t="shared" si="0"/>
        <v>Casandra/Cuartos/LuzEstado/07</v>
      </c>
    </row>
    <row r="9" spans="1:8" x14ac:dyDescent="0.3">
      <c r="A9" s="184" t="s">
        <v>53</v>
      </c>
      <c r="B9" s="29" t="s">
        <v>249</v>
      </c>
      <c r="C9" s="29" t="s">
        <v>273</v>
      </c>
      <c r="D9" s="185" t="s">
        <v>284</v>
      </c>
      <c r="E9" s="29" t="s">
        <v>275</v>
      </c>
      <c r="F9" s="25" t="s">
        <v>276</v>
      </c>
      <c r="G9" s="29" t="s">
        <v>277</v>
      </c>
      <c r="H9" s="186" t="str">
        <f t="shared" si="0"/>
        <v>Casandra/Cuartos/LuzEstado/08</v>
      </c>
    </row>
    <row r="10" spans="1:8" x14ac:dyDescent="0.3">
      <c r="A10" s="184" t="s">
        <v>53</v>
      </c>
      <c r="B10" s="29" t="s">
        <v>249</v>
      </c>
      <c r="C10" s="29" t="s">
        <v>273</v>
      </c>
      <c r="D10" s="185" t="s">
        <v>285</v>
      </c>
      <c r="E10" s="29" t="s">
        <v>275</v>
      </c>
      <c r="F10" s="25" t="s">
        <v>276</v>
      </c>
      <c r="G10" s="29" t="s">
        <v>277</v>
      </c>
      <c r="H10" s="186" t="str">
        <f t="shared" si="0"/>
        <v>Casandra/Cuartos/LuzEstado/09</v>
      </c>
    </row>
    <row r="11" spans="1:8" x14ac:dyDescent="0.3">
      <c r="A11" s="184" t="s">
        <v>53</v>
      </c>
      <c r="B11" s="29" t="s">
        <v>249</v>
      </c>
      <c r="C11" s="29" t="s">
        <v>273</v>
      </c>
      <c r="D11" s="185" t="s">
        <v>286</v>
      </c>
      <c r="E11" s="29" t="s">
        <v>275</v>
      </c>
      <c r="F11" s="25" t="s">
        <v>276</v>
      </c>
      <c r="G11" s="29" t="s">
        <v>277</v>
      </c>
      <c r="H11" s="186" t="str">
        <f t="shared" si="0"/>
        <v>Casandra/Cuartos/LuzEstado/10</v>
      </c>
    </row>
    <row r="12" spans="1:8" x14ac:dyDescent="0.3">
      <c r="A12" s="184" t="s">
        <v>53</v>
      </c>
      <c r="B12" s="29" t="s">
        <v>249</v>
      </c>
      <c r="C12" s="29" t="s">
        <v>273</v>
      </c>
      <c r="D12" s="185" t="s">
        <v>287</v>
      </c>
      <c r="E12" s="29" t="s">
        <v>275</v>
      </c>
      <c r="F12" s="25" t="s">
        <v>276</v>
      </c>
      <c r="G12" s="29" t="s">
        <v>277</v>
      </c>
      <c r="H12" s="186" t="str">
        <f t="shared" si="0"/>
        <v>Casandra/Cuartos/LuzEstado/11</v>
      </c>
    </row>
    <row r="13" spans="1:8" x14ac:dyDescent="0.3">
      <c r="A13" s="184" t="s">
        <v>53</v>
      </c>
      <c r="B13" s="29" t="s">
        <v>249</v>
      </c>
      <c r="C13" s="29" t="s">
        <v>273</v>
      </c>
      <c r="D13" s="185" t="s">
        <v>288</v>
      </c>
      <c r="E13" s="29" t="s">
        <v>275</v>
      </c>
      <c r="F13" s="25" t="s">
        <v>276</v>
      </c>
      <c r="G13" s="29" t="s">
        <v>277</v>
      </c>
      <c r="H13" s="186" t="str">
        <f t="shared" si="0"/>
        <v>Casandra/Cuartos/LuzEstado/12</v>
      </c>
    </row>
    <row r="14" spans="1:8" x14ac:dyDescent="0.3">
      <c r="A14" s="184" t="s">
        <v>53</v>
      </c>
      <c r="B14" s="29" t="s">
        <v>249</v>
      </c>
      <c r="C14" s="29" t="s">
        <v>273</v>
      </c>
      <c r="D14" s="185" t="s">
        <v>289</v>
      </c>
      <c r="E14" s="29" t="s">
        <v>275</v>
      </c>
      <c r="F14" s="25" t="s">
        <v>276</v>
      </c>
      <c r="G14" s="29" t="s">
        <v>277</v>
      </c>
      <c r="H14" s="186" t="str">
        <f t="shared" si="0"/>
        <v>Casandra/Cuartos/LuzEstado/13</v>
      </c>
    </row>
    <row r="15" spans="1:8" x14ac:dyDescent="0.3">
      <c r="A15" s="184" t="s">
        <v>53</v>
      </c>
      <c r="B15" s="29" t="s">
        <v>249</v>
      </c>
      <c r="C15" s="29" t="s">
        <v>273</v>
      </c>
      <c r="D15" s="185" t="s">
        <v>290</v>
      </c>
      <c r="E15" s="29" t="s">
        <v>275</v>
      </c>
      <c r="F15" s="25" t="s">
        <v>276</v>
      </c>
      <c r="G15" s="29" t="s">
        <v>277</v>
      </c>
      <c r="H15" s="186" t="str">
        <f t="shared" si="0"/>
        <v>Casandra/Cuartos/LuzEstado/14</v>
      </c>
    </row>
    <row r="16" spans="1:8" x14ac:dyDescent="0.3">
      <c r="A16" s="184" t="s">
        <v>53</v>
      </c>
      <c r="B16" s="29" t="s">
        <v>249</v>
      </c>
      <c r="C16" s="29" t="s">
        <v>273</v>
      </c>
      <c r="D16" s="185" t="s">
        <v>291</v>
      </c>
      <c r="E16" s="29" t="s">
        <v>275</v>
      </c>
      <c r="F16" s="25" t="s">
        <v>276</v>
      </c>
      <c r="G16" s="29" t="s">
        <v>277</v>
      </c>
      <c r="H16" s="186" t="str">
        <f t="shared" si="0"/>
        <v>Casandra/Cuartos/LuzEstado/15</v>
      </c>
    </row>
    <row r="17" spans="1:8" x14ac:dyDescent="0.3">
      <c r="A17" s="184" t="s">
        <v>53</v>
      </c>
      <c r="B17" s="29" t="s">
        <v>249</v>
      </c>
      <c r="C17" s="29" t="s">
        <v>273</v>
      </c>
      <c r="D17" s="185" t="s">
        <v>292</v>
      </c>
      <c r="E17" s="29" t="s">
        <v>275</v>
      </c>
      <c r="F17" s="25" t="s">
        <v>276</v>
      </c>
      <c r="G17" s="29" t="s">
        <v>277</v>
      </c>
      <c r="H17" s="186" t="str">
        <f t="shared" si="0"/>
        <v>Casandra/Cuartos/LuzEstado/16</v>
      </c>
    </row>
    <row r="18" spans="1:8" x14ac:dyDescent="0.3">
      <c r="A18" s="184" t="s">
        <v>53</v>
      </c>
      <c r="B18" s="29" t="s">
        <v>249</v>
      </c>
      <c r="C18" s="29" t="s">
        <v>273</v>
      </c>
      <c r="D18" s="185" t="s">
        <v>293</v>
      </c>
      <c r="E18" s="29" t="s">
        <v>275</v>
      </c>
      <c r="F18" s="25" t="s">
        <v>276</v>
      </c>
      <c r="G18" s="29" t="s">
        <v>277</v>
      </c>
      <c r="H18" s="186" t="str">
        <f t="shared" si="0"/>
        <v>Casandra/Cuartos/LuzEstado/17</v>
      </c>
    </row>
    <row r="19" spans="1:8" x14ac:dyDescent="0.3">
      <c r="A19" s="184" t="s">
        <v>53</v>
      </c>
      <c r="B19" s="29" t="s">
        <v>249</v>
      </c>
      <c r="C19" s="29" t="s">
        <v>273</v>
      </c>
      <c r="D19" s="185" t="s">
        <v>294</v>
      </c>
      <c r="E19" s="29" t="s">
        <v>275</v>
      </c>
      <c r="F19" s="25" t="s">
        <v>276</v>
      </c>
      <c r="G19" s="29" t="s">
        <v>277</v>
      </c>
      <c r="H19" s="186" t="str">
        <f t="shared" si="0"/>
        <v>Casandra/Cuartos/LuzEstado/18</v>
      </c>
    </row>
    <row r="20" spans="1:8" x14ac:dyDescent="0.3">
      <c r="A20" s="184" t="s">
        <v>53</v>
      </c>
      <c r="B20" s="29" t="s">
        <v>249</v>
      </c>
      <c r="C20" s="29" t="s">
        <v>273</v>
      </c>
      <c r="D20" s="185" t="s">
        <v>295</v>
      </c>
      <c r="E20" s="29" t="s">
        <v>275</v>
      </c>
      <c r="F20" s="25" t="s">
        <v>276</v>
      </c>
      <c r="G20" s="29" t="s">
        <v>277</v>
      </c>
      <c r="H20" s="186" t="str">
        <f t="shared" si="0"/>
        <v>Casandra/Cuartos/LuzEstado/19</v>
      </c>
    </row>
    <row r="21" spans="1:8" x14ac:dyDescent="0.3">
      <c r="A21" s="184" t="s">
        <v>53</v>
      </c>
      <c r="B21" s="29" t="s">
        <v>249</v>
      </c>
      <c r="C21" s="29" t="s">
        <v>273</v>
      </c>
      <c r="D21" s="185" t="s">
        <v>296</v>
      </c>
      <c r="E21" s="29" t="s">
        <v>275</v>
      </c>
      <c r="F21" s="25" t="s">
        <v>276</v>
      </c>
      <c r="G21" s="29" t="s">
        <v>277</v>
      </c>
      <c r="H21" s="186" t="str">
        <f t="shared" si="0"/>
        <v>Casandra/Cuartos/LuzEstado/20</v>
      </c>
    </row>
    <row r="22" spans="1:8" x14ac:dyDescent="0.3">
      <c r="A22" s="184" t="s">
        <v>53</v>
      </c>
      <c r="B22" s="29" t="s">
        <v>249</v>
      </c>
      <c r="C22" s="29" t="s">
        <v>273</v>
      </c>
      <c r="D22" s="185" t="s">
        <v>297</v>
      </c>
      <c r="E22" s="29" t="s">
        <v>275</v>
      </c>
      <c r="F22" s="25" t="s">
        <v>276</v>
      </c>
      <c r="G22" s="29" t="s">
        <v>277</v>
      </c>
      <c r="H22" s="186" t="str">
        <f t="shared" si="0"/>
        <v>Casandra/Cuartos/LuzEstado/21</v>
      </c>
    </row>
    <row r="23" spans="1:8" x14ac:dyDescent="0.3">
      <c r="A23" s="184" t="s">
        <v>53</v>
      </c>
      <c r="B23" s="29" t="s">
        <v>249</v>
      </c>
      <c r="C23" s="29" t="s">
        <v>273</v>
      </c>
      <c r="D23" s="185" t="s">
        <v>298</v>
      </c>
      <c r="E23" s="29" t="s">
        <v>275</v>
      </c>
      <c r="F23" s="25" t="s">
        <v>276</v>
      </c>
      <c r="G23" s="29" t="s">
        <v>277</v>
      </c>
      <c r="H23" s="186" t="str">
        <f t="shared" si="0"/>
        <v>Casandra/Cuartos/LuzEstado/22</v>
      </c>
    </row>
    <row r="24" spans="1:8" x14ac:dyDescent="0.3">
      <c r="A24" s="184" t="s">
        <v>53</v>
      </c>
      <c r="B24" s="29" t="s">
        <v>249</v>
      </c>
      <c r="C24" s="29" t="s">
        <v>273</v>
      </c>
      <c r="D24" s="185" t="s">
        <v>299</v>
      </c>
      <c r="E24" s="29" t="s">
        <v>275</v>
      </c>
      <c r="F24" s="25" t="s">
        <v>276</v>
      </c>
      <c r="G24" s="29" t="s">
        <v>277</v>
      </c>
      <c r="H24" s="186" t="str">
        <f t="shared" si="0"/>
        <v>Casandra/Cuartos/LuzEstado/23</v>
      </c>
    </row>
    <row r="25" spans="1:8" x14ac:dyDescent="0.3">
      <c r="A25" s="184" t="s">
        <v>53</v>
      </c>
      <c r="B25" s="29" t="s">
        <v>249</v>
      </c>
      <c r="C25" s="29" t="s">
        <v>273</v>
      </c>
      <c r="D25" s="185" t="s">
        <v>300</v>
      </c>
      <c r="E25" s="29" t="s">
        <v>275</v>
      </c>
      <c r="F25" s="25" t="s">
        <v>276</v>
      </c>
      <c r="G25" s="29" t="s">
        <v>277</v>
      </c>
      <c r="H25" s="186" t="str">
        <f t="shared" si="0"/>
        <v>Casandra/Cuartos/LuzEstado/24</v>
      </c>
    </row>
    <row r="26" spans="1:8" x14ac:dyDescent="0.3">
      <c r="A26" s="184" t="s">
        <v>53</v>
      </c>
      <c r="B26" s="29" t="s">
        <v>249</v>
      </c>
      <c r="C26" s="29" t="s">
        <v>301</v>
      </c>
      <c r="D26" s="185" t="s">
        <v>274</v>
      </c>
      <c r="E26" s="29" t="s">
        <v>302</v>
      </c>
      <c r="F26" s="25" t="s">
        <v>303</v>
      </c>
      <c r="G26" s="29" t="s">
        <v>277</v>
      </c>
      <c r="H26" s="186" t="str">
        <f t="shared" si="0"/>
        <v>Casandra/Cuartos/LuzIntensidad/01</v>
      </c>
    </row>
    <row r="27" spans="1:8" x14ac:dyDescent="0.3">
      <c r="A27" s="184" t="s">
        <v>53</v>
      </c>
      <c r="B27" s="29" t="s">
        <v>249</v>
      </c>
      <c r="C27" s="29" t="s">
        <v>301</v>
      </c>
      <c r="D27" s="185" t="s">
        <v>278</v>
      </c>
      <c r="E27" s="29" t="s">
        <v>302</v>
      </c>
      <c r="F27" s="25" t="s">
        <v>303</v>
      </c>
      <c r="G27" s="29" t="s">
        <v>277</v>
      </c>
      <c r="H27" s="186" t="str">
        <f t="shared" si="0"/>
        <v>Casandra/Cuartos/LuzIntensidad/02</v>
      </c>
    </row>
    <row r="28" spans="1:8" x14ac:dyDescent="0.3">
      <c r="A28" s="184" t="s">
        <v>53</v>
      </c>
      <c r="B28" s="29" t="s">
        <v>249</v>
      </c>
      <c r="C28" s="29" t="s">
        <v>301</v>
      </c>
      <c r="D28" s="185" t="s">
        <v>279</v>
      </c>
      <c r="E28" s="29" t="s">
        <v>302</v>
      </c>
      <c r="F28" s="25" t="s">
        <v>303</v>
      </c>
      <c r="G28" s="29" t="s">
        <v>277</v>
      </c>
      <c r="H28" s="186" t="str">
        <f t="shared" si="0"/>
        <v>Casandra/Cuartos/LuzIntensidad/03</v>
      </c>
    </row>
    <row r="29" spans="1:8" x14ac:dyDescent="0.3">
      <c r="A29" s="184" t="s">
        <v>53</v>
      </c>
      <c r="B29" s="29" t="s">
        <v>249</v>
      </c>
      <c r="C29" s="29" t="s">
        <v>301</v>
      </c>
      <c r="D29" s="185" t="s">
        <v>280</v>
      </c>
      <c r="E29" s="29" t="s">
        <v>302</v>
      </c>
      <c r="F29" s="25" t="s">
        <v>303</v>
      </c>
      <c r="G29" s="29" t="s">
        <v>277</v>
      </c>
      <c r="H29" s="186" t="str">
        <f t="shared" si="0"/>
        <v>Casandra/Cuartos/LuzIntensidad/04</v>
      </c>
    </row>
    <row r="30" spans="1:8" x14ac:dyDescent="0.3">
      <c r="A30" s="184" t="s">
        <v>53</v>
      </c>
      <c r="B30" s="29" t="s">
        <v>249</v>
      </c>
      <c r="C30" s="29" t="s">
        <v>301</v>
      </c>
      <c r="D30" s="185" t="s">
        <v>281</v>
      </c>
      <c r="E30" s="29" t="s">
        <v>302</v>
      </c>
      <c r="F30" s="25" t="s">
        <v>303</v>
      </c>
      <c r="G30" s="29" t="s">
        <v>277</v>
      </c>
      <c r="H30" s="186" t="str">
        <f t="shared" si="0"/>
        <v>Casandra/Cuartos/LuzIntensidad/05</v>
      </c>
    </row>
    <row r="31" spans="1:8" x14ac:dyDescent="0.3">
      <c r="A31" s="184" t="s">
        <v>53</v>
      </c>
      <c r="B31" s="29" t="s">
        <v>249</v>
      </c>
      <c r="C31" s="29" t="s">
        <v>301</v>
      </c>
      <c r="D31" s="185" t="s">
        <v>282</v>
      </c>
      <c r="E31" s="29" t="s">
        <v>302</v>
      </c>
      <c r="F31" s="25" t="s">
        <v>303</v>
      </c>
      <c r="G31" s="29" t="s">
        <v>277</v>
      </c>
      <c r="H31" s="186" t="str">
        <f t="shared" si="0"/>
        <v>Casandra/Cuartos/LuzIntensidad/06</v>
      </c>
    </row>
    <row r="32" spans="1:8" x14ac:dyDescent="0.3">
      <c r="A32" s="184" t="s">
        <v>53</v>
      </c>
      <c r="B32" s="29" t="s">
        <v>249</v>
      </c>
      <c r="C32" s="29" t="s">
        <v>301</v>
      </c>
      <c r="D32" s="185" t="s">
        <v>283</v>
      </c>
      <c r="E32" s="29" t="s">
        <v>302</v>
      </c>
      <c r="F32" s="25" t="s">
        <v>303</v>
      </c>
      <c r="G32" s="29" t="s">
        <v>277</v>
      </c>
      <c r="H32" s="186" t="str">
        <f t="shared" si="0"/>
        <v>Casandra/Cuartos/LuzIntensidad/07</v>
      </c>
    </row>
    <row r="33" spans="1:8" x14ac:dyDescent="0.3">
      <c r="A33" s="184" t="s">
        <v>53</v>
      </c>
      <c r="B33" s="29" t="s">
        <v>249</v>
      </c>
      <c r="C33" s="29" t="s">
        <v>301</v>
      </c>
      <c r="D33" s="185" t="s">
        <v>284</v>
      </c>
      <c r="E33" s="29" t="s">
        <v>302</v>
      </c>
      <c r="F33" s="25" t="s">
        <v>303</v>
      </c>
      <c r="G33" s="29" t="s">
        <v>277</v>
      </c>
      <c r="H33" s="186" t="str">
        <f t="shared" si="0"/>
        <v>Casandra/Cuartos/LuzIntensidad/08</v>
      </c>
    </row>
    <row r="34" spans="1:8" x14ac:dyDescent="0.3">
      <c r="A34" s="184" t="s">
        <v>53</v>
      </c>
      <c r="B34" s="29" t="s">
        <v>249</v>
      </c>
      <c r="C34" s="29" t="s">
        <v>301</v>
      </c>
      <c r="D34" s="185" t="s">
        <v>285</v>
      </c>
      <c r="E34" s="29" t="s">
        <v>302</v>
      </c>
      <c r="F34" s="25" t="s">
        <v>303</v>
      </c>
      <c r="G34" s="29" t="s">
        <v>277</v>
      </c>
      <c r="H34" s="186" t="str">
        <f t="shared" si="0"/>
        <v>Casandra/Cuartos/LuzIntensidad/09</v>
      </c>
    </row>
    <row r="35" spans="1:8" x14ac:dyDescent="0.3">
      <c r="A35" s="184" t="s">
        <v>53</v>
      </c>
      <c r="B35" s="29" t="s">
        <v>249</v>
      </c>
      <c r="C35" s="29" t="s">
        <v>301</v>
      </c>
      <c r="D35" s="185" t="s">
        <v>286</v>
      </c>
      <c r="E35" s="29" t="s">
        <v>302</v>
      </c>
      <c r="F35" s="25" t="s">
        <v>303</v>
      </c>
      <c r="G35" s="29" t="s">
        <v>277</v>
      </c>
      <c r="H35" s="186" t="str">
        <f t="shared" si="0"/>
        <v>Casandra/Cuartos/LuzIntensidad/10</v>
      </c>
    </row>
    <row r="36" spans="1:8" x14ac:dyDescent="0.3">
      <c r="A36" s="184" t="s">
        <v>53</v>
      </c>
      <c r="B36" s="29" t="s">
        <v>249</v>
      </c>
      <c r="C36" s="29" t="s">
        <v>301</v>
      </c>
      <c r="D36" s="185" t="s">
        <v>287</v>
      </c>
      <c r="E36" s="29" t="s">
        <v>302</v>
      </c>
      <c r="F36" s="25" t="s">
        <v>303</v>
      </c>
      <c r="G36" s="29" t="s">
        <v>277</v>
      </c>
      <c r="H36" s="186" t="str">
        <f t="shared" si="0"/>
        <v>Casandra/Cuartos/LuzIntensidad/11</v>
      </c>
    </row>
    <row r="37" spans="1:8" x14ac:dyDescent="0.3">
      <c r="A37" s="184" t="s">
        <v>53</v>
      </c>
      <c r="B37" s="29" t="s">
        <v>249</v>
      </c>
      <c r="C37" s="29" t="s">
        <v>301</v>
      </c>
      <c r="D37" s="185" t="s">
        <v>288</v>
      </c>
      <c r="E37" s="29" t="s">
        <v>302</v>
      </c>
      <c r="F37" s="25" t="s">
        <v>303</v>
      </c>
      <c r="G37" s="29" t="s">
        <v>277</v>
      </c>
      <c r="H37" s="186" t="str">
        <f t="shared" si="0"/>
        <v>Casandra/Cuartos/LuzIntensidad/12</v>
      </c>
    </row>
    <row r="38" spans="1:8" x14ac:dyDescent="0.3">
      <c r="A38" s="184" t="s">
        <v>53</v>
      </c>
      <c r="B38" s="29" t="s">
        <v>249</v>
      </c>
      <c r="C38" s="29" t="s">
        <v>301</v>
      </c>
      <c r="D38" s="185" t="s">
        <v>289</v>
      </c>
      <c r="E38" s="29" t="s">
        <v>302</v>
      </c>
      <c r="F38" s="25" t="s">
        <v>303</v>
      </c>
      <c r="G38" s="29" t="s">
        <v>277</v>
      </c>
      <c r="H38" s="186" t="str">
        <f t="shared" si="0"/>
        <v>Casandra/Cuartos/LuzIntensidad/13</v>
      </c>
    </row>
    <row r="39" spans="1:8" x14ac:dyDescent="0.3">
      <c r="A39" s="184" t="s">
        <v>53</v>
      </c>
      <c r="B39" s="29" t="s">
        <v>249</v>
      </c>
      <c r="C39" s="29" t="s">
        <v>301</v>
      </c>
      <c r="D39" s="185" t="s">
        <v>290</v>
      </c>
      <c r="E39" s="29" t="s">
        <v>302</v>
      </c>
      <c r="F39" s="25" t="s">
        <v>303</v>
      </c>
      <c r="G39" s="29" t="s">
        <v>277</v>
      </c>
      <c r="H39" s="186" t="str">
        <f t="shared" si="0"/>
        <v>Casandra/Cuartos/LuzIntensidad/14</v>
      </c>
    </row>
    <row r="40" spans="1:8" x14ac:dyDescent="0.3">
      <c r="A40" s="184" t="s">
        <v>53</v>
      </c>
      <c r="B40" s="29" t="s">
        <v>249</v>
      </c>
      <c r="C40" s="29" t="s">
        <v>301</v>
      </c>
      <c r="D40" s="185" t="s">
        <v>291</v>
      </c>
      <c r="E40" s="29" t="s">
        <v>302</v>
      </c>
      <c r="F40" s="25" t="s">
        <v>303</v>
      </c>
      <c r="G40" s="29" t="s">
        <v>277</v>
      </c>
      <c r="H40" s="186" t="str">
        <f t="shared" si="0"/>
        <v>Casandra/Cuartos/LuzIntensidad/15</v>
      </c>
    </row>
    <row r="41" spans="1:8" x14ac:dyDescent="0.3">
      <c r="A41" s="184" t="s">
        <v>53</v>
      </c>
      <c r="B41" s="29" t="s">
        <v>249</v>
      </c>
      <c r="C41" s="29" t="s">
        <v>301</v>
      </c>
      <c r="D41" s="185" t="s">
        <v>292</v>
      </c>
      <c r="E41" s="29" t="s">
        <v>302</v>
      </c>
      <c r="F41" s="25" t="s">
        <v>303</v>
      </c>
      <c r="G41" s="29" t="s">
        <v>277</v>
      </c>
      <c r="H41" s="186" t="str">
        <f t="shared" si="0"/>
        <v>Casandra/Cuartos/LuzIntensidad/16</v>
      </c>
    </row>
    <row r="42" spans="1:8" x14ac:dyDescent="0.3">
      <c r="A42" s="184" t="s">
        <v>53</v>
      </c>
      <c r="B42" s="29" t="s">
        <v>249</v>
      </c>
      <c r="C42" s="29" t="s">
        <v>301</v>
      </c>
      <c r="D42" s="185" t="s">
        <v>293</v>
      </c>
      <c r="E42" s="29" t="s">
        <v>302</v>
      </c>
      <c r="F42" s="25" t="s">
        <v>303</v>
      </c>
      <c r="G42" s="29" t="s">
        <v>277</v>
      </c>
      <c r="H42" s="186" t="str">
        <f t="shared" si="0"/>
        <v>Casandra/Cuartos/LuzIntensidad/17</v>
      </c>
    </row>
    <row r="43" spans="1:8" x14ac:dyDescent="0.3">
      <c r="A43" s="184" t="s">
        <v>53</v>
      </c>
      <c r="B43" s="29" t="s">
        <v>249</v>
      </c>
      <c r="C43" s="29" t="s">
        <v>301</v>
      </c>
      <c r="D43" s="185" t="s">
        <v>294</v>
      </c>
      <c r="E43" s="29" t="s">
        <v>302</v>
      </c>
      <c r="F43" s="25" t="s">
        <v>303</v>
      </c>
      <c r="G43" s="29" t="s">
        <v>277</v>
      </c>
      <c r="H43" s="186" t="str">
        <f t="shared" si="0"/>
        <v>Casandra/Cuartos/LuzIntensidad/18</v>
      </c>
    </row>
    <row r="44" spans="1:8" x14ac:dyDescent="0.3">
      <c r="A44" s="184" t="s">
        <v>53</v>
      </c>
      <c r="B44" s="29" t="s">
        <v>249</v>
      </c>
      <c r="C44" s="29" t="s">
        <v>301</v>
      </c>
      <c r="D44" s="185" t="s">
        <v>295</v>
      </c>
      <c r="E44" s="29" t="s">
        <v>302</v>
      </c>
      <c r="F44" s="25" t="s">
        <v>303</v>
      </c>
      <c r="G44" s="29" t="s">
        <v>277</v>
      </c>
      <c r="H44" s="186" t="str">
        <f t="shared" si="0"/>
        <v>Casandra/Cuartos/LuzIntensidad/19</v>
      </c>
    </row>
    <row r="45" spans="1:8" x14ac:dyDescent="0.3">
      <c r="A45" s="184" t="s">
        <v>53</v>
      </c>
      <c r="B45" s="29" t="s">
        <v>249</v>
      </c>
      <c r="C45" s="29" t="s">
        <v>301</v>
      </c>
      <c r="D45" s="185" t="s">
        <v>296</v>
      </c>
      <c r="E45" s="29" t="s">
        <v>302</v>
      </c>
      <c r="F45" s="25" t="s">
        <v>303</v>
      </c>
      <c r="G45" s="29" t="s">
        <v>277</v>
      </c>
      <c r="H45" s="186" t="str">
        <f t="shared" si="0"/>
        <v>Casandra/Cuartos/LuzIntensidad/20</v>
      </c>
    </row>
    <row r="46" spans="1:8" x14ac:dyDescent="0.3">
      <c r="A46" s="184" t="s">
        <v>53</v>
      </c>
      <c r="B46" s="29" t="s">
        <v>249</v>
      </c>
      <c r="C46" s="29" t="s">
        <v>301</v>
      </c>
      <c r="D46" s="185" t="s">
        <v>297</v>
      </c>
      <c r="E46" s="29" t="s">
        <v>302</v>
      </c>
      <c r="F46" s="25" t="s">
        <v>303</v>
      </c>
      <c r="G46" s="29" t="s">
        <v>277</v>
      </c>
      <c r="H46" s="186" t="str">
        <f t="shared" si="0"/>
        <v>Casandra/Cuartos/LuzIntensidad/21</v>
      </c>
    </row>
    <row r="47" spans="1:8" x14ac:dyDescent="0.3">
      <c r="A47" s="184" t="s">
        <v>53</v>
      </c>
      <c r="B47" s="29" t="s">
        <v>249</v>
      </c>
      <c r="C47" s="29" t="s">
        <v>301</v>
      </c>
      <c r="D47" s="185" t="s">
        <v>298</v>
      </c>
      <c r="E47" s="29" t="s">
        <v>302</v>
      </c>
      <c r="F47" s="25" t="s">
        <v>303</v>
      </c>
      <c r="G47" s="29" t="s">
        <v>277</v>
      </c>
      <c r="H47" s="186" t="str">
        <f t="shared" si="0"/>
        <v>Casandra/Cuartos/LuzIntensidad/22</v>
      </c>
    </row>
    <row r="48" spans="1:8" x14ac:dyDescent="0.3">
      <c r="A48" s="184" t="s">
        <v>53</v>
      </c>
      <c r="B48" s="29" t="s">
        <v>249</v>
      </c>
      <c r="C48" s="29" t="s">
        <v>301</v>
      </c>
      <c r="D48" s="185" t="s">
        <v>299</v>
      </c>
      <c r="E48" s="29" t="s">
        <v>302</v>
      </c>
      <c r="F48" s="25" t="s">
        <v>303</v>
      </c>
      <c r="G48" s="29" t="s">
        <v>277</v>
      </c>
      <c r="H48" s="186" t="str">
        <f t="shared" si="0"/>
        <v>Casandra/Cuartos/LuzIntensidad/23</v>
      </c>
    </row>
    <row r="49" spans="1:8" x14ac:dyDescent="0.3">
      <c r="A49" s="184" t="s">
        <v>53</v>
      </c>
      <c r="B49" s="29" t="s">
        <v>249</v>
      </c>
      <c r="C49" s="29" t="s">
        <v>301</v>
      </c>
      <c r="D49" s="185" t="s">
        <v>300</v>
      </c>
      <c r="E49" s="29" t="s">
        <v>302</v>
      </c>
      <c r="F49" s="25" t="s">
        <v>303</v>
      </c>
      <c r="G49" s="29" t="s">
        <v>277</v>
      </c>
      <c r="H49" s="186" t="str">
        <f t="shared" si="0"/>
        <v>Casandra/Cuartos/LuzIntensidad/24</v>
      </c>
    </row>
    <row r="50" spans="1:8" x14ac:dyDescent="0.3">
      <c r="A50" s="184" t="s">
        <v>53</v>
      </c>
      <c r="B50" s="29" t="s">
        <v>249</v>
      </c>
      <c r="C50" s="29" t="s">
        <v>304</v>
      </c>
      <c r="D50" s="185" t="s">
        <v>274</v>
      </c>
      <c r="E50" s="29" t="s">
        <v>305</v>
      </c>
      <c r="F50" s="25" t="s">
        <v>306</v>
      </c>
      <c r="G50" s="29" t="s">
        <v>307</v>
      </c>
      <c r="H50" s="186" t="str">
        <f t="shared" ref="H50:H55" si="1">CONCATENATE(A50,"/",B50,"/",C50,"/",D50,)</f>
        <v>Casandra/Cuartos/Temperatura/01</v>
      </c>
    </row>
    <row r="51" spans="1:8" x14ac:dyDescent="0.3">
      <c r="A51" s="184" t="s">
        <v>53</v>
      </c>
      <c r="B51" s="29" t="s">
        <v>249</v>
      </c>
      <c r="C51" s="29" t="s">
        <v>304</v>
      </c>
      <c r="D51" s="185" t="s">
        <v>278</v>
      </c>
      <c r="E51" s="29" t="s">
        <v>305</v>
      </c>
      <c r="F51" s="25" t="s">
        <v>306</v>
      </c>
      <c r="G51" s="29" t="s">
        <v>307</v>
      </c>
      <c r="H51" s="186" t="str">
        <f t="shared" si="1"/>
        <v>Casandra/Cuartos/Temperatura/02</v>
      </c>
    </row>
    <row r="52" spans="1:8" x14ac:dyDescent="0.3">
      <c r="A52" s="184" t="s">
        <v>53</v>
      </c>
      <c r="B52" s="29" t="s">
        <v>249</v>
      </c>
      <c r="C52" s="29" t="s">
        <v>308</v>
      </c>
      <c r="D52" s="185" t="s">
        <v>274</v>
      </c>
      <c r="E52" s="29" t="s">
        <v>305</v>
      </c>
      <c r="F52" s="25" t="s">
        <v>309</v>
      </c>
      <c r="G52" s="29" t="s">
        <v>307</v>
      </c>
      <c r="H52" s="186" t="str">
        <f t="shared" si="1"/>
        <v>Casandra/Cuartos/Humedad/01</v>
      </c>
    </row>
    <row r="53" spans="1:8" x14ac:dyDescent="0.3">
      <c r="A53" s="184" t="s">
        <v>53</v>
      </c>
      <c r="B53" s="29" t="s">
        <v>249</v>
      </c>
      <c r="C53" s="29" t="s">
        <v>308</v>
      </c>
      <c r="D53" s="185" t="s">
        <v>278</v>
      </c>
      <c r="E53" s="29" t="s">
        <v>305</v>
      </c>
      <c r="F53" s="25" t="s">
        <v>309</v>
      </c>
      <c r="G53" s="29" t="s">
        <v>307</v>
      </c>
      <c r="H53" s="186" t="str">
        <f t="shared" si="1"/>
        <v>Casandra/Cuartos/Humedad/02</v>
      </c>
    </row>
    <row r="54" spans="1:8" x14ac:dyDescent="0.3">
      <c r="A54" s="184" t="s">
        <v>53</v>
      </c>
      <c r="B54" s="29" t="s">
        <v>249</v>
      </c>
      <c r="C54" s="29" t="s">
        <v>310</v>
      </c>
      <c r="D54" s="185" t="s">
        <v>274</v>
      </c>
      <c r="E54" s="29" t="s">
        <v>275</v>
      </c>
      <c r="F54" s="25" t="s">
        <v>311</v>
      </c>
      <c r="G54" s="29" t="s">
        <v>307</v>
      </c>
      <c r="H54" s="186" t="str">
        <f t="shared" si="1"/>
        <v>Casandra/Cuartos/SensorMov/01</v>
      </c>
    </row>
    <row r="55" spans="1:8" ht="15" thickBot="1" x14ac:dyDescent="0.35">
      <c r="A55" s="187" t="s">
        <v>53</v>
      </c>
      <c r="B55" s="188" t="s">
        <v>249</v>
      </c>
      <c r="C55" s="188" t="s">
        <v>310</v>
      </c>
      <c r="D55" s="189" t="s">
        <v>278</v>
      </c>
      <c r="E55" s="188" t="s">
        <v>275</v>
      </c>
      <c r="F55" s="190" t="s">
        <v>311</v>
      </c>
      <c r="G55" s="188" t="s">
        <v>307</v>
      </c>
      <c r="H55" s="191" t="str">
        <f t="shared" si="1"/>
        <v>Casandra/Cuartos/SensorMov/02</v>
      </c>
    </row>
    <row r="56" spans="1:8" x14ac:dyDescent="0.3">
      <c r="A56" s="179" t="s">
        <v>53</v>
      </c>
      <c r="B56" s="180" t="s">
        <v>251</v>
      </c>
      <c r="C56" s="180" t="s">
        <v>273</v>
      </c>
      <c r="D56" s="181" t="s">
        <v>274</v>
      </c>
      <c r="E56" s="180" t="s">
        <v>275</v>
      </c>
      <c r="F56" s="182" t="s">
        <v>276</v>
      </c>
      <c r="G56" s="180" t="s">
        <v>277</v>
      </c>
      <c r="H56" s="183" t="str">
        <f>CONCATENATE(A56,"/",B56,"/",C56,"/",D56)</f>
        <v>Casandra/Cocina/LuzEstado/01</v>
      </c>
    </row>
    <row r="57" spans="1:8" x14ac:dyDescent="0.3">
      <c r="A57" s="184" t="s">
        <v>53</v>
      </c>
      <c r="B57" s="29" t="s">
        <v>251</v>
      </c>
      <c r="C57" s="29" t="s">
        <v>273</v>
      </c>
      <c r="D57" s="185" t="s">
        <v>278</v>
      </c>
      <c r="E57" s="29" t="s">
        <v>275</v>
      </c>
      <c r="F57" s="25" t="s">
        <v>276</v>
      </c>
      <c r="G57" s="29" t="s">
        <v>277</v>
      </c>
      <c r="H57" s="186" t="str">
        <f t="shared" ref="H57:H105" si="2">CONCATENATE(A57,"/",B57,"/",C57,"/",D57)</f>
        <v>Casandra/Cocina/LuzEstado/02</v>
      </c>
    </row>
    <row r="58" spans="1:8" x14ac:dyDescent="0.3">
      <c r="A58" s="184" t="s">
        <v>53</v>
      </c>
      <c r="B58" s="29" t="s">
        <v>251</v>
      </c>
      <c r="C58" s="29" t="s">
        <v>273</v>
      </c>
      <c r="D58" s="185" t="s">
        <v>279</v>
      </c>
      <c r="E58" s="29" t="s">
        <v>275</v>
      </c>
      <c r="F58" s="25" t="s">
        <v>276</v>
      </c>
      <c r="G58" s="29" t="s">
        <v>277</v>
      </c>
      <c r="H58" s="186" t="str">
        <f t="shared" si="2"/>
        <v>Casandra/Cocina/LuzEstado/03</v>
      </c>
    </row>
    <row r="59" spans="1:8" x14ac:dyDescent="0.3">
      <c r="A59" s="184" t="s">
        <v>53</v>
      </c>
      <c r="B59" s="29" t="s">
        <v>251</v>
      </c>
      <c r="C59" s="29" t="s">
        <v>273</v>
      </c>
      <c r="D59" s="185" t="s">
        <v>280</v>
      </c>
      <c r="E59" s="29" t="s">
        <v>275</v>
      </c>
      <c r="F59" s="25" t="s">
        <v>276</v>
      </c>
      <c r="G59" s="29" t="s">
        <v>277</v>
      </c>
      <c r="H59" s="186" t="str">
        <f t="shared" si="2"/>
        <v>Casandra/Cocina/LuzEstado/04</v>
      </c>
    </row>
    <row r="60" spans="1:8" x14ac:dyDescent="0.3">
      <c r="A60" s="184" t="s">
        <v>53</v>
      </c>
      <c r="B60" s="29" t="s">
        <v>251</v>
      </c>
      <c r="C60" s="29" t="s">
        <v>273</v>
      </c>
      <c r="D60" s="185" t="s">
        <v>281</v>
      </c>
      <c r="E60" s="29" t="s">
        <v>275</v>
      </c>
      <c r="F60" s="25" t="s">
        <v>276</v>
      </c>
      <c r="G60" s="29" t="s">
        <v>277</v>
      </c>
      <c r="H60" s="186" t="str">
        <f t="shared" si="2"/>
        <v>Casandra/Cocina/LuzEstado/05</v>
      </c>
    </row>
    <row r="61" spans="1:8" x14ac:dyDescent="0.3">
      <c r="A61" s="184" t="s">
        <v>53</v>
      </c>
      <c r="B61" s="29" t="s">
        <v>251</v>
      </c>
      <c r="C61" s="29" t="s">
        <v>273</v>
      </c>
      <c r="D61" s="185" t="s">
        <v>282</v>
      </c>
      <c r="E61" s="29" t="s">
        <v>275</v>
      </c>
      <c r="F61" s="25" t="s">
        <v>276</v>
      </c>
      <c r="G61" s="29" t="s">
        <v>277</v>
      </c>
      <c r="H61" s="186" t="str">
        <f t="shared" si="2"/>
        <v>Casandra/Cocina/LuzEstado/06</v>
      </c>
    </row>
    <row r="62" spans="1:8" x14ac:dyDescent="0.3">
      <c r="A62" s="184" t="s">
        <v>53</v>
      </c>
      <c r="B62" s="29" t="s">
        <v>251</v>
      </c>
      <c r="C62" s="29" t="s">
        <v>273</v>
      </c>
      <c r="D62" s="185" t="s">
        <v>283</v>
      </c>
      <c r="E62" s="29" t="s">
        <v>275</v>
      </c>
      <c r="F62" s="25" t="s">
        <v>276</v>
      </c>
      <c r="G62" s="29" t="s">
        <v>277</v>
      </c>
      <c r="H62" s="186" t="str">
        <f t="shared" si="2"/>
        <v>Casandra/Cocina/LuzEstado/07</v>
      </c>
    </row>
    <row r="63" spans="1:8" x14ac:dyDescent="0.3">
      <c r="A63" s="184" t="s">
        <v>53</v>
      </c>
      <c r="B63" s="29" t="s">
        <v>251</v>
      </c>
      <c r="C63" s="29" t="s">
        <v>273</v>
      </c>
      <c r="D63" s="185" t="s">
        <v>284</v>
      </c>
      <c r="E63" s="29" t="s">
        <v>275</v>
      </c>
      <c r="F63" s="25" t="s">
        <v>276</v>
      </c>
      <c r="G63" s="29" t="s">
        <v>277</v>
      </c>
      <c r="H63" s="186" t="str">
        <f t="shared" si="2"/>
        <v>Casandra/Cocina/LuzEstado/08</v>
      </c>
    </row>
    <row r="64" spans="1:8" x14ac:dyDescent="0.3">
      <c r="A64" s="184" t="s">
        <v>53</v>
      </c>
      <c r="B64" s="29" t="s">
        <v>251</v>
      </c>
      <c r="C64" s="29" t="s">
        <v>273</v>
      </c>
      <c r="D64" s="185" t="s">
        <v>285</v>
      </c>
      <c r="E64" s="29" t="s">
        <v>275</v>
      </c>
      <c r="F64" s="25" t="s">
        <v>276</v>
      </c>
      <c r="G64" s="29" t="s">
        <v>277</v>
      </c>
      <c r="H64" s="186" t="str">
        <f t="shared" si="2"/>
        <v>Casandra/Cocina/LuzEstado/09</v>
      </c>
    </row>
    <row r="65" spans="1:8" x14ac:dyDescent="0.3">
      <c r="A65" s="184" t="s">
        <v>53</v>
      </c>
      <c r="B65" s="29" t="s">
        <v>251</v>
      </c>
      <c r="C65" s="29" t="s">
        <v>273</v>
      </c>
      <c r="D65" s="185" t="s">
        <v>286</v>
      </c>
      <c r="E65" s="29" t="s">
        <v>275</v>
      </c>
      <c r="F65" s="25" t="s">
        <v>276</v>
      </c>
      <c r="G65" s="29" t="s">
        <v>277</v>
      </c>
      <c r="H65" s="186" t="str">
        <f t="shared" si="2"/>
        <v>Casandra/Cocina/LuzEstado/10</v>
      </c>
    </row>
    <row r="66" spans="1:8" x14ac:dyDescent="0.3">
      <c r="A66" s="184" t="s">
        <v>53</v>
      </c>
      <c r="B66" s="29" t="s">
        <v>251</v>
      </c>
      <c r="C66" s="29" t="s">
        <v>273</v>
      </c>
      <c r="D66" s="185" t="s">
        <v>287</v>
      </c>
      <c r="E66" s="29" t="s">
        <v>275</v>
      </c>
      <c r="F66" s="25" t="s">
        <v>276</v>
      </c>
      <c r="G66" s="29" t="s">
        <v>277</v>
      </c>
      <c r="H66" s="186" t="str">
        <f t="shared" si="2"/>
        <v>Casandra/Cocina/LuzEstado/11</v>
      </c>
    </row>
    <row r="67" spans="1:8" x14ac:dyDescent="0.3">
      <c r="A67" s="184" t="s">
        <v>53</v>
      </c>
      <c r="B67" s="29" t="s">
        <v>251</v>
      </c>
      <c r="C67" s="29" t="s">
        <v>273</v>
      </c>
      <c r="D67" s="185" t="s">
        <v>288</v>
      </c>
      <c r="E67" s="29" t="s">
        <v>275</v>
      </c>
      <c r="F67" s="25" t="s">
        <v>276</v>
      </c>
      <c r="G67" s="29" t="s">
        <v>277</v>
      </c>
      <c r="H67" s="186" t="str">
        <f t="shared" si="2"/>
        <v>Casandra/Cocina/LuzEstado/12</v>
      </c>
    </row>
    <row r="68" spans="1:8" x14ac:dyDescent="0.3">
      <c r="A68" s="184" t="s">
        <v>53</v>
      </c>
      <c r="B68" s="29" t="s">
        <v>251</v>
      </c>
      <c r="C68" s="29" t="s">
        <v>273</v>
      </c>
      <c r="D68" s="185" t="s">
        <v>289</v>
      </c>
      <c r="E68" s="29" t="s">
        <v>275</v>
      </c>
      <c r="F68" s="25" t="s">
        <v>276</v>
      </c>
      <c r="G68" s="29" t="s">
        <v>277</v>
      </c>
      <c r="H68" s="186" t="str">
        <f t="shared" si="2"/>
        <v>Casandra/Cocina/LuzEstado/13</v>
      </c>
    </row>
    <row r="69" spans="1:8" x14ac:dyDescent="0.3">
      <c r="A69" s="184" t="s">
        <v>53</v>
      </c>
      <c r="B69" s="29" t="s">
        <v>251</v>
      </c>
      <c r="C69" s="29" t="s">
        <v>273</v>
      </c>
      <c r="D69" s="185" t="s">
        <v>290</v>
      </c>
      <c r="E69" s="29" t="s">
        <v>275</v>
      </c>
      <c r="F69" s="25" t="s">
        <v>276</v>
      </c>
      <c r="G69" s="29" t="s">
        <v>277</v>
      </c>
      <c r="H69" s="186" t="str">
        <f t="shared" si="2"/>
        <v>Casandra/Cocina/LuzEstado/14</v>
      </c>
    </row>
    <row r="70" spans="1:8" x14ac:dyDescent="0.3">
      <c r="A70" s="184" t="s">
        <v>53</v>
      </c>
      <c r="B70" s="29" t="s">
        <v>251</v>
      </c>
      <c r="C70" s="29" t="s">
        <v>273</v>
      </c>
      <c r="D70" s="185" t="s">
        <v>291</v>
      </c>
      <c r="E70" s="29" t="s">
        <v>275</v>
      </c>
      <c r="F70" s="25" t="s">
        <v>276</v>
      </c>
      <c r="G70" s="29" t="s">
        <v>277</v>
      </c>
      <c r="H70" s="186" t="str">
        <f t="shared" si="2"/>
        <v>Casandra/Cocina/LuzEstado/15</v>
      </c>
    </row>
    <row r="71" spans="1:8" x14ac:dyDescent="0.3">
      <c r="A71" s="184" t="s">
        <v>53</v>
      </c>
      <c r="B71" s="29" t="s">
        <v>251</v>
      </c>
      <c r="C71" s="29" t="s">
        <v>273</v>
      </c>
      <c r="D71" s="185" t="s">
        <v>292</v>
      </c>
      <c r="E71" s="29" t="s">
        <v>275</v>
      </c>
      <c r="F71" s="25" t="s">
        <v>276</v>
      </c>
      <c r="G71" s="29" t="s">
        <v>277</v>
      </c>
      <c r="H71" s="186" t="str">
        <f t="shared" si="2"/>
        <v>Casandra/Cocina/LuzEstado/16</v>
      </c>
    </row>
    <row r="72" spans="1:8" x14ac:dyDescent="0.3">
      <c r="A72" s="184" t="s">
        <v>53</v>
      </c>
      <c r="B72" s="29" t="s">
        <v>251</v>
      </c>
      <c r="C72" s="29" t="s">
        <v>273</v>
      </c>
      <c r="D72" s="185" t="s">
        <v>293</v>
      </c>
      <c r="E72" s="29" t="s">
        <v>275</v>
      </c>
      <c r="F72" s="25" t="s">
        <v>276</v>
      </c>
      <c r="G72" s="29" t="s">
        <v>277</v>
      </c>
      <c r="H72" s="186" t="str">
        <f t="shared" si="2"/>
        <v>Casandra/Cocina/LuzEstado/17</v>
      </c>
    </row>
    <row r="73" spans="1:8" x14ac:dyDescent="0.3">
      <c r="A73" s="184" t="s">
        <v>53</v>
      </c>
      <c r="B73" s="29" t="s">
        <v>251</v>
      </c>
      <c r="C73" s="29" t="s">
        <v>273</v>
      </c>
      <c r="D73" s="185" t="s">
        <v>294</v>
      </c>
      <c r="E73" s="29" t="s">
        <v>275</v>
      </c>
      <c r="F73" s="25" t="s">
        <v>276</v>
      </c>
      <c r="G73" s="29" t="s">
        <v>277</v>
      </c>
      <c r="H73" s="186" t="str">
        <f t="shared" si="2"/>
        <v>Casandra/Cocina/LuzEstado/18</v>
      </c>
    </row>
    <row r="74" spans="1:8" x14ac:dyDescent="0.3">
      <c r="A74" s="184" t="s">
        <v>53</v>
      </c>
      <c r="B74" s="29" t="s">
        <v>251</v>
      </c>
      <c r="C74" s="29" t="s">
        <v>273</v>
      </c>
      <c r="D74" s="185" t="s">
        <v>295</v>
      </c>
      <c r="E74" s="29" t="s">
        <v>275</v>
      </c>
      <c r="F74" s="25" t="s">
        <v>276</v>
      </c>
      <c r="G74" s="29" t="s">
        <v>277</v>
      </c>
      <c r="H74" s="186" t="str">
        <f t="shared" si="2"/>
        <v>Casandra/Cocina/LuzEstado/19</v>
      </c>
    </row>
    <row r="75" spans="1:8" x14ac:dyDescent="0.3">
      <c r="A75" s="184" t="s">
        <v>53</v>
      </c>
      <c r="B75" s="29" t="s">
        <v>251</v>
      </c>
      <c r="C75" s="29" t="s">
        <v>273</v>
      </c>
      <c r="D75" s="185" t="s">
        <v>296</v>
      </c>
      <c r="E75" s="29" t="s">
        <v>275</v>
      </c>
      <c r="F75" s="25" t="s">
        <v>276</v>
      </c>
      <c r="G75" s="29" t="s">
        <v>277</v>
      </c>
      <c r="H75" s="186" t="str">
        <f t="shared" si="2"/>
        <v>Casandra/Cocina/LuzEstado/20</v>
      </c>
    </row>
    <row r="76" spans="1:8" x14ac:dyDescent="0.3">
      <c r="A76" s="184" t="s">
        <v>53</v>
      </c>
      <c r="B76" s="29" t="s">
        <v>251</v>
      </c>
      <c r="C76" s="29" t="s">
        <v>273</v>
      </c>
      <c r="D76" s="185" t="s">
        <v>297</v>
      </c>
      <c r="E76" s="29" t="s">
        <v>275</v>
      </c>
      <c r="F76" s="25" t="s">
        <v>276</v>
      </c>
      <c r="G76" s="29" t="s">
        <v>277</v>
      </c>
      <c r="H76" s="186" t="str">
        <f t="shared" si="2"/>
        <v>Casandra/Cocina/LuzEstado/21</v>
      </c>
    </row>
    <row r="77" spans="1:8" x14ac:dyDescent="0.3">
      <c r="A77" s="184" t="s">
        <v>53</v>
      </c>
      <c r="B77" s="29" t="s">
        <v>251</v>
      </c>
      <c r="C77" s="29" t="s">
        <v>273</v>
      </c>
      <c r="D77" s="185" t="s">
        <v>298</v>
      </c>
      <c r="E77" s="29" t="s">
        <v>275</v>
      </c>
      <c r="F77" s="25" t="s">
        <v>276</v>
      </c>
      <c r="G77" s="29" t="s">
        <v>277</v>
      </c>
      <c r="H77" s="186" t="str">
        <f t="shared" si="2"/>
        <v>Casandra/Cocina/LuzEstado/22</v>
      </c>
    </row>
    <row r="78" spans="1:8" x14ac:dyDescent="0.3">
      <c r="A78" s="184" t="s">
        <v>53</v>
      </c>
      <c r="B78" s="29" t="s">
        <v>251</v>
      </c>
      <c r="C78" s="29" t="s">
        <v>273</v>
      </c>
      <c r="D78" s="185" t="s">
        <v>299</v>
      </c>
      <c r="E78" s="29" t="s">
        <v>275</v>
      </c>
      <c r="F78" s="25" t="s">
        <v>276</v>
      </c>
      <c r="G78" s="29" t="s">
        <v>277</v>
      </c>
      <c r="H78" s="186" t="str">
        <f t="shared" si="2"/>
        <v>Casandra/Cocina/LuzEstado/23</v>
      </c>
    </row>
    <row r="79" spans="1:8" x14ac:dyDescent="0.3">
      <c r="A79" s="184" t="s">
        <v>53</v>
      </c>
      <c r="B79" s="29" t="s">
        <v>251</v>
      </c>
      <c r="C79" s="29" t="s">
        <v>273</v>
      </c>
      <c r="D79" s="185" t="s">
        <v>300</v>
      </c>
      <c r="E79" s="29" t="s">
        <v>275</v>
      </c>
      <c r="F79" s="25" t="s">
        <v>276</v>
      </c>
      <c r="G79" s="29" t="s">
        <v>277</v>
      </c>
      <c r="H79" s="186" t="str">
        <f t="shared" si="2"/>
        <v>Casandra/Cocina/LuzEstado/24</v>
      </c>
    </row>
    <row r="80" spans="1:8" x14ac:dyDescent="0.3">
      <c r="A80" s="184" t="s">
        <v>53</v>
      </c>
      <c r="B80" s="29" t="s">
        <v>251</v>
      </c>
      <c r="C80" s="29" t="s">
        <v>273</v>
      </c>
      <c r="D80" s="185" t="s">
        <v>312</v>
      </c>
      <c r="E80" s="29" t="s">
        <v>275</v>
      </c>
      <c r="F80" s="25" t="s">
        <v>276</v>
      </c>
      <c r="G80" s="29" t="s">
        <v>307</v>
      </c>
      <c r="H80" s="186" t="str">
        <f t="shared" si="2"/>
        <v>Casandra/Cocina/LuzEstado/25</v>
      </c>
    </row>
    <row r="81" spans="1:8" x14ac:dyDescent="0.3">
      <c r="A81" s="184" t="s">
        <v>53</v>
      </c>
      <c r="B81" s="29" t="s">
        <v>251</v>
      </c>
      <c r="C81" s="29" t="s">
        <v>273</v>
      </c>
      <c r="D81" s="185" t="s">
        <v>313</v>
      </c>
      <c r="E81" s="29" t="s">
        <v>275</v>
      </c>
      <c r="F81" s="25" t="s">
        <v>276</v>
      </c>
      <c r="G81" s="29" t="s">
        <v>307</v>
      </c>
      <c r="H81" s="186" t="str">
        <f t="shared" si="2"/>
        <v>Casandra/Cocina/LuzEstado/26</v>
      </c>
    </row>
    <row r="82" spans="1:8" x14ac:dyDescent="0.3">
      <c r="A82" s="184" t="s">
        <v>53</v>
      </c>
      <c r="B82" s="29" t="s">
        <v>251</v>
      </c>
      <c r="C82" s="29" t="s">
        <v>301</v>
      </c>
      <c r="D82" s="185" t="s">
        <v>274</v>
      </c>
      <c r="E82" s="29" t="s">
        <v>302</v>
      </c>
      <c r="F82" s="25" t="s">
        <v>303</v>
      </c>
      <c r="G82" s="29" t="s">
        <v>277</v>
      </c>
      <c r="H82" s="186" t="str">
        <f t="shared" si="2"/>
        <v>Casandra/Cocina/LuzIntensidad/01</v>
      </c>
    </row>
    <row r="83" spans="1:8" x14ac:dyDescent="0.3">
      <c r="A83" s="184" t="s">
        <v>53</v>
      </c>
      <c r="B83" s="29" t="s">
        <v>251</v>
      </c>
      <c r="C83" s="29" t="s">
        <v>301</v>
      </c>
      <c r="D83" s="185" t="s">
        <v>278</v>
      </c>
      <c r="E83" s="29" t="s">
        <v>302</v>
      </c>
      <c r="F83" s="25" t="s">
        <v>303</v>
      </c>
      <c r="G83" s="29" t="s">
        <v>277</v>
      </c>
      <c r="H83" s="186" t="str">
        <f t="shared" si="2"/>
        <v>Casandra/Cocina/LuzIntensidad/02</v>
      </c>
    </row>
    <row r="84" spans="1:8" x14ac:dyDescent="0.3">
      <c r="A84" s="184" t="s">
        <v>53</v>
      </c>
      <c r="B84" s="29" t="s">
        <v>251</v>
      </c>
      <c r="C84" s="29" t="s">
        <v>301</v>
      </c>
      <c r="D84" s="185" t="s">
        <v>279</v>
      </c>
      <c r="E84" s="29" t="s">
        <v>302</v>
      </c>
      <c r="F84" s="25" t="s">
        <v>303</v>
      </c>
      <c r="G84" s="29" t="s">
        <v>277</v>
      </c>
      <c r="H84" s="186" t="str">
        <f t="shared" si="2"/>
        <v>Casandra/Cocina/LuzIntensidad/03</v>
      </c>
    </row>
    <row r="85" spans="1:8" x14ac:dyDescent="0.3">
      <c r="A85" s="184" t="s">
        <v>53</v>
      </c>
      <c r="B85" s="29" t="s">
        <v>251</v>
      </c>
      <c r="C85" s="29" t="s">
        <v>301</v>
      </c>
      <c r="D85" s="185" t="s">
        <v>280</v>
      </c>
      <c r="E85" s="29" t="s">
        <v>302</v>
      </c>
      <c r="F85" s="25" t="s">
        <v>303</v>
      </c>
      <c r="G85" s="29" t="s">
        <v>277</v>
      </c>
      <c r="H85" s="186" t="str">
        <f t="shared" si="2"/>
        <v>Casandra/Cocina/LuzIntensidad/04</v>
      </c>
    </row>
    <row r="86" spans="1:8" x14ac:dyDescent="0.3">
      <c r="A86" s="184" t="s">
        <v>53</v>
      </c>
      <c r="B86" s="29" t="s">
        <v>251</v>
      </c>
      <c r="C86" s="29" t="s">
        <v>301</v>
      </c>
      <c r="D86" s="185" t="s">
        <v>281</v>
      </c>
      <c r="E86" s="29" t="s">
        <v>302</v>
      </c>
      <c r="F86" s="25" t="s">
        <v>303</v>
      </c>
      <c r="G86" s="29" t="s">
        <v>277</v>
      </c>
      <c r="H86" s="186" t="str">
        <f t="shared" si="2"/>
        <v>Casandra/Cocina/LuzIntensidad/05</v>
      </c>
    </row>
    <row r="87" spans="1:8" x14ac:dyDescent="0.3">
      <c r="A87" s="184" t="s">
        <v>53</v>
      </c>
      <c r="B87" s="29" t="s">
        <v>251</v>
      </c>
      <c r="C87" s="29" t="s">
        <v>301</v>
      </c>
      <c r="D87" s="185" t="s">
        <v>282</v>
      </c>
      <c r="E87" s="29" t="s">
        <v>302</v>
      </c>
      <c r="F87" s="25" t="s">
        <v>303</v>
      </c>
      <c r="G87" s="29" t="s">
        <v>277</v>
      </c>
      <c r="H87" s="186" t="str">
        <f t="shared" si="2"/>
        <v>Casandra/Cocina/LuzIntensidad/06</v>
      </c>
    </row>
    <row r="88" spans="1:8" x14ac:dyDescent="0.3">
      <c r="A88" s="184" t="s">
        <v>53</v>
      </c>
      <c r="B88" s="29" t="s">
        <v>251</v>
      </c>
      <c r="C88" s="29" t="s">
        <v>301</v>
      </c>
      <c r="D88" s="185" t="s">
        <v>283</v>
      </c>
      <c r="E88" s="29" t="s">
        <v>302</v>
      </c>
      <c r="F88" s="25" t="s">
        <v>303</v>
      </c>
      <c r="G88" s="29" t="s">
        <v>277</v>
      </c>
      <c r="H88" s="186" t="str">
        <f t="shared" si="2"/>
        <v>Casandra/Cocina/LuzIntensidad/07</v>
      </c>
    </row>
    <row r="89" spans="1:8" x14ac:dyDescent="0.3">
      <c r="A89" s="184" t="s">
        <v>53</v>
      </c>
      <c r="B89" s="29" t="s">
        <v>251</v>
      </c>
      <c r="C89" s="29" t="s">
        <v>301</v>
      </c>
      <c r="D89" s="185" t="s">
        <v>284</v>
      </c>
      <c r="E89" s="29" t="s">
        <v>302</v>
      </c>
      <c r="F89" s="25" t="s">
        <v>303</v>
      </c>
      <c r="G89" s="29" t="s">
        <v>277</v>
      </c>
      <c r="H89" s="186" t="str">
        <f t="shared" si="2"/>
        <v>Casandra/Cocina/LuzIntensidad/08</v>
      </c>
    </row>
    <row r="90" spans="1:8" x14ac:dyDescent="0.3">
      <c r="A90" s="184" t="s">
        <v>53</v>
      </c>
      <c r="B90" s="29" t="s">
        <v>251</v>
      </c>
      <c r="C90" s="29" t="s">
        <v>301</v>
      </c>
      <c r="D90" s="185" t="s">
        <v>285</v>
      </c>
      <c r="E90" s="29" t="s">
        <v>302</v>
      </c>
      <c r="F90" s="25" t="s">
        <v>303</v>
      </c>
      <c r="G90" s="29" t="s">
        <v>277</v>
      </c>
      <c r="H90" s="186" t="str">
        <f t="shared" si="2"/>
        <v>Casandra/Cocina/LuzIntensidad/09</v>
      </c>
    </row>
    <row r="91" spans="1:8" x14ac:dyDescent="0.3">
      <c r="A91" s="184" t="s">
        <v>53</v>
      </c>
      <c r="B91" s="29" t="s">
        <v>251</v>
      </c>
      <c r="C91" s="29" t="s">
        <v>301</v>
      </c>
      <c r="D91" s="185" t="s">
        <v>286</v>
      </c>
      <c r="E91" s="29" t="s">
        <v>302</v>
      </c>
      <c r="F91" s="25" t="s">
        <v>303</v>
      </c>
      <c r="G91" s="29" t="s">
        <v>277</v>
      </c>
      <c r="H91" s="186" t="str">
        <f t="shared" si="2"/>
        <v>Casandra/Cocina/LuzIntensidad/10</v>
      </c>
    </row>
    <row r="92" spans="1:8" x14ac:dyDescent="0.3">
      <c r="A92" s="184" t="s">
        <v>53</v>
      </c>
      <c r="B92" s="29" t="s">
        <v>251</v>
      </c>
      <c r="C92" s="29" t="s">
        <v>301</v>
      </c>
      <c r="D92" s="185" t="s">
        <v>287</v>
      </c>
      <c r="E92" s="29" t="s">
        <v>302</v>
      </c>
      <c r="F92" s="25" t="s">
        <v>303</v>
      </c>
      <c r="G92" s="29" t="s">
        <v>277</v>
      </c>
      <c r="H92" s="186" t="str">
        <f t="shared" si="2"/>
        <v>Casandra/Cocina/LuzIntensidad/11</v>
      </c>
    </row>
    <row r="93" spans="1:8" x14ac:dyDescent="0.3">
      <c r="A93" s="184" t="s">
        <v>53</v>
      </c>
      <c r="B93" s="29" t="s">
        <v>251</v>
      </c>
      <c r="C93" s="29" t="s">
        <v>301</v>
      </c>
      <c r="D93" s="185" t="s">
        <v>288</v>
      </c>
      <c r="E93" s="29" t="s">
        <v>302</v>
      </c>
      <c r="F93" s="25" t="s">
        <v>303</v>
      </c>
      <c r="G93" s="29" t="s">
        <v>277</v>
      </c>
      <c r="H93" s="186" t="str">
        <f t="shared" si="2"/>
        <v>Casandra/Cocina/LuzIntensidad/12</v>
      </c>
    </row>
    <row r="94" spans="1:8" x14ac:dyDescent="0.3">
      <c r="A94" s="184" t="s">
        <v>53</v>
      </c>
      <c r="B94" s="29" t="s">
        <v>251</v>
      </c>
      <c r="C94" s="29" t="s">
        <v>301</v>
      </c>
      <c r="D94" s="185" t="s">
        <v>289</v>
      </c>
      <c r="E94" s="29" t="s">
        <v>302</v>
      </c>
      <c r="F94" s="25" t="s">
        <v>303</v>
      </c>
      <c r="G94" s="29" t="s">
        <v>277</v>
      </c>
      <c r="H94" s="186" t="str">
        <f t="shared" si="2"/>
        <v>Casandra/Cocina/LuzIntensidad/13</v>
      </c>
    </row>
    <row r="95" spans="1:8" x14ac:dyDescent="0.3">
      <c r="A95" s="184" t="s">
        <v>53</v>
      </c>
      <c r="B95" s="29" t="s">
        <v>251</v>
      </c>
      <c r="C95" s="29" t="s">
        <v>301</v>
      </c>
      <c r="D95" s="185" t="s">
        <v>290</v>
      </c>
      <c r="E95" s="29" t="s">
        <v>302</v>
      </c>
      <c r="F95" s="25" t="s">
        <v>303</v>
      </c>
      <c r="G95" s="29" t="s">
        <v>277</v>
      </c>
      <c r="H95" s="186" t="str">
        <f t="shared" si="2"/>
        <v>Casandra/Cocina/LuzIntensidad/14</v>
      </c>
    </row>
    <row r="96" spans="1:8" x14ac:dyDescent="0.3">
      <c r="A96" s="184" t="s">
        <v>53</v>
      </c>
      <c r="B96" s="29" t="s">
        <v>251</v>
      </c>
      <c r="C96" s="29" t="s">
        <v>301</v>
      </c>
      <c r="D96" s="185" t="s">
        <v>291</v>
      </c>
      <c r="E96" s="29" t="s">
        <v>302</v>
      </c>
      <c r="F96" s="25" t="s">
        <v>303</v>
      </c>
      <c r="G96" s="29" t="s">
        <v>277</v>
      </c>
      <c r="H96" s="186" t="str">
        <f t="shared" si="2"/>
        <v>Casandra/Cocina/LuzIntensidad/15</v>
      </c>
    </row>
    <row r="97" spans="1:8" x14ac:dyDescent="0.3">
      <c r="A97" s="184" t="s">
        <v>53</v>
      </c>
      <c r="B97" s="29" t="s">
        <v>251</v>
      </c>
      <c r="C97" s="29" t="s">
        <v>301</v>
      </c>
      <c r="D97" s="185" t="s">
        <v>292</v>
      </c>
      <c r="E97" s="29" t="s">
        <v>302</v>
      </c>
      <c r="F97" s="25" t="s">
        <v>303</v>
      </c>
      <c r="G97" s="29" t="s">
        <v>277</v>
      </c>
      <c r="H97" s="186" t="str">
        <f t="shared" si="2"/>
        <v>Casandra/Cocina/LuzIntensidad/16</v>
      </c>
    </row>
    <row r="98" spans="1:8" x14ac:dyDescent="0.3">
      <c r="A98" s="184" t="s">
        <v>53</v>
      </c>
      <c r="B98" s="29" t="s">
        <v>251</v>
      </c>
      <c r="C98" s="29" t="s">
        <v>301</v>
      </c>
      <c r="D98" s="185" t="s">
        <v>293</v>
      </c>
      <c r="E98" s="29" t="s">
        <v>302</v>
      </c>
      <c r="F98" s="25" t="s">
        <v>303</v>
      </c>
      <c r="G98" s="29" t="s">
        <v>277</v>
      </c>
      <c r="H98" s="186" t="str">
        <f t="shared" si="2"/>
        <v>Casandra/Cocina/LuzIntensidad/17</v>
      </c>
    </row>
    <row r="99" spans="1:8" x14ac:dyDescent="0.3">
      <c r="A99" s="184" t="s">
        <v>53</v>
      </c>
      <c r="B99" s="29" t="s">
        <v>251</v>
      </c>
      <c r="C99" s="29" t="s">
        <v>301</v>
      </c>
      <c r="D99" s="185" t="s">
        <v>294</v>
      </c>
      <c r="E99" s="29" t="s">
        <v>302</v>
      </c>
      <c r="F99" s="25" t="s">
        <v>303</v>
      </c>
      <c r="G99" s="29" t="s">
        <v>277</v>
      </c>
      <c r="H99" s="186" t="str">
        <f t="shared" si="2"/>
        <v>Casandra/Cocina/LuzIntensidad/18</v>
      </c>
    </row>
    <row r="100" spans="1:8" x14ac:dyDescent="0.3">
      <c r="A100" s="184" t="s">
        <v>53</v>
      </c>
      <c r="B100" s="29" t="s">
        <v>251</v>
      </c>
      <c r="C100" s="29" t="s">
        <v>301</v>
      </c>
      <c r="D100" s="185" t="s">
        <v>295</v>
      </c>
      <c r="E100" s="29" t="s">
        <v>302</v>
      </c>
      <c r="F100" s="25" t="s">
        <v>303</v>
      </c>
      <c r="G100" s="29" t="s">
        <v>277</v>
      </c>
      <c r="H100" s="186" t="str">
        <f t="shared" si="2"/>
        <v>Casandra/Cocina/LuzIntensidad/19</v>
      </c>
    </row>
    <row r="101" spans="1:8" x14ac:dyDescent="0.3">
      <c r="A101" s="184" t="s">
        <v>53</v>
      </c>
      <c r="B101" s="29" t="s">
        <v>251</v>
      </c>
      <c r="C101" s="29" t="s">
        <v>301</v>
      </c>
      <c r="D101" s="185" t="s">
        <v>296</v>
      </c>
      <c r="E101" s="29" t="s">
        <v>302</v>
      </c>
      <c r="F101" s="25" t="s">
        <v>303</v>
      </c>
      <c r="G101" s="29" t="s">
        <v>277</v>
      </c>
      <c r="H101" s="186" t="str">
        <f t="shared" si="2"/>
        <v>Casandra/Cocina/LuzIntensidad/20</v>
      </c>
    </row>
    <row r="102" spans="1:8" x14ac:dyDescent="0.3">
      <c r="A102" s="184" t="s">
        <v>53</v>
      </c>
      <c r="B102" s="29" t="s">
        <v>251</v>
      </c>
      <c r="C102" s="29" t="s">
        <v>301</v>
      </c>
      <c r="D102" s="185" t="s">
        <v>297</v>
      </c>
      <c r="E102" s="29" t="s">
        <v>302</v>
      </c>
      <c r="F102" s="25" t="s">
        <v>303</v>
      </c>
      <c r="G102" s="29" t="s">
        <v>277</v>
      </c>
      <c r="H102" s="186" t="str">
        <f t="shared" si="2"/>
        <v>Casandra/Cocina/LuzIntensidad/21</v>
      </c>
    </row>
    <row r="103" spans="1:8" x14ac:dyDescent="0.3">
      <c r="A103" s="184" t="s">
        <v>53</v>
      </c>
      <c r="B103" s="29" t="s">
        <v>251</v>
      </c>
      <c r="C103" s="29" t="s">
        <v>301</v>
      </c>
      <c r="D103" s="185" t="s">
        <v>298</v>
      </c>
      <c r="E103" s="29" t="s">
        <v>302</v>
      </c>
      <c r="F103" s="25" t="s">
        <v>303</v>
      </c>
      <c r="G103" s="29" t="s">
        <v>277</v>
      </c>
      <c r="H103" s="186" t="str">
        <f t="shared" si="2"/>
        <v>Casandra/Cocina/LuzIntensidad/22</v>
      </c>
    </row>
    <row r="104" spans="1:8" x14ac:dyDescent="0.3">
      <c r="A104" s="184" t="s">
        <v>53</v>
      </c>
      <c r="B104" s="29" t="s">
        <v>251</v>
      </c>
      <c r="C104" s="29" t="s">
        <v>301</v>
      </c>
      <c r="D104" s="185" t="s">
        <v>299</v>
      </c>
      <c r="E104" s="29" t="s">
        <v>302</v>
      </c>
      <c r="F104" s="25" t="s">
        <v>303</v>
      </c>
      <c r="G104" s="29" t="s">
        <v>277</v>
      </c>
      <c r="H104" s="186" t="str">
        <f t="shared" si="2"/>
        <v>Casandra/Cocina/LuzIntensidad/23</v>
      </c>
    </row>
    <row r="105" spans="1:8" x14ac:dyDescent="0.3">
      <c r="A105" s="184" t="s">
        <v>53</v>
      </c>
      <c r="B105" s="29" t="s">
        <v>251</v>
      </c>
      <c r="C105" s="29" t="s">
        <v>301</v>
      </c>
      <c r="D105" s="185" t="s">
        <v>300</v>
      </c>
      <c r="E105" s="29" t="s">
        <v>302</v>
      </c>
      <c r="F105" s="25" t="s">
        <v>303</v>
      </c>
      <c r="G105" s="29" t="s">
        <v>277</v>
      </c>
      <c r="H105" s="186" t="str">
        <f t="shared" si="2"/>
        <v>Casandra/Cocina/LuzIntensidad/24</v>
      </c>
    </row>
    <row r="106" spans="1:8" x14ac:dyDescent="0.3">
      <c r="A106" s="184" t="s">
        <v>53</v>
      </c>
      <c r="B106" s="29" t="s">
        <v>251</v>
      </c>
      <c r="C106" s="29" t="s">
        <v>304</v>
      </c>
      <c r="D106" s="185" t="s">
        <v>274</v>
      </c>
      <c r="E106" s="29" t="s">
        <v>305</v>
      </c>
      <c r="F106" s="25" t="s">
        <v>306</v>
      </c>
      <c r="G106" s="29" t="s">
        <v>307</v>
      </c>
      <c r="H106" s="186" t="str">
        <f t="shared" ref="H106:H115" si="3">CONCATENATE(A106,"/",B106,"/",C106,"/",D106,)</f>
        <v>Casandra/Cocina/Temperatura/01</v>
      </c>
    </row>
    <row r="107" spans="1:8" x14ac:dyDescent="0.3">
      <c r="A107" s="184" t="s">
        <v>53</v>
      </c>
      <c r="B107" s="29" t="s">
        <v>251</v>
      </c>
      <c r="C107" s="29" t="s">
        <v>304</v>
      </c>
      <c r="D107" s="185" t="s">
        <v>278</v>
      </c>
      <c r="E107" s="29" t="s">
        <v>305</v>
      </c>
      <c r="F107" s="25" t="s">
        <v>306</v>
      </c>
      <c r="G107" s="29" t="s">
        <v>307</v>
      </c>
      <c r="H107" s="186" t="str">
        <f t="shared" si="3"/>
        <v>Casandra/Cocina/Temperatura/02</v>
      </c>
    </row>
    <row r="108" spans="1:8" x14ac:dyDescent="0.3">
      <c r="A108" s="184" t="s">
        <v>53</v>
      </c>
      <c r="B108" s="29" t="s">
        <v>251</v>
      </c>
      <c r="C108" s="29" t="s">
        <v>308</v>
      </c>
      <c r="D108" s="185" t="s">
        <v>274</v>
      </c>
      <c r="E108" s="29" t="s">
        <v>305</v>
      </c>
      <c r="F108" s="25" t="s">
        <v>309</v>
      </c>
      <c r="G108" s="29" t="s">
        <v>307</v>
      </c>
      <c r="H108" s="186" t="str">
        <f t="shared" si="3"/>
        <v>Casandra/Cocina/Humedad/01</v>
      </c>
    </row>
    <row r="109" spans="1:8" x14ac:dyDescent="0.3">
      <c r="A109" s="184" t="s">
        <v>53</v>
      </c>
      <c r="B109" s="29" t="s">
        <v>251</v>
      </c>
      <c r="C109" s="29" t="s">
        <v>308</v>
      </c>
      <c r="D109" s="185" t="s">
        <v>278</v>
      </c>
      <c r="E109" s="29" t="s">
        <v>305</v>
      </c>
      <c r="F109" s="25" t="s">
        <v>309</v>
      </c>
      <c r="G109" s="29" t="s">
        <v>307</v>
      </c>
      <c r="H109" s="186" t="str">
        <f t="shared" si="3"/>
        <v>Casandra/Cocina/Humedad/02</v>
      </c>
    </row>
    <row r="110" spans="1:8" x14ac:dyDescent="0.3">
      <c r="A110" s="184" t="s">
        <v>53</v>
      </c>
      <c r="B110" s="29" t="s">
        <v>251</v>
      </c>
      <c r="C110" s="29" t="s">
        <v>310</v>
      </c>
      <c r="D110" s="185" t="s">
        <v>274</v>
      </c>
      <c r="E110" s="29" t="s">
        <v>275</v>
      </c>
      <c r="F110" s="25" t="s">
        <v>311</v>
      </c>
      <c r="G110" s="29" t="s">
        <v>307</v>
      </c>
      <c r="H110" s="186" t="str">
        <f t="shared" si="3"/>
        <v>Casandra/Cocina/SensorMov/01</v>
      </c>
    </row>
    <row r="111" spans="1:8" x14ac:dyDescent="0.3">
      <c r="A111" s="184" t="s">
        <v>53</v>
      </c>
      <c r="B111" s="29" t="s">
        <v>251</v>
      </c>
      <c r="C111" s="29" t="s">
        <v>310</v>
      </c>
      <c r="D111" s="185" t="s">
        <v>278</v>
      </c>
      <c r="E111" s="29" t="s">
        <v>275</v>
      </c>
      <c r="F111" s="25" t="s">
        <v>311</v>
      </c>
      <c r="G111" s="29" t="s">
        <v>307</v>
      </c>
      <c r="H111" s="186" t="str">
        <f t="shared" si="3"/>
        <v>Casandra/Cocina/SensorMov/02</v>
      </c>
    </row>
    <row r="112" spans="1:8" x14ac:dyDescent="0.3">
      <c r="A112" s="184" t="s">
        <v>53</v>
      </c>
      <c r="B112" s="29" t="s">
        <v>251</v>
      </c>
      <c r="C112" s="29" t="s">
        <v>310</v>
      </c>
      <c r="D112" s="185" t="s">
        <v>279</v>
      </c>
      <c r="E112" s="29" t="s">
        <v>275</v>
      </c>
      <c r="F112" s="25" t="s">
        <v>311</v>
      </c>
      <c r="G112" s="29" t="s">
        <v>307</v>
      </c>
      <c r="H112" s="186" t="str">
        <f t="shared" si="3"/>
        <v>Casandra/Cocina/SensorMov/03</v>
      </c>
    </row>
    <row r="113" spans="1:8" x14ac:dyDescent="0.3">
      <c r="A113" s="184" t="s">
        <v>53</v>
      </c>
      <c r="B113" s="29" t="s">
        <v>251</v>
      </c>
      <c r="C113" s="29" t="s">
        <v>310</v>
      </c>
      <c r="D113" s="185" t="s">
        <v>280</v>
      </c>
      <c r="E113" s="29" t="s">
        <v>275</v>
      </c>
      <c r="F113" s="25" t="s">
        <v>311</v>
      </c>
      <c r="G113" s="29" t="s">
        <v>307</v>
      </c>
      <c r="H113" s="186" t="str">
        <f t="shared" si="3"/>
        <v>Casandra/Cocina/SensorMov/04</v>
      </c>
    </row>
    <row r="114" spans="1:8" x14ac:dyDescent="0.3">
      <c r="A114" s="184" t="s">
        <v>53</v>
      </c>
      <c r="B114" s="29" t="s">
        <v>251</v>
      </c>
      <c r="C114" s="29" t="s">
        <v>310</v>
      </c>
      <c r="D114" s="185" t="s">
        <v>281</v>
      </c>
      <c r="E114" s="29" t="s">
        <v>275</v>
      </c>
      <c r="F114" s="25" t="s">
        <v>311</v>
      </c>
      <c r="G114" s="29" t="s">
        <v>307</v>
      </c>
      <c r="H114" s="186" t="str">
        <f t="shared" si="3"/>
        <v>Casandra/Cocina/SensorMov/05</v>
      </c>
    </row>
    <row r="115" spans="1:8" ht="15" thickBot="1" x14ac:dyDescent="0.35">
      <c r="A115" s="187" t="s">
        <v>53</v>
      </c>
      <c r="B115" s="188" t="s">
        <v>251</v>
      </c>
      <c r="C115" s="188" t="s">
        <v>310</v>
      </c>
      <c r="D115" s="189" t="s">
        <v>282</v>
      </c>
      <c r="E115" s="188" t="s">
        <v>275</v>
      </c>
      <c r="F115" s="190" t="s">
        <v>311</v>
      </c>
      <c r="G115" s="188" t="s">
        <v>307</v>
      </c>
      <c r="H115" s="191" t="str">
        <f t="shared" si="3"/>
        <v>Casandra/Cocina/SensorMov/06</v>
      </c>
    </row>
    <row r="116" spans="1:8" x14ac:dyDescent="0.3">
      <c r="A116" s="179" t="s">
        <v>53</v>
      </c>
      <c r="B116" s="180" t="s">
        <v>250</v>
      </c>
      <c r="C116" s="180" t="s">
        <v>273</v>
      </c>
      <c r="D116" s="181" t="s">
        <v>274</v>
      </c>
      <c r="E116" s="180" t="s">
        <v>275</v>
      </c>
      <c r="F116" s="182" t="s">
        <v>276</v>
      </c>
      <c r="G116" s="180" t="s">
        <v>277</v>
      </c>
      <c r="H116" s="183" t="str">
        <f>CONCATENATE(A116,"/",B116,"/",C116,"/",D116)</f>
        <v>Casandra/Galeria/LuzEstado/01</v>
      </c>
    </row>
    <row r="117" spans="1:8" x14ac:dyDescent="0.3">
      <c r="A117" s="184" t="s">
        <v>53</v>
      </c>
      <c r="B117" s="29" t="s">
        <v>250</v>
      </c>
      <c r="C117" s="29" t="s">
        <v>273</v>
      </c>
      <c r="D117" s="185" t="s">
        <v>278</v>
      </c>
      <c r="E117" s="29" t="s">
        <v>275</v>
      </c>
      <c r="F117" s="25" t="s">
        <v>276</v>
      </c>
      <c r="G117" s="29" t="s">
        <v>277</v>
      </c>
      <c r="H117" s="186" t="str">
        <f t="shared" ref="H117:H139" si="4">CONCATENATE(A117,"/",B117,"/",C117,"/",D117)</f>
        <v>Casandra/Galeria/LuzEstado/02</v>
      </c>
    </row>
    <row r="118" spans="1:8" x14ac:dyDescent="0.3">
      <c r="A118" s="184" t="s">
        <v>53</v>
      </c>
      <c r="B118" s="29" t="s">
        <v>250</v>
      </c>
      <c r="C118" s="29" t="s">
        <v>273</v>
      </c>
      <c r="D118" s="185" t="s">
        <v>279</v>
      </c>
      <c r="E118" s="29" t="s">
        <v>275</v>
      </c>
      <c r="F118" s="25" t="s">
        <v>276</v>
      </c>
      <c r="G118" s="29" t="s">
        <v>277</v>
      </c>
      <c r="H118" s="186" t="str">
        <f t="shared" si="4"/>
        <v>Casandra/Galeria/LuzEstado/03</v>
      </c>
    </row>
    <row r="119" spans="1:8" x14ac:dyDescent="0.3">
      <c r="A119" s="184" t="s">
        <v>53</v>
      </c>
      <c r="B119" s="29" t="s">
        <v>250</v>
      </c>
      <c r="C119" s="29" t="s">
        <v>273</v>
      </c>
      <c r="D119" s="185" t="s">
        <v>280</v>
      </c>
      <c r="E119" s="29" t="s">
        <v>275</v>
      </c>
      <c r="F119" s="25" t="s">
        <v>276</v>
      </c>
      <c r="G119" s="29" t="s">
        <v>277</v>
      </c>
      <c r="H119" s="186" t="str">
        <f t="shared" si="4"/>
        <v>Casandra/Galeria/LuzEstado/04</v>
      </c>
    </row>
    <row r="120" spans="1:8" x14ac:dyDescent="0.3">
      <c r="A120" s="184" t="s">
        <v>53</v>
      </c>
      <c r="B120" s="29" t="s">
        <v>250</v>
      </c>
      <c r="C120" s="29" t="s">
        <v>273</v>
      </c>
      <c r="D120" s="185" t="s">
        <v>281</v>
      </c>
      <c r="E120" s="29" t="s">
        <v>275</v>
      </c>
      <c r="F120" s="25" t="s">
        <v>276</v>
      </c>
      <c r="G120" s="29" t="s">
        <v>277</v>
      </c>
      <c r="H120" s="186" t="str">
        <f t="shared" si="4"/>
        <v>Casandra/Galeria/LuzEstado/05</v>
      </c>
    </row>
    <row r="121" spans="1:8" x14ac:dyDescent="0.3">
      <c r="A121" s="184" t="s">
        <v>53</v>
      </c>
      <c r="B121" s="29" t="s">
        <v>250</v>
      </c>
      <c r="C121" s="29" t="s">
        <v>273</v>
      </c>
      <c r="D121" s="185" t="s">
        <v>282</v>
      </c>
      <c r="E121" s="29" t="s">
        <v>275</v>
      </c>
      <c r="F121" s="25" t="s">
        <v>276</v>
      </c>
      <c r="G121" s="29" t="s">
        <v>277</v>
      </c>
      <c r="H121" s="186" t="str">
        <f t="shared" si="4"/>
        <v>Casandra/Galeria/LuzEstado/06</v>
      </c>
    </row>
    <row r="122" spans="1:8" x14ac:dyDescent="0.3">
      <c r="A122" s="184" t="s">
        <v>53</v>
      </c>
      <c r="B122" s="29" t="s">
        <v>250</v>
      </c>
      <c r="C122" s="29" t="s">
        <v>273</v>
      </c>
      <c r="D122" s="185" t="s">
        <v>283</v>
      </c>
      <c r="E122" s="29" t="s">
        <v>275</v>
      </c>
      <c r="F122" s="25" t="s">
        <v>276</v>
      </c>
      <c r="G122" s="29" t="s">
        <v>277</v>
      </c>
      <c r="H122" s="186" t="str">
        <f t="shared" si="4"/>
        <v>Casandra/Galeria/LuzEstado/07</v>
      </c>
    </row>
    <row r="123" spans="1:8" x14ac:dyDescent="0.3">
      <c r="A123" s="184" t="s">
        <v>53</v>
      </c>
      <c r="B123" s="29" t="s">
        <v>250</v>
      </c>
      <c r="C123" s="29" t="s">
        <v>273</v>
      </c>
      <c r="D123" s="185" t="s">
        <v>284</v>
      </c>
      <c r="E123" s="29" t="s">
        <v>275</v>
      </c>
      <c r="F123" s="25" t="s">
        <v>276</v>
      </c>
      <c r="G123" s="29" t="s">
        <v>277</v>
      </c>
      <c r="H123" s="186" t="str">
        <f t="shared" si="4"/>
        <v>Casandra/Galeria/LuzEstado/08</v>
      </c>
    </row>
    <row r="124" spans="1:8" x14ac:dyDescent="0.3">
      <c r="A124" s="184" t="s">
        <v>53</v>
      </c>
      <c r="B124" s="29" t="s">
        <v>250</v>
      </c>
      <c r="C124" s="29" t="s">
        <v>273</v>
      </c>
      <c r="D124" s="185" t="s">
        <v>285</v>
      </c>
      <c r="E124" s="29" t="s">
        <v>275</v>
      </c>
      <c r="F124" s="25" t="s">
        <v>276</v>
      </c>
      <c r="G124" s="29" t="s">
        <v>277</v>
      </c>
      <c r="H124" s="186" t="str">
        <f t="shared" si="4"/>
        <v>Casandra/Galeria/LuzEstado/09</v>
      </c>
    </row>
    <row r="125" spans="1:8" x14ac:dyDescent="0.3">
      <c r="A125" s="184" t="s">
        <v>53</v>
      </c>
      <c r="B125" s="29" t="s">
        <v>250</v>
      </c>
      <c r="C125" s="29" t="s">
        <v>273</v>
      </c>
      <c r="D125" s="185" t="s">
        <v>286</v>
      </c>
      <c r="E125" s="29" t="s">
        <v>275</v>
      </c>
      <c r="F125" s="25" t="s">
        <v>276</v>
      </c>
      <c r="G125" s="29" t="s">
        <v>277</v>
      </c>
      <c r="H125" s="186" t="str">
        <f t="shared" si="4"/>
        <v>Casandra/Galeria/LuzEstado/10</v>
      </c>
    </row>
    <row r="126" spans="1:8" x14ac:dyDescent="0.3">
      <c r="A126" s="184" t="s">
        <v>53</v>
      </c>
      <c r="B126" s="29" t="s">
        <v>250</v>
      </c>
      <c r="C126" s="29" t="s">
        <v>273</v>
      </c>
      <c r="D126" s="185" t="s">
        <v>287</v>
      </c>
      <c r="E126" s="29" t="s">
        <v>275</v>
      </c>
      <c r="F126" s="25" t="s">
        <v>276</v>
      </c>
      <c r="G126" s="29" t="s">
        <v>277</v>
      </c>
      <c r="H126" s="186" t="str">
        <f t="shared" si="4"/>
        <v>Casandra/Galeria/LuzEstado/11</v>
      </c>
    </row>
    <row r="127" spans="1:8" x14ac:dyDescent="0.3">
      <c r="A127" s="184" t="s">
        <v>53</v>
      </c>
      <c r="B127" s="29" t="s">
        <v>250</v>
      </c>
      <c r="C127" s="29" t="s">
        <v>273</v>
      </c>
      <c r="D127" s="185" t="s">
        <v>288</v>
      </c>
      <c r="E127" s="29" t="s">
        <v>275</v>
      </c>
      <c r="F127" s="25" t="s">
        <v>276</v>
      </c>
      <c r="G127" s="29" t="s">
        <v>277</v>
      </c>
      <c r="H127" s="186" t="str">
        <f t="shared" si="4"/>
        <v>Casandra/Galeria/LuzEstado/12</v>
      </c>
    </row>
    <row r="128" spans="1:8" x14ac:dyDescent="0.3">
      <c r="A128" s="184" t="s">
        <v>53</v>
      </c>
      <c r="B128" s="29" t="s">
        <v>250</v>
      </c>
      <c r="C128" s="29" t="s">
        <v>301</v>
      </c>
      <c r="D128" s="185" t="s">
        <v>274</v>
      </c>
      <c r="E128" s="29" t="s">
        <v>302</v>
      </c>
      <c r="F128" s="25" t="s">
        <v>303</v>
      </c>
      <c r="G128" s="29" t="s">
        <v>277</v>
      </c>
      <c r="H128" s="186" t="str">
        <f t="shared" si="4"/>
        <v>Casandra/Galeria/LuzIntensidad/01</v>
      </c>
    </row>
    <row r="129" spans="1:8" x14ac:dyDescent="0.3">
      <c r="A129" s="184" t="s">
        <v>53</v>
      </c>
      <c r="B129" s="29" t="s">
        <v>250</v>
      </c>
      <c r="C129" s="29" t="s">
        <v>301</v>
      </c>
      <c r="D129" s="185" t="s">
        <v>278</v>
      </c>
      <c r="E129" s="29" t="s">
        <v>302</v>
      </c>
      <c r="F129" s="25" t="s">
        <v>303</v>
      </c>
      <c r="G129" s="29" t="s">
        <v>277</v>
      </c>
      <c r="H129" s="186" t="str">
        <f t="shared" si="4"/>
        <v>Casandra/Galeria/LuzIntensidad/02</v>
      </c>
    </row>
    <row r="130" spans="1:8" x14ac:dyDescent="0.3">
      <c r="A130" s="184" t="s">
        <v>53</v>
      </c>
      <c r="B130" s="29" t="s">
        <v>250</v>
      </c>
      <c r="C130" s="29" t="s">
        <v>301</v>
      </c>
      <c r="D130" s="185" t="s">
        <v>279</v>
      </c>
      <c r="E130" s="29" t="s">
        <v>302</v>
      </c>
      <c r="F130" s="25" t="s">
        <v>303</v>
      </c>
      <c r="G130" s="29" t="s">
        <v>277</v>
      </c>
      <c r="H130" s="186" t="str">
        <f t="shared" si="4"/>
        <v>Casandra/Galeria/LuzIntensidad/03</v>
      </c>
    </row>
    <row r="131" spans="1:8" x14ac:dyDescent="0.3">
      <c r="A131" s="184" t="s">
        <v>53</v>
      </c>
      <c r="B131" s="29" t="s">
        <v>250</v>
      </c>
      <c r="C131" s="29" t="s">
        <v>301</v>
      </c>
      <c r="D131" s="185" t="s">
        <v>280</v>
      </c>
      <c r="E131" s="29" t="s">
        <v>302</v>
      </c>
      <c r="F131" s="25" t="s">
        <v>303</v>
      </c>
      <c r="G131" s="29" t="s">
        <v>277</v>
      </c>
      <c r="H131" s="186" t="str">
        <f t="shared" si="4"/>
        <v>Casandra/Galeria/LuzIntensidad/04</v>
      </c>
    </row>
    <row r="132" spans="1:8" x14ac:dyDescent="0.3">
      <c r="A132" s="184" t="s">
        <v>53</v>
      </c>
      <c r="B132" s="29" t="s">
        <v>250</v>
      </c>
      <c r="C132" s="29" t="s">
        <v>301</v>
      </c>
      <c r="D132" s="185" t="s">
        <v>281</v>
      </c>
      <c r="E132" s="29" t="s">
        <v>302</v>
      </c>
      <c r="F132" s="25" t="s">
        <v>303</v>
      </c>
      <c r="G132" s="29" t="s">
        <v>277</v>
      </c>
      <c r="H132" s="186" t="str">
        <f t="shared" si="4"/>
        <v>Casandra/Galeria/LuzIntensidad/05</v>
      </c>
    </row>
    <row r="133" spans="1:8" x14ac:dyDescent="0.3">
      <c r="A133" s="184" t="s">
        <v>53</v>
      </c>
      <c r="B133" s="29" t="s">
        <v>250</v>
      </c>
      <c r="C133" s="29" t="s">
        <v>301</v>
      </c>
      <c r="D133" s="185" t="s">
        <v>282</v>
      </c>
      <c r="E133" s="29" t="s">
        <v>302</v>
      </c>
      <c r="F133" s="25" t="s">
        <v>303</v>
      </c>
      <c r="G133" s="29" t="s">
        <v>277</v>
      </c>
      <c r="H133" s="186" t="str">
        <f t="shared" si="4"/>
        <v>Casandra/Galeria/LuzIntensidad/06</v>
      </c>
    </row>
    <row r="134" spans="1:8" x14ac:dyDescent="0.3">
      <c r="A134" s="184" t="s">
        <v>53</v>
      </c>
      <c r="B134" s="29" t="s">
        <v>250</v>
      </c>
      <c r="C134" s="29" t="s">
        <v>301</v>
      </c>
      <c r="D134" s="185" t="s">
        <v>283</v>
      </c>
      <c r="E134" s="29" t="s">
        <v>302</v>
      </c>
      <c r="F134" s="25" t="s">
        <v>303</v>
      </c>
      <c r="G134" s="29" t="s">
        <v>277</v>
      </c>
      <c r="H134" s="186" t="str">
        <f t="shared" si="4"/>
        <v>Casandra/Galeria/LuzIntensidad/07</v>
      </c>
    </row>
    <row r="135" spans="1:8" x14ac:dyDescent="0.3">
      <c r="A135" s="184" t="s">
        <v>53</v>
      </c>
      <c r="B135" s="29" t="s">
        <v>250</v>
      </c>
      <c r="C135" s="29" t="s">
        <v>301</v>
      </c>
      <c r="D135" s="185" t="s">
        <v>284</v>
      </c>
      <c r="E135" s="29" t="s">
        <v>302</v>
      </c>
      <c r="F135" s="25" t="s">
        <v>303</v>
      </c>
      <c r="G135" s="29" t="s">
        <v>277</v>
      </c>
      <c r="H135" s="186" t="str">
        <f t="shared" si="4"/>
        <v>Casandra/Galeria/LuzIntensidad/08</v>
      </c>
    </row>
    <row r="136" spans="1:8" x14ac:dyDescent="0.3">
      <c r="A136" s="184" t="s">
        <v>53</v>
      </c>
      <c r="B136" s="29" t="s">
        <v>250</v>
      </c>
      <c r="C136" s="29" t="s">
        <v>301</v>
      </c>
      <c r="D136" s="185" t="s">
        <v>285</v>
      </c>
      <c r="E136" s="29" t="s">
        <v>302</v>
      </c>
      <c r="F136" s="25" t="s">
        <v>303</v>
      </c>
      <c r="G136" s="29" t="s">
        <v>277</v>
      </c>
      <c r="H136" s="186" t="str">
        <f t="shared" si="4"/>
        <v>Casandra/Galeria/LuzIntensidad/09</v>
      </c>
    </row>
    <row r="137" spans="1:8" x14ac:dyDescent="0.3">
      <c r="A137" s="184" t="s">
        <v>53</v>
      </c>
      <c r="B137" s="29" t="s">
        <v>250</v>
      </c>
      <c r="C137" s="29" t="s">
        <v>301</v>
      </c>
      <c r="D137" s="185" t="s">
        <v>286</v>
      </c>
      <c r="E137" s="29" t="s">
        <v>302</v>
      </c>
      <c r="F137" s="25" t="s">
        <v>303</v>
      </c>
      <c r="G137" s="29" t="s">
        <v>277</v>
      </c>
      <c r="H137" s="186" t="str">
        <f t="shared" si="4"/>
        <v>Casandra/Galeria/LuzIntensidad/10</v>
      </c>
    </row>
    <row r="138" spans="1:8" x14ac:dyDescent="0.3">
      <c r="A138" s="184" t="s">
        <v>53</v>
      </c>
      <c r="B138" s="29" t="s">
        <v>250</v>
      </c>
      <c r="C138" s="29" t="s">
        <v>301</v>
      </c>
      <c r="D138" s="185" t="s">
        <v>287</v>
      </c>
      <c r="E138" s="29" t="s">
        <v>302</v>
      </c>
      <c r="F138" s="25" t="s">
        <v>303</v>
      </c>
      <c r="G138" s="29" t="s">
        <v>277</v>
      </c>
      <c r="H138" s="186" t="str">
        <f t="shared" si="4"/>
        <v>Casandra/Galeria/LuzIntensidad/11</v>
      </c>
    </row>
    <row r="139" spans="1:8" x14ac:dyDescent="0.3">
      <c r="A139" s="184" t="s">
        <v>53</v>
      </c>
      <c r="B139" s="29" t="s">
        <v>250</v>
      </c>
      <c r="C139" s="29" t="s">
        <v>301</v>
      </c>
      <c r="D139" s="185" t="s">
        <v>288</v>
      </c>
      <c r="E139" s="29" t="s">
        <v>302</v>
      </c>
      <c r="F139" s="25" t="s">
        <v>303</v>
      </c>
      <c r="G139" s="29" t="s">
        <v>277</v>
      </c>
      <c r="H139" s="186" t="str">
        <f t="shared" si="4"/>
        <v>Casandra/Galeria/LuzIntensidad/12</v>
      </c>
    </row>
    <row r="140" spans="1:8" x14ac:dyDescent="0.3">
      <c r="A140" s="184" t="s">
        <v>53</v>
      </c>
      <c r="B140" s="29" t="s">
        <v>250</v>
      </c>
      <c r="C140" s="29" t="s">
        <v>304</v>
      </c>
      <c r="D140" s="185" t="s">
        <v>274</v>
      </c>
      <c r="E140" s="29" t="s">
        <v>305</v>
      </c>
      <c r="F140" s="25" t="s">
        <v>306</v>
      </c>
      <c r="G140" s="29" t="s">
        <v>307</v>
      </c>
      <c r="H140" s="186" t="str">
        <f t="shared" ref="H140:H145" si="5">CONCATENATE(A140,"/",B140,"/",C140,"/",D140,)</f>
        <v>Casandra/Galeria/Temperatura/01</v>
      </c>
    </row>
    <row r="141" spans="1:8" x14ac:dyDescent="0.3">
      <c r="A141" s="184" t="s">
        <v>53</v>
      </c>
      <c r="B141" s="29" t="s">
        <v>250</v>
      </c>
      <c r="C141" s="29" t="s">
        <v>304</v>
      </c>
      <c r="D141" s="185" t="s">
        <v>278</v>
      </c>
      <c r="E141" s="29" t="s">
        <v>305</v>
      </c>
      <c r="F141" s="25" t="s">
        <v>306</v>
      </c>
      <c r="G141" s="29" t="s">
        <v>307</v>
      </c>
      <c r="H141" s="186" t="str">
        <f t="shared" si="5"/>
        <v>Casandra/Galeria/Temperatura/02</v>
      </c>
    </row>
    <row r="142" spans="1:8" x14ac:dyDescent="0.3">
      <c r="A142" s="184" t="s">
        <v>53</v>
      </c>
      <c r="B142" s="29" t="s">
        <v>250</v>
      </c>
      <c r="C142" s="29" t="s">
        <v>308</v>
      </c>
      <c r="D142" s="185" t="s">
        <v>274</v>
      </c>
      <c r="E142" s="29" t="s">
        <v>305</v>
      </c>
      <c r="F142" s="25" t="s">
        <v>309</v>
      </c>
      <c r="G142" s="29" t="s">
        <v>307</v>
      </c>
      <c r="H142" s="186" t="str">
        <f t="shared" si="5"/>
        <v>Casandra/Galeria/Humedad/01</v>
      </c>
    </row>
    <row r="143" spans="1:8" x14ac:dyDescent="0.3">
      <c r="A143" s="184" t="s">
        <v>53</v>
      </c>
      <c r="B143" s="29" t="s">
        <v>250</v>
      </c>
      <c r="C143" s="29" t="s">
        <v>308</v>
      </c>
      <c r="D143" s="185" t="s">
        <v>278</v>
      </c>
      <c r="E143" s="29" t="s">
        <v>305</v>
      </c>
      <c r="F143" s="25" t="s">
        <v>309</v>
      </c>
      <c r="G143" s="29" t="s">
        <v>307</v>
      </c>
      <c r="H143" s="186" t="str">
        <f t="shared" si="5"/>
        <v>Casandra/Galeria/Humedad/02</v>
      </c>
    </row>
    <row r="144" spans="1:8" x14ac:dyDescent="0.3">
      <c r="A144" s="184" t="s">
        <v>53</v>
      </c>
      <c r="B144" s="29" t="s">
        <v>250</v>
      </c>
      <c r="C144" s="29" t="s">
        <v>310</v>
      </c>
      <c r="D144" s="185" t="s">
        <v>274</v>
      </c>
      <c r="E144" s="29" t="s">
        <v>275</v>
      </c>
      <c r="F144" s="25" t="s">
        <v>311</v>
      </c>
      <c r="G144" s="29" t="s">
        <v>307</v>
      </c>
      <c r="H144" s="186" t="str">
        <f t="shared" si="5"/>
        <v>Casandra/Galeria/SensorMov/01</v>
      </c>
    </row>
    <row r="145" spans="1:8" ht="15" thickBot="1" x14ac:dyDescent="0.35">
      <c r="A145" s="184" t="s">
        <v>53</v>
      </c>
      <c r="B145" s="29" t="s">
        <v>250</v>
      </c>
      <c r="C145" s="29" t="s">
        <v>310</v>
      </c>
      <c r="D145" s="185" t="s">
        <v>278</v>
      </c>
      <c r="E145" s="29" t="s">
        <v>275</v>
      </c>
      <c r="F145" s="25" t="s">
        <v>311</v>
      </c>
      <c r="G145" s="29" t="s">
        <v>307</v>
      </c>
      <c r="H145" s="186" t="str">
        <f t="shared" si="5"/>
        <v>Casandra/Galeria/SensorMov/02</v>
      </c>
    </row>
    <row r="146" spans="1:8" x14ac:dyDescent="0.3">
      <c r="A146" s="179" t="s">
        <v>53</v>
      </c>
      <c r="B146" s="180" t="s">
        <v>245</v>
      </c>
      <c r="C146" s="180" t="s">
        <v>314</v>
      </c>
      <c r="D146" s="181"/>
      <c r="E146" s="180" t="s">
        <v>275</v>
      </c>
      <c r="F146" s="182" t="s">
        <v>315</v>
      </c>
      <c r="G146" s="180" t="s">
        <v>307</v>
      </c>
      <c r="H146" s="183" t="str">
        <f t="shared" ref="H146:H153" si="6">CONCATENATE(A146,"/",B146,"/",C146,)</f>
        <v>Casandra/Hall/Sodios</v>
      </c>
    </row>
    <row r="147" spans="1:8" x14ac:dyDescent="0.3">
      <c r="A147" s="184" t="s">
        <v>53</v>
      </c>
      <c r="B147" s="29" t="s">
        <v>245</v>
      </c>
      <c r="C147" s="29" t="s">
        <v>60</v>
      </c>
      <c r="D147" s="29"/>
      <c r="E147" s="29" t="s">
        <v>419</v>
      </c>
      <c r="F147" s="25" t="s">
        <v>420</v>
      </c>
      <c r="G147" s="29" t="s">
        <v>307</v>
      </c>
      <c r="H147" s="186" t="str">
        <f t="shared" si="6"/>
        <v>Casandra/Hall/Sirena</v>
      </c>
    </row>
    <row r="148" spans="1:8" x14ac:dyDescent="0.3">
      <c r="A148" s="184" t="s">
        <v>53</v>
      </c>
      <c r="B148" s="29" t="s">
        <v>245</v>
      </c>
      <c r="C148" s="29" t="s">
        <v>316</v>
      </c>
      <c r="D148" s="29"/>
      <c r="E148" s="29" t="s">
        <v>275</v>
      </c>
      <c r="F148" s="25" t="s">
        <v>317</v>
      </c>
      <c r="G148" s="29" t="s">
        <v>307</v>
      </c>
      <c r="H148" s="186" t="str">
        <f t="shared" si="6"/>
        <v>Casandra/Hall/LuzCamino</v>
      </c>
    </row>
    <row r="149" spans="1:8" x14ac:dyDescent="0.3">
      <c r="A149" s="184" t="s">
        <v>53</v>
      </c>
      <c r="B149" s="29" t="s">
        <v>245</v>
      </c>
      <c r="C149" s="29" t="s">
        <v>318</v>
      </c>
      <c r="D149" s="29"/>
      <c r="E149" s="29" t="s">
        <v>275</v>
      </c>
      <c r="F149" s="25" t="s">
        <v>319</v>
      </c>
      <c r="G149" s="29" t="s">
        <v>307</v>
      </c>
      <c r="H149" s="186" t="str">
        <f t="shared" si="6"/>
        <v>Casandra/Hall/LuzEntrada</v>
      </c>
    </row>
    <row r="150" spans="1:8" x14ac:dyDescent="0.3">
      <c r="A150" s="184" t="s">
        <v>53</v>
      </c>
      <c r="B150" s="29" t="s">
        <v>245</v>
      </c>
      <c r="C150" s="29" t="s">
        <v>320</v>
      </c>
      <c r="D150" s="29"/>
      <c r="E150" s="29" t="s">
        <v>321</v>
      </c>
      <c r="F150" s="25" t="s">
        <v>322</v>
      </c>
      <c r="G150" s="29" t="s">
        <v>307</v>
      </c>
      <c r="H150" s="186" t="str">
        <f t="shared" si="6"/>
        <v>Casandra/Hall/Porton</v>
      </c>
    </row>
    <row r="151" spans="1:8" ht="15" thickBot="1" x14ac:dyDescent="0.35">
      <c r="A151" s="187" t="s">
        <v>53</v>
      </c>
      <c r="B151" s="188" t="s">
        <v>245</v>
      </c>
      <c r="C151" s="188" t="s">
        <v>323</v>
      </c>
      <c r="D151" s="188"/>
      <c r="E151" s="188" t="s">
        <v>275</v>
      </c>
      <c r="F151" s="190" t="s">
        <v>324</v>
      </c>
      <c r="G151" s="188" t="s">
        <v>307</v>
      </c>
      <c r="H151" s="191" t="str">
        <f t="shared" si="6"/>
        <v>Casandra/Hall/Timbre</v>
      </c>
    </row>
    <row r="152" spans="1:8" x14ac:dyDescent="0.3">
      <c r="A152" s="179" t="s">
        <v>53</v>
      </c>
      <c r="B152" s="180" t="s">
        <v>264</v>
      </c>
      <c r="C152" s="180" t="s">
        <v>325</v>
      </c>
      <c r="D152" s="180"/>
      <c r="E152" s="180" t="s">
        <v>326</v>
      </c>
      <c r="F152" s="182" t="s">
        <v>327</v>
      </c>
      <c r="G152" s="180" t="s">
        <v>307</v>
      </c>
      <c r="H152" s="183" t="str">
        <f t="shared" si="6"/>
        <v>Casandra/Caldera/LuzSolar</v>
      </c>
    </row>
    <row r="153" spans="1:8" x14ac:dyDescent="0.3">
      <c r="A153" s="184" t="s">
        <v>53</v>
      </c>
      <c r="B153" s="29" t="s">
        <v>264</v>
      </c>
      <c r="C153" s="29" t="s">
        <v>328</v>
      </c>
      <c r="D153" s="29"/>
      <c r="E153" s="29" t="s">
        <v>275</v>
      </c>
      <c r="F153" s="25" t="s">
        <v>329</v>
      </c>
      <c r="G153" s="29" t="s">
        <v>307</v>
      </c>
      <c r="H153" s="186" t="str">
        <f t="shared" si="6"/>
        <v>Casandra/Caldera/Lluvia</v>
      </c>
    </row>
    <row r="154" spans="1:8" x14ac:dyDescent="0.3">
      <c r="A154" s="184" t="s">
        <v>53</v>
      </c>
      <c r="B154" s="29" t="s">
        <v>264</v>
      </c>
      <c r="C154" s="29" t="s">
        <v>304</v>
      </c>
      <c r="D154" s="29"/>
      <c r="E154" s="29" t="s">
        <v>305</v>
      </c>
      <c r="F154" s="25" t="s">
        <v>306</v>
      </c>
      <c r="G154" s="29" t="s">
        <v>307</v>
      </c>
      <c r="H154" s="186" t="str">
        <f>CONCATENATE(A154,"/",B154,"/",C154,)</f>
        <v>Casandra/Caldera/Temperatura</v>
      </c>
    </row>
    <row r="155" spans="1:8" x14ac:dyDescent="0.3">
      <c r="A155" s="184" t="s">
        <v>53</v>
      </c>
      <c r="B155" s="29" t="s">
        <v>264</v>
      </c>
      <c r="C155" s="29" t="s">
        <v>273</v>
      </c>
      <c r="D155" s="185" t="s">
        <v>274</v>
      </c>
      <c r="E155" s="29" t="s">
        <v>275</v>
      </c>
      <c r="F155" s="25" t="s">
        <v>276</v>
      </c>
      <c r="G155" s="29" t="s">
        <v>307</v>
      </c>
      <c r="H155" s="186" t="str">
        <f>CONCATENATE(A155,"/",B155,"/",C155,"/",D155,)</f>
        <v>Casandra/Caldera/LuzEstado/01</v>
      </c>
    </row>
    <row r="156" spans="1:8" x14ac:dyDescent="0.3">
      <c r="A156" s="184" t="s">
        <v>53</v>
      </c>
      <c r="B156" s="29" t="s">
        <v>264</v>
      </c>
      <c r="C156" s="29" t="s">
        <v>273</v>
      </c>
      <c r="D156" s="185" t="s">
        <v>278</v>
      </c>
      <c r="E156" s="29" t="s">
        <v>275</v>
      </c>
      <c r="F156" s="25" t="s">
        <v>276</v>
      </c>
      <c r="G156" s="29" t="s">
        <v>307</v>
      </c>
      <c r="H156" s="186" t="str">
        <f>CONCATENATE(A156,"/",B156,"/",C156,"/",D156,)</f>
        <v>Casandra/Caldera/LuzEstado/02</v>
      </c>
    </row>
    <row r="157" spans="1:8" x14ac:dyDescent="0.3">
      <c r="A157" s="184" t="s">
        <v>53</v>
      </c>
      <c r="B157" s="29" t="s">
        <v>264</v>
      </c>
      <c r="C157" s="29" t="s">
        <v>273</v>
      </c>
      <c r="D157" s="185" t="s">
        <v>279</v>
      </c>
      <c r="E157" s="29" t="s">
        <v>275</v>
      </c>
      <c r="F157" s="25" t="s">
        <v>276</v>
      </c>
      <c r="G157" s="29" t="s">
        <v>307</v>
      </c>
      <c r="H157" s="186" t="str">
        <f>CONCATENATE(A157,"/",B157,"/",C157,"/",D157,)</f>
        <v>Casandra/Caldera/LuzEstado/03</v>
      </c>
    </row>
    <row r="158" spans="1:8" x14ac:dyDescent="0.3">
      <c r="A158" s="184" t="s">
        <v>53</v>
      </c>
      <c r="B158" s="29" t="s">
        <v>264</v>
      </c>
      <c r="C158" s="29" t="s">
        <v>330</v>
      </c>
      <c r="D158" s="29"/>
      <c r="E158" s="29" t="s">
        <v>275</v>
      </c>
      <c r="F158" s="25" t="s">
        <v>331</v>
      </c>
      <c r="G158" s="29" t="s">
        <v>307</v>
      </c>
      <c r="H158" s="186" t="str">
        <f>CONCATENATE(A158,"/",B158,"/",C158,)</f>
        <v>Casandra/Caldera/Termostato</v>
      </c>
    </row>
    <row r="159" spans="1:8" x14ac:dyDescent="0.3">
      <c r="A159" s="184" t="s">
        <v>53</v>
      </c>
      <c r="B159" s="29" t="s">
        <v>264</v>
      </c>
      <c r="C159" s="29" t="s">
        <v>310</v>
      </c>
      <c r="D159" s="185" t="s">
        <v>274</v>
      </c>
      <c r="E159" s="29" t="s">
        <v>275</v>
      </c>
      <c r="F159" s="25" t="s">
        <v>311</v>
      </c>
      <c r="G159" s="29" t="s">
        <v>307</v>
      </c>
      <c r="H159" s="186" t="str">
        <f>CONCATENATE(A159,"/",B159,"/",C159,"/",D159,)</f>
        <v>Casandra/Caldera/SensorMov/01</v>
      </c>
    </row>
    <row r="160" spans="1:8" ht="15" thickBot="1" x14ac:dyDescent="0.35">
      <c r="A160" s="187" t="s">
        <v>53</v>
      </c>
      <c r="B160" s="188" t="s">
        <v>264</v>
      </c>
      <c r="C160" s="188" t="s">
        <v>310</v>
      </c>
      <c r="D160" s="189" t="s">
        <v>278</v>
      </c>
      <c r="E160" s="188" t="s">
        <v>275</v>
      </c>
      <c r="F160" s="190" t="s">
        <v>311</v>
      </c>
      <c r="G160" s="188" t="s">
        <v>307</v>
      </c>
      <c r="H160" s="191" t="str">
        <f>CONCATENATE(A160,"/",B160,"/",C160,"/",D160,)</f>
        <v>Casandra/Caldera/SensorMov/02</v>
      </c>
    </row>
    <row r="161" spans="1:8" x14ac:dyDescent="0.3">
      <c r="A161" s="179" t="s">
        <v>53</v>
      </c>
      <c r="B161" s="180" t="s">
        <v>320</v>
      </c>
      <c r="C161" s="180" t="s">
        <v>375</v>
      </c>
      <c r="D161" s="180"/>
      <c r="E161" s="198" t="s">
        <v>374</v>
      </c>
      <c r="F161" s="182" t="s">
        <v>345</v>
      </c>
      <c r="G161" s="180" t="s">
        <v>307</v>
      </c>
      <c r="H161" s="183" t="str">
        <f t="shared" ref="H161:H165" si="7">CONCATENATE(A161,"/",B161,"/",C161,)</f>
        <v>Casandra/Porton/BtnAbrir</v>
      </c>
    </row>
    <row r="162" spans="1:8" x14ac:dyDescent="0.3">
      <c r="A162" s="184" t="s">
        <v>53</v>
      </c>
      <c r="B162" s="198" t="s">
        <v>320</v>
      </c>
      <c r="C162" s="198" t="s">
        <v>376</v>
      </c>
      <c r="D162" s="198"/>
      <c r="E162" s="198" t="s">
        <v>374</v>
      </c>
      <c r="F162" s="199" t="s">
        <v>345</v>
      </c>
      <c r="G162" s="198" t="s">
        <v>307</v>
      </c>
      <c r="H162" s="186" t="str">
        <f t="shared" si="7"/>
        <v>Casandra/Porton/BtnCerrar</v>
      </c>
    </row>
    <row r="163" spans="1:8" x14ac:dyDescent="0.3">
      <c r="A163" s="184" t="s">
        <v>53</v>
      </c>
      <c r="B163" s="198" t="s">
        <v>320</v>
      </c>
      <c r="C163" s="198" t="s">
        <v>316</v>
      </c>
      <c r="D163" s="198"/>
      <c r="E163" s="198" t="s">
        <v>275</v>
      </c>
      <c r="F163" s="199" t="s">
        <v>344</v>
      </c>
      <c r="G163" s="198" t="s">
        <v>307</v>
      </c>
      <c r="H163" s="186" t="str">
        <f t="shared" si="7"/>
        <v>Casandra/Porton/LuzCamino</v>
      </c>
    </row>
    <row r="164" spans="1:8" x14ac:dyDescent="0.3">
      <c r="A164" s="184" t="s">
        <v>53</v>
      </c>
      <c r="B164" s="198" t="s">
        <v>320</v>
      </c>
      <c r="C164" s="198" t="s">
        <v>323</v>
      </c>
      <c r="D164" s="185"/>
      <c r="E164" s="198" t="s">
        <v>275</v>
      </c>
      <c r="F164" s="199" t="s">
        <v>346</v>
      </c>
      <c r="G164" s="198" t="s">
        <v>307</v>
      </c>
      <c r="H164" s="186" t="str">
        <f t="shared" si="7"/>
        <v>Casandra/Porton/Timbre</v>
      </c>
    </row>
    <row r="165" spans="1:8" x14ac:dyDescent="0.3">
      <c r="A165" s="184" t="s">
        <v>53</v>
      </c>
      <c r="B165" s="198" t="s">
        <v>320</v>
      </c>
      <c r="C165" s="198" t="s">
        <v>342</v>
      </c>
      <c r="D165" s="185"/>
      <c r="E165" s="198" t="s">
        <v>275</v>
      </c>
      <c r="F165" s="199" t="s">
        <v>347</v>
      </c>
      <c r="G165" s="198" t="s">
        <v>307</v>
      </c>
      <c r="H165" s="186" t="str">
        <f t="shared" si="7"/>
        <v>Casandra/Porton/SensPuerta</v>
      </c>
    </row>
    <row r="166" spans="1:8" ht="15" thickBot="1" x14ac:dyDescent="0.35">
      <c r="A166" s="187" t="s">
        <v>53</v>
      </c>
      <c r="B166" s="188" t="s">
        <v>320</v>
      </c>
      <c r="C166" s="188" t="s">
        <v>343</v>
      </c>
      <c r="D166" s="189"/>
      <c r="E166" s="188" t="s">
        <v>275</v>
      </c>
      <c r="F166" s="190" t="s">
        <v>348</v>
      </c>
      <c r="G166" s="188" t="s">
        <v>307</v>
      </c>
      <c r="H166" s="191" t="str">
        <f>CONCATENATE(A166,"/",B166,"/",C166,)</f>
        <v>Casandra/Porton/SensPorton</v>
      </c>
    </row>
    <row r="167" spans="1:8" x14ac:dyDescent="0.3">
      <c r="A167" s="179" t="s">
        <v>53</v>
      </c>
      <c r="B167" s="180" t="s">
        <v>349</v>
      </c>
      <c r="C167" s="180" t="s">
        <v>352</v>
      </c>
      <c r="D167" s="180"/>
      <c r="E167" s="180" t="s">
        <v>350</v>
      </c>
      <c r="F167" s="182" t="s">
        <v>351</v>
      </c>
      <c r="G167" s="180" t="s">
        <v>307</v>
      </c>
      <c r="H167" s="183" t="str">
        <f t="shared" ref="H167:H171" si="8">CONCATENATE(A167,"/",B167,"/",C167,)</f>
        <v>Casandra/Estar/LuzRGB</v>
      </c>
    </row>
    <row r="168" spans="1:8" x14ac:dyDescent="0.3">
      <c r="A168" s="184" t="s">
        <v>53</v>
      </c>
      <c r="B168" s="198" t="s">
        <v>349</v>
      </c>
      <c r="C168" s="198" t="s">
        <v>273</v>
      </c>
      <c r="D168" s="198"/>
      <c r="E168" s="198" t="s">
        <v>275</v>
      </c>
      <c r="F168" s="199" t="s">
        <v>276</v>
      </c>
      <c r="G168" s="198" t="s">
        <v>307</v>
      </c>
      <c r="H168" s="186" t="str">
        <f t="shared" si="8"/>
        <v>Casandra/Estar/LuzEstado</v>
      </c>
    </row>
    <row r="169" spans="1:8" x14ac:dyDescent="0.3">
      <c r="A169" s="184" t="s">
        <v>53</v>
      </c>
      <c r="B169" s="198" t="s">
        <v>349</v>
      </c>
      <c r="C169" s="198" t="s">
        <v>301</v>
      </c>
      <c r="D169" s="198"/>
      <c r="E169" s="198" t="s">
        <v>302</v>
      </c>
      <c r="F169" s="199" t="s">
        <v>303</v>
      </c>
      <c r="G169" s="198" t="s">
        <v>307</v>
      </c>
      <c r="H169" s="186" t="str">
        <f t="shared" si="8"/>
        <v>Casandra/Estar/LuzIntensidad</v>
      </c>
    </row>
    <row r="170" spans="1:8" x14ac:dyDescent="0.3">
      <c r="A170" s="184" t="s">
        <v>53</v>
      </c>
      <c r="B170" s="198" t="s">
        <v>349</v>
      </c>
      <c r="C170" s="198" t="s">
        <v>304</v>
      </c>
      <c r="D170" s="185"/>
      <c r="E170" s="198" t="s">
        <v>305</v>
      </c>
      <c r="F170" s="199" t="s">
        <v>306</v>
      </c>
      <c r="G170" s="198" t="s">
        <v>307</v>
      </c>
      <c r="H170" s="186" t="str">
        <f t="shared" si="8"/>
        <v>Casandra/Estar/Temperatura</v>
      </c>
    </row>
    <row r="171" spans="1:8" x14ac:dyDescent="0.3">
      <c r="A171" s="184" t="s">
        <v>53</v>
      </c>
      <c r="B171" s="198" t="s">
        <v>349</v>
      </c>
      <c r="C171" s="198" t="s">
        <v>308</v>
      </c>
      <c r="D171" s="185"/>
      <c r="E171" s="198" t="s">
        <v>305</v>
      </c>
      <c r="F171" s="199" t="s">
        <v>309</v>
      </c>
      <c r="G171" s="198" t="s">
        <v>307</v>
      </c>
      <c r="H171" s="186" t="str">
        <f t="shared" si="8"/>
        <v>Casandra/Estar/Humedad</v>
      </c>
    </row>
    <row r="172" spans="1:8" x14ac:dyDescent="0.3">
      <c r="A172" s="184" t="s">
        <v>53</v>
      </c>
      <c r="B172" s="198" t="s">
        <v>349</v>
      </c>
      <c r="C172" s="198" t="s">
        <v>330</v>
      </c>
      <c r="D172" s="185"/>
      <c r="E172" s="198" t="s">
        <v>275</v>
      </c>
      <c r="F172" s="199" t="s">
        <v>331</v>
      </c>
      <c r="G172" s="198" t="s">
        <v>307</v>
      </c>
      <c r="H172" s="186" t="str">
        <f>CONCATENATE(A172,"/",B172,"/",C172,)</f>
        <v>Casandra/Estar/Termostato</v>
      </c>
    </row>
    <row r="173" spans="1:8" x14ac:dyDescent="0.3">
      <c r="A173" s="184" t="s">
        <v>53</v>
      </c>
      <c r="B173" s="198" t="s">
        <v>349</v>
      </c>
      <c r="C173" s="198" t="s">
        <v>388</v>
      </c>
      <c r="D173" s="198" t="s">
        <v>377</v>
      </c>
      <c r="E173" s="198" t="s">
        <v>374</v>
      </c>
      <c r="F173" s="199" t="s">
        <v>353</v>
      </c>
      <c r="G173" s="198" t="s">
        <v>307</v>
      </c>
      <c r="H173" s="186" t="str">
        <f>CONCATENATE(A173,"/",B173,"/",C173,"/",D173,)</f>
        <v>Casandra/Estar/CRemoto/BtnOnTV</v>
      </c>
    </row>
    <row r="174" spans="1:8" x14ac:dyDescent="0.3">
      <c r="A174" s="184" t="s">
        <v>53</v>
      </c>
      <c r="B174" s="198" t="s">
        <v>349</v>
      </c>
      <c r="C174" s="198" t="s">
        <v>388</v>
      </c>
      <c r="D174" s="198" t="s">
        <v>378</v>
      </c>
      <c r="E174" s="198" t="s">
        <v>374</v>
      </c>
      <c r="F174" s="199" t="s">
        <v>383</v>
      </c>
      <c r="G174" s="198" t="s">
        <v>307</v>
      </c>
      <c r="H174" s="186" t="str">
        <f t="shared" ref="H174:H188" si="9">CONCATENATE(A174,"/",B174,"/",C174,"/",D174,)</f>
        <v>Casandra/Estar/CRemoto/BtnOnDeco</v>
      </c>
    </row>
    <row r="175" spans="1:8" x14ac:dyDescent="0.3">
      <c r="A175" s="184" t="s">
        <v>53</v>
      </c>
      <c r="B175" s="198" t="s">
        <v>349</v>
      </c>
      <c r="C175" s="198" t="s">
        <v>388</v>
      </c>
      <c r="D175" s="198" t="s">
        <v>379</v>
      </c>
      <c r="E175" s="198" t="s">
        <v>374</v>
      </c>
      <c r="F175" s="199" t="s">
        <v>384</v>
      </c>
      <c r="G175" s="198" t="s">
        <v>307</v>
      </c>
      <c r="H175" s="186" t="str">
        <f t="shared" si="9"/>
        <v>Casandra/Estar/CRemoto/BtnCanalUpDeco</v>
      </c>
    </row>
    <row r="176" spans="1:8" x14ac:dyDescent="0.3">
      <c r="A176" s="184" t="s">
        <v>53</v>
      </c>
      <c r="B176" s="198" t="s">
        <v>349</v>
      </c>
      <c r="C176" s="198" t="s">
        <v>388</v>
      </c>
      <c r="D176" s="198" t="s">
        <v>380</v>
      </c>
      <c r="E176" s="198" t="s">
        <v>374</v>
      </c>
      <c r="F176" s="199" t="s">
        <v>385</v>
      </c>
      <c r="G176" s="198" t="s">
        <v>307</v>
      </c>
      <c r="H176" s="186" t="str">
        <f t="shared" si="9"/>
        <v>Casandra/Estar/CRemoto/BtnCanalDoDeco</v>
      </c>
    </row>
    <row r="177" spans="1:8" x14ac:dyDescent="0.3">
      <c r="A177" s="184" t="s">
        <v>53</v>
      </c>
      <c r="B177" s="198" t="s">
        <v>349</v>
      </c>
      <c r="C177" s="198" t="s">
        <v>388</v>
      </c>
      <c r="D177" s="198" t="s">
        <v>382</v>
      </c>
      <c r="E177" s="198" t="s">
        <v>374</v>
      </c>
      <c r="F177" s="199" t="s">
        <v>386</v>
      </c>
      <c r="G177" s="198" t="s">
        <v>307</v>
      </c>
      <c r="H177" s="186" t="str">
        <f t="shared" si="9"/>
        <v>Casandra/Estar/CRemoto/BtnVolUpDeco</v>
      </c>
    </row>
    <row r="178" spans="1:8" x14ac:dyDescent="0.3">
      <c r="A178" s="184" t="s">
        <v>53</v>
      </c>
      <c r="B178" s="198" t="s">
        <v>349</v>
      </c>
      <c r="C178" s="198" t="s">
        <v>388</v>
      </c>
      <c r="D178" s="198" t="s">
        <v>381</v>
      </c>
      <c r="E178" s="198" t="s">
        <v>374</v>
      </c>
      <c r="F178" s="199" t="s">
        <v>387</v>
      </c>
      <c r="G178" s="198" t="s">
        <v>307</v>
      </c>
      <c r="H178" s="186" t="str">
        <f t="shared" si="9"/>
        <v>Casandra/Estar/CRemoto/BtnVolDoDeco</v>
      </c>
    </row>
    <row r="179" spans="1:8" x14ac:dyDescent="0.3">
      <c r="A179" s="184" t="s">
        <v>53</v>
      </c>
      <c r="B179" s="198" t="s">
        <v>349</v>
      </c>
      <c r="C179" s="198" t="s">
        <v>388</v>
      </c>
      <c r="D179" s="198" t="s">
        <v>354</v>
      </c>
      <c r="E179" s="198" t="s">
        <v>374</v>
      </c>
      <c r="F179" s="199" t="s">
        <v>364</v>
      </c>
      <c r="G179" s="198" t="s">
        <v>307</v>
      </c>
      <c r="H179" s="186" t="str">
        <f t="shared" si="9"/>
        <v>Casandra/Estar/CRemoto/DecoBtn0</v>
      </c>
    </row>
    <row r="180" spans="1:8" x14ac:dyDescent="0.3">
      <c r="A180" s="184" t="s">
        <v>53</v>
      </c>
      <c r="B180" s="198" t="s">
        <v>349</v>
      </c>
      <c r="C180" s="198" t="s">
        <v>388</v>
      </c>
      <c r="D180" s="198" t="s">
        <v>355</v>
      </c>
      <c r="E180" s="198" t="s">
        <v>374</v>
      </c>
      <c r="F180" s="199" t="s">
        <v>365</v>
      </c>
      <c r="G180" s="198" t="s">
        <v>307</v>
      </c>
      <c r="H180" s="186" t="str">
        <f t="shared" si="9"/>
        <v>Casandra/Estar/CRemoto/DecoBtn1</v>
      </c>
    </row>
    <row r="181" spans="1:8" x14ac:dyDescent="0.3">
      <c r="A181" s="184" t="s">
        <v>53</v>
      </c>
      <c r="B181" s="198" t="s">
        <v>349</v>
      </c>
      <c r="C181" s="198" t="s">
        <v>388</v>
      </c>
      <c r="D181" s="198" t="s">
        <v>356</v>
      </c>
      <c r="E181" s="198" t="s">
        <v>374</v>
      </c>
      <c r="F181" s="199" t="s">
        <v>366</v>
      </c>
      <c r="G181" s="198" t="s">
        <v>307</v>
      </c>
      <c r="H181" s="186" t="str">
        <f t="shared" si="9"/>
        <v>Casandra/Estar/CRemoto/DecoBtn2</v>
      </c>
    </row>
    <row r="182" spans="1:8" x14ac:dyDescent="0.3">
      <c r="A182" s="184" t="s">
        <v>53</v>
      </c>
      <c r="B182" s="198" t="s">
        <v>349</v>
      </c>
      <c r="C182" s="198" t="s">
        <v>388</v>
      </c>
      <c r="D182" s="198" t="s">
        <v>357</v>
      </c>
      <c r="E182" s="198" t="s">
        <v>374</v>
      </c>
      <c r="F182" s="199" t="s">
        <v>367</v>
      </c>
      <c r="G182" s="198" t="s">
        <v>307</v>
      </c>
      <c r="H182" s="186" t="str">
        <f t="shared" si="9"/>
        <v>Casandra/Estar/CRemoto/DecoBtn3</v>
      </c>
    </row>
    <row r="183" spans="1:8" x14ac:dyDescent="0.3">
      <c r="A183" s="184" t="s">
        <v>53</v>
      </c>
      <c r="B183" s="198" t="s">
        <v>349</v>
      </c>
      <c r="C183" s="198" t="s">
        <v>388</v>
      </c>
      <c r="D183" s="198" t="s">
        <v>358</v>
      </c>
      <c r="E183" s="198" t="s">
        <v>374</v>
      </c>
      <c r="F183" s="199" t="s">
        <v>368</v>
      </c>
      <c r="G183" s="198" t="s">
        <v>307</v>
      </c>
      <c r="H183" s="186" t="str">
        <f t="shared" si="9"/>
        <v>Casandra/Estar/CRemoto/DecoBtn4</v>
      </c>
    </row>
    <row r="184" spans="1:8" x14ac:dyDescent="0.3">
      <c r="A184" s="184" t="s">
        <v>53</v>
      </c>
      <c r="B184" s="198" t="s">
        <v>349</v>
      </c>
      <c r="C184" s="198" t="s">
        <v>388</v>
      </c>
      <c r="D184" s="198" t="s">
        <v>359</v>
      </c>
      <c r="E184" s="198" t="s">
        <v>374</v>
      </c>
      <c r="F184" s="199" t="s">
        <v>369</v>
      </c>
      <c r="G184" s="198" t="s">
        <v>307</v>
      </c>
      <c r="H184" s="186" t="str">
        <f t="shared" si="9"/>
        <v>Casandra/Estar/CRemoto/DecoBtn5</v>
      </c>
    </row>
    <row r="185" spans="1:8" x14ac:dyDescent="0.3">
      <c r="A185" s="184" t="s">
        <v>53</v>
      </c>
      <c r="B185" s="198" t="s">
        <v>349</v>
      </c>
      <c r="C185" s="198" t="s">
        <v>388</v>
      </c>
      <c r="D185" s="198" t="s">
        <v>360</v>
      </c>
      <c r="E185" s="198" t="s">
        <v>374</v>
      </c>
      <c r="F185" s="199" t="s">
        <v>370</v>
      </c>
      <c r="G185" s="198" t="s">
        <v>307</v>
      </c>
      <c r="H185" s="186" t="str">
        <f t="shared" si="9"/>
        <v>Casandra/Estar/CRemoto/DecoBtn6</v>
      </c>
    </row>
    <row r="186" spans="1:8" x14ac:dyDescent="0.3">
      <c r="A186" s="184" t="s">
        <v>53</v>
      </c>
      <c r="B186" s="198" t="s">
        <v>349</v>
      </c>
      <c r="C186" s="198" t="s">
        <v>388</v>
      </c>
      <c r="D186" s="198" t="s">
        <v>361</v>
      </c>
      <c r="E186" s="198" t="s">
        <v>374</v>
      </c>
      <c r="F186" s="199" t="s">
        <v>371</v>
      </c>
      <c r="G186" s="198" t="s">
        <v>307</v>
      </c>
      <c r="H186" s="186" t="str">
        <f t="shared" si="9"/>
        <v>Casandra/Estar/CRemoto/DecoBtn7</v>
      </c>
    </row>
    <row r="187" spans="1:8" x14ac:dyDescent="0.3">
      <c r="A187" s="184" t="s">
        <v>53</v>
      </c>
      <c r="B187" s="198" t="s">
        <v>349</v>
      </c>
      <c r="C187" s="198" t="s">
        <v>388</v>
      </c>
      <c r="D187" s="198" t="s">
        <v>362</v>
      </c>
      <c r="E187" s="198" t="s">
        <v>374</v>
      </c>
      <c r="F187" s="199" t="s">
        <v>372</v>
      </c>
      <c r="G187" s="198" t="s">
        <v>307</v>
      </c>
      <c r="H187" s="186" t="str">
        <f t="shared" si="9"/>
        <v>Casandra/Estar/CRemoto/DecoBtn8</v>
      </c>
    </row>
    <row r="188" spans="1:8" x14ac:dyDescent="0.3">
      <c r="A188" s="184" t="s">
        <v>53</v>
      </c>
      <c r="B188" s="198" t="s">
        <v>349</v>
      </c>
      <c r="C188" s="198" t="s">
        <v>388</v>
      </c>
      <c r="D188" s="198" t="s">
        <v>363</v>
      </c>
      <c r="E188" s="198" t="s">
        <v>374</v>
      </c>
      <c r="F188" s="199" t="s">
        <v>373</v>
      </c>
      <c r="G188" s="198" t="s">
        <v>307</v>
      </c>
      <c r="H188" s="186" t="str">
        <f t="shared" si="9"/>
        <v>Casandra/Estar/CRemoto/DecoBtn9</v>
      </c>
    </row>
    <row r="189" spans="1:8" x14ac:dyDescent="0.3">
      <c r="A189" s="184" t="s">
        <v>53</v>
      </c>
      <c r="B189" s="198" t="s">
        <v>349</v>
      </c>
      <c r="C189" s="198" t="s">
        <v>389</v>
      </c>
      <c r="D189" s="198" t="s">
        <v>390</v>
      </c>
      <c r="E189" s="198" t="s">
        <v>399</v>
      </c>
      <c r="F189" s="199" t="s">
        <v>392</v>
      </c>
      <c r="G189" s="198" t="s">
        <v>307</v>
      </c>
      <c r="H189" s="186" t="str">
        <f t="shared" ref="H189:H190" si="10">CONCATENATE(A189,"/",B189,"/",C189,"/",D189,)</f>
        <v>Casandra/Estar/AA/Fan</v>
      </c>
    </row>
    <row r="190" spans="1:8" x14ac:dyDescent="0.3">
      <c r="A190" s="184" t="s">
        <v>53</v>
      </c>
      <c r="B190" s="198" t="s">
        <v>349</v>
      </c>
      <c r="C190" s="198" t="s">
        <v>389</v>
      </c>
      <c r="D190" s="198" t="s">
        <v>391</v>
      </c>
      <c r="E190" s="198" t="s">
        <v>399</v>
      </c>
      <c r="F190" s="199" t="s">
        <v>393</v>
      </c>
      <c r="G190" s="198" t="s">
        <v>307</v>
      </c>
      <c r="H190" s="186" t="str">
        <f t="shared" si="10"/>
        <v>Casandra/Estar/AA/Modo</v>
      </c>
    </row>
    <row r="191" spans="1:8" x14ac:dyDescent="0.3">
      <c r="A191" s="184" t="s">
        <v>53</v>
      </c>
      <c r="B191" s="198" t="s">
        <v>349</v>
      </c>
      <c r="C191" s="198" t="s">
        <v>389</v>
      </c>
      <c r="D191" s="198" t="s">
        <v>394</v>
      </c>
      <c r="E191" s="198" t="s">
        <v>399</v>
      </c>
      <c r="F191" s="199" t="s">
        <v>395</v>
      </c>
      <c r="G191" s="198" t="s">
        <v>307</v>
      </c>
      <c r="H191" s="186" t="str">
        <f t="shared" ref="H191" si="11">CONCATENATE(A191,"/",B191,"/",C191,"/",D191,)</f>
        <v>Casandra/Estar/AA/Swing</v>
      </c>
    </row>
    <row r="192" spans="1:8" ht="15" thickBot="1" x14ac:dyDescent="0.35">
      <c r="A192" s="187" t="s">
        <v>53</v>
      </c>
      <c r="B192" s="188" t="s">
        <v>349</v>
      </c>
      <c r="C192" s="188" t="s">
        <v>389</v>
      </c>
      <c r="D192" s="188" t="s">
        <v>396</v>
      </c>
      <c r="E192" s="188" t="s">
        <v>397</v>
      </c>
      <c r="F192" s="190" t="s">
        <v>398</v>
      </c>
      <c r="G192" s="188" t="s">
        <v>307</v>
      </c>
      <c r="H192" s="191" t="str">
        <f t="shared" ref="H192" si="12">CONCATENATE(A192,"/",B192,"/",C192,"/",D192,)</f>
        <v>Casandra/Estar/AA/TempObj</v>
      </c>
    </row>
  </sheetData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Z110"/>
  <sheetViews>
    <sheetView topLeftCell="A2" workbookViewId="0">
      <selection activeCell="D17" sqref="D17"/>
    </sheetView>
  </sheetViews>
  <sheetFormatPr baseColWidth="10" defaultRowHeight="14.4" x14ac:dyDescent="0.3"/>
  <sheetData>
    <row r="6" spans="2:26" x14ac:dyDescent="0.3">
      <c r="B6" s="29" t="s">
        <v>416</v>
      </c>
      <c r="C6" s="29" t="s">
        <v>333</v>
      </c>
      <c r="D6" s="29" t="s">
        <v>334</v>
      </c>
      <c r="E6" s="29" t="s">
        <v>417</v>
      </c>
      <c r="K6" s="29" t="s">
        <v>332</v>
      </c>
      <c r="L6" s="29" t="s">
        <v>333</v>
      </c>
      <c r="M6" s="29" t="s">
        <v>334</v>
      </c>
      <c r="T6" s="29" t="s">
        <v>332</v>
      </c>
      <c r="U6" s="29" t="s">
        <v>333</v>
      </c>
      <c r="V6" s="29" t="s">
        <v>334</v>
      </c>
      <c r="Y6" s="29" t="s">
        <v>339</v>
      </c>
      <c r="Z6" s="29" t="s">
        <v>340</v>
      </c>
    </row>
    <row r="7" spans="2:26" x14ac:dyDescent="0.3">
      <c r="B7" s="29">
        <v>0</v>
      </c>
      <c r="C7" s="203">
        <f>B7/3</f>
        <v>0</v>
      </c>
      <c r="D7" s="204"/>
      <c r="G7" s="29" t="s">
        <v>335</v>
      </c>
      <c r="H7" s="29" t="s">
        <v>336</v>
      </c>
      <c r="K7" s="29">
        <v>0</v>
      </c>
      <c r="L7" s="29">
        <f xml:space="preserve"> ((K7 * 0.294) - 200)</f>
        <v>-200</v>
      </c>
      <c r="M7" s="193">
        <f xml:space="preserve"> (K7 * 0.059)</f>
        <v>0</v>
      </c>
      <c r="P7" s="29" t="s">
        <v>335</v>
      </c>
      <c r="Q7" s="29" t="s">
        <v>336</v>
      </c>
      <c r="T7" s="29">
        <v>0</v>
      </c>
      <c r="U7" s="192">
        <f>T7*0.25</f>
        <v>0</v>
      </c>
      <c r="V7">
        <f>(T7*0.095) + 23</f>
        <v>23</v>
      </c>
      <c r="X7" t="s">
        <v>337</v>
      </c>
      <c r="Y7">
        <v>200</v>
      </c>
      <c r="Z7">
        <v>50</v>
      </c>
    </row>
    <row r="8" spans="2:26" x14ac:dyDescent="0.3">
      <c r="B8" s="29">
        <v>10</v>
      </c>
      <c r="C8" s="203">
        <f t="shared" ref="C8:C16" si="0">B8/3</f>
        <v>3.3333333333333335</v>
      </c>
      <c r="D8" s="204"/>
      <c r="G8" s="29">
        <v>700</v>
      </c>
      <c r="H8" s="29">
        <v>50</v>
      </c>
      <c r="K8" s="29">
        <v>10</v>
      </c>
      <c r="L8" s="29">
        <f t="shared" ref="L8:L71" si="1" xml:space="preserve"> ((K8 * 0.294) - 200)</f>
        <v>-197.06</v>
      </c>
      <c r="M8" s="193">
        <f t="shared" ref="M8:M71" si="2" xml:space="preserve"> (K8 * 0.059)</f>
        <v>0.59</v>
      </c>
      <c r="P8" s="29">
        <v>0</v>
      </c>
      <c r="Q8" s="29">
        <v>0</v>
      </c>
      <c r="T8" s="29">
        <v>10</v>
      </c>
      <c r="U8" s="192">
        <f t="shared" ref="U8:U27" si="3">T8*0.25</f>
        <v>2.5</v>
      </c>
      <c r="V8">
        <f t="shared" ref="V8:V26" si="4">(T8*0.095) + 23</f>
        <v>23.95</v>
      </c>
      <c r="X8" t="s">
        <v>338</v>
      </c>
      <c r="Y8">
        <v>655</v>
      </c>
      <c r="Z8">
        <v>100</v>
      </c>
    </row>
    <row r="9" spans="2:26" x14ac:dyDescent="0.3">
      <c r="B9" s="29">
        <v>20</v>
      </c>
      <c r="C9" s="203">
        <f t="shared" si="0"/>
        <v>6.666666666666667</v>
      </c>
      <c r="D9" s="204"/>
      <c r="G9" s="29">
        <v>110</v>
      </c>
      <c r="H9" s="29">
        <v>34</v>
      </c>
      <c r="I9">
        <f>H9/G9</f>
        <v>0.30909090909090908</v>
      </c>
      <c r="K9" s="29">
        <v>20</v>
      </c>
      <c r="L9" s="29">
        <f t="shared" si="1"/>
        <v>-194.12</v>
      </c>
      <c r="M9" s="193">
        <f t="shared" si="2"/>
        <v>1.18</v>
      </c>
      <c r="P9" s="29">
        <v>300</v>
      </c>
      <c r="Q9" s="29">
        <v>50</v>
      </c>
      <c r="R9">
        <f>Q9/P9</f>
        <v>0.16666666666666666</v>
      </c>
      <c r="T9" s="29">
        <v>20</v>
      </c>
      <c r="U9" s="192">
        <f t="shared" si="3"/>
        <v>5</v>
      </c>
      <c r="V9">
        <f t="shared" si="4"/>
        <v>24.9</v>
      </c>
    </row>
    <row r="10" spans="2:26" x14ac:dyDescent="0.3">
      <c r="B10" s="29">
        <v>30</v>
      </c>
      <c r="C10" s="203">
        <f t="shared" si="0"/>
        <v>10</v>
      </c>
      <c r="D10" s="204"/>
      <c r="F10">
        <f>G10-G9</f>
        <v>580</v>
      </c>
      <c r="G10" s="29">
        <v>690</v>
      </c>
      <c r="H10" s="29">
        <v>49</v>
      </c>
      <c r="I10">
        <f>H10/F10</f>
        <v>8.4482758620689657E-2</v>
      </c>
      <c r="J10">
        <f>H10-H9</f>
        <v>15</v>
      </c>
      <c r="K10" s="29">
        <v>30</v>
      </c>
      <c r="L10" s="29">
        <f t="shared" si="1"/>
        <v>-191.18</v>
      </c>
      <c r="M10" s="193">
        <f t="shared" si="2"/>
        <v>1.77</v>
      </c>
      <c r="O10">
        <f>P10-P9</f>
        <v>560</v>
      </c>
      <c r="P10" s="29">
        <v>860</v>
      </c>
      <c r="Q10" s="29">
        <v>100</v>
      </c>
      <c r="R10">
        <f>Q10/O10</f>
        <v>0.17857142857142858</v>
      </c>
      <c r="T10" s="29">
        <v>30</v>
      </c>
      <c r="U10" s="192">
        <f t="shared" si="3"/>
        <v>7.5</v>
      </c>
      <c r="V10">
        <f t="shared" si="4"/>
        <v>25.85</v>
      </c>
      <c r="X10" t="s">
        <v>341</v>
      </c>
      <c r="Y10">
        <f>(Z8-Z7)/(Y8-Y7)</f>
        <v>0.10989010989010989</v>
      </c>
    </row>
    <row r="11" spans="2:26" x14ac:dyDescent="0.3">
      <c r="B11" s="29">
        <v>40</v>
      </c>
      <c r="C11" s="203">
        <f t="shared" si="0"/>
        <v>13.333333333333334</v>
      </c>
      <c r="D11" s="204"/>
      <c r="K11" s="29">
        <v>40</v>
      </c>
      <c r="L11" s="29">
        <f t="shared" si="1"/>
        <v>-188.24</v>
      </c>
      <c r="M11" s="193">
        <f t="shared" si="2"/>
        <v>2.36</v>
      </c>
      <c r="T11" s="29">
        <v>40</v>
      </c>
      <c r="U11" s="192">
        <f t="shared" si="3"/>
        <v>10</v>
      </c>
      <c r="V11">
        <f t="shared" si="4"/>
        <v>26.8</v>
      </c>
    </row>
    <row r="12" spans="2:26" x14ac:dyDescent="0.3">
      <c r="B12" s="29">
        <v>50</v>
      </c>
      <c r="C12" s="203">
        <f t="shared" si="0"/>
        <v>16.666666666666668</v>
      </c>
      <c r="D12" s="204"/>
      <c r="F12">
        <f>J10/F10</f>
        <v>2.5862068965517241E-2</v>
      </c>
      <c r="G12">
        <v>2.5862068965517241E-2</v>
      </c>
      <c r="K12" s="29">
        <v>50</v>
      </c>
      <c r="L12" s="29">
        <f t="shared" si="1"/>
        <v>-185.3</v>
      </c>
      <c r="M12" s="193">
        <f t="shared" si="2"/>
        <v>2.9499999999999997</v>
      </c>
      <c r="T12" s="29">
        <v>50</v>
      </c>
      <c r="U12" s="192">
        <f t="shared" si="3"/>
        <v>12.5</v>
      </c>
      <c r="V12">
        <f t="shared" si="4"/>
        <v>27.75</v>
      </c>
    </row>
    <row r="13" spans="2:26" x14ac:dyDescent="0.3">
      <c r="B13" s="29">
        <v>60</v>
      </c>
      <c r="C13" s="203">
        <f t="shared" si="0"/>
        <v>20</v>
      </c>
      <c r="D13" s="204"/>
      <c r="K13" s="29">
        <v>60</v>
      </c>
      <c r="L13" s="29">
        <f t="shared" si="1"/>
        <v>-182.36</v>
      </c>
      <c r="M13" s="193">
        <f t="shared" si="2"/>
        <v>3.54</v>
      </c>
      <c r="T13" s="29">
        <v>60</v>
      </c>
      <c r="U13" s="192">
        <f t="shared" si="3"/>
        <v>15</v>
      </c>
      <c r="V13">
        <f t="shared" si="4"/>
        <v>28.7</v>
      </c>
    </row>
    <row r="14" spans="2:26" x14ac:dyDescent="0.3">
      <c r="B14" s="29">
        <v>70</v>
      </c>
      <c r="C14" s="203">
        <f t="shared" si="0"/>
        <v>23.333333333333332</v>
      </c>
      <c r="D14" s="204"/>
      <c r="K14" s="29">
        <v>70</v>
      </c>
      <c r="L14" s="29">
        <f t="shared" si="1"/>
        <v>-179.42000000000002</v>
      </c>
      <c r="M14" s="193">
        <f t="shared" si="2"/>
        <v>4.13</v>
      </c>
      <c r="T14" s="29">
        <v>70</v>
      </c>
      <c r="U14" s="192">
        <f t="shared" si="3"/>
        <v>17.5</v>
      </c>
      <c r="V14">
        <f t="shared" si="4"/>
        <v>29.65</v>
      </c>
    </row>
    <row r="15" spans="2:26" x14ac:dyDescent="0.3">
      <c r="B15" s="29">
        <v>80</v>
      </c>
      <c r="C15" s="203">
        <f t="shared" si="0"/>
        <v>26.666666666666668</v>
      </c>
      <c r="D15" s="204"/>
      <c r="K15" s="29">
        <v>80</v>
      </c>
      <c r="L15" s="29">
        <f t="shared" si="1"/>
        <v>-176.48</v>
      </c>
      <c r="M15" s="193">
        <f t="shared" si="2"/>
        <v>4.72</v>
      </c>
      <c r="T15" s="29">
        <v>80</v>
      </c>
      <c r="U15" s="192">
        <f t="shared" si="3"/>
        <v>20</v>
      </c>
      <c r="V15">
        <f t="shared" si="4"/>
        <v>30.6</v>
      </c>
    </row>
    <row r="16" spans="2:26" x14ac:dyDescent="0.3">
      <c r="B16" s="29">
        <v>90</v>
      </c>
      <c r="C16" s="203">
        <f t="shared" si="0"/>
        <v>30</v>
      </c>
      <c r="D16" s="204"/>
      <c r="K16" s="29">
        <v>90</v>
      </c>
      <c r="L16" s="29">
        <f t="shared" si="1"/>
        <v>-173.54</v>
      </c>
      <c r="M16" s="193">
        <f t="shared" si="2"/>
        <v>5.31</v>
      </c>
      <c r="T16" s="29">
        <v>90</v>
      </c>
      <c r="U16" s="192">
        <f t="shared" si="3"/>
        <v>22.5</v>
      </c>
      <c r="V16">
        <f t="shared" si="4"/>
        <v>31.55</v>
      </c>
    </row>
    <row r="17" spans="2:24" x14ac:dyDescent="0.3">
      <c r="B17" s="206">
        <v>100</v>
      </c>
      <c r="C17" s="208">
        <f>B17/3</f>
        <v>33.333333333333336</v>
      </c>
      <c r="D17" s="205"/>
      <c r="K17" s="29">
        <v>100</v>
      </c>
      <c r="L17" s="29">
        <f t="shared" si="1"/>
        <v>-170.6</v>
      </c>
      <c r="M17" s="193">
        <f t="shared" si="2"/>
        <v>5.8999999999999995</v>
      </c>
      <c r="T17" s="29">
        <v>100</v>
      </c>
      <c r="U17" s="192">
        <f t="shared" si="3"/>
        <v>25</v>
      </c>
      <c r="V17">
        <f t="shared" si="4"/>
        <v>32.5</v>
      </c>
    </row>
    <row r="18" spans="2:24" x14ac:dyDescent="0.3">
      <c r="B18" s="29">
        <v>110</v>
      </c>
      <c r="C18" s="202"/>
      <c r="D18" s="209">
        <f>(B18*0.026)+31</f>
        <v>33.86</v>
      </c>
      <c r="K18" s="29">
        <v>110</v>
      </c>
      <c r="L18" s="29">
        <f t="shared" si="1"/>
        <v>-167.66</v>
      </c>
      <c r="M18" s="193">
        <f t="shared" si="2"/>
        <v>6.4899999999999993</v>
      </c>
      <c r="T18" s="29">
        <v>110</v>
      </c>
      <c r="U18" s="192">
        <f t="shared" si="3"/>
        <v>27.5</v>
      </c>
      <c r="V18">
        <f t="shared" si="4"/>
        <v>33.450000000000003</v>
      </c>
    </row>
    <row r="19" spans="2:24" x14ac:dyDescent="0.3">
      <c r="B19" s="29">
        <v>120</v>
      </c>
      <c r="C19" s="202"/>
      <c r="D19" s="210">
        <f t="shared" ref="D19:D76" si="5">(B19*0.026)+31</f>
        <v>34.119999999999997</v>
      </c>
      <c r="K19" s="29">
        <v>120</v>
      </c>
      <c r="L19" s="29">
        <f t="shared" si="1"/>
        <v>-164.72</v>
      </c>
      <c r="M19" s="193">
        <f t="shared" si="2"/>
        <v>7.08</v>
      </c>
      <c r="T19" s="29">
        <v>120</v>
      </c>
      <c r="U19" s="192">
        <f t="shared" si="3"/>
        <v>30</v>
      </c>
      <c r="V19">
        <f t="shared" si="4"/>
        <v>34.4</v>
      </c>
    </row>
    <row r="20" spans="2:24" x14ac:dyDescent="0.3">
      <c r="B20" s="29">
        <v>130</v>
      </c>
      <c r="C20" s="202"/>
      <c r="D20" s="210">
        <f t="shared" si="5"/>
        <v>34.380000000000003</v>
      </c>
      <c r="K20" s="29">
        <v>130</v>
      </c>
      <c r="L20" s="29">
        <f t="shared" si="1"/>
        <v>-161.78</v>
      </c>
      <c r="M20" s="193">
        <f t="shared" si="2"/>
        <v>7.67</v>
      </c>
      <c r="T20" s="29">
        <v>130</v>
      </c>
      <c r="U20" s="192">
        <f t="shared" si="3"/>
        <v>32.5</v>
      </c>
      <c r="V20">
        <f t="shared" si="4"/>
        <v>35.35</v>
      </c>
    </row>
    <row r="21" spans="2:24" x14ac:dyDescent="0.3">
      <c r="B21" s="29">
        <v>140</v>
      </c>
      <c r="C21" s="202"/>
      <c r="D21" s="210">
        <f t="shared" si="5"/>
        <v>34.64</v>
      </c>
      <c r="K21" s="29">
        <v>140</v>
      </c>
      <c r="L21" s="29">
        <f t="shared" si="1"/>
        <v>-158.84</v>
      </c>
      <c r="M21" s="193">
        <f t="shared" si="2"/>
        <v>8.26</v>
      </c>
      <c r="T21" s="29">
        <v>140</v>
      </c>
      <c r="U21" s="192">
        <f t="shared" si="3"/>
        <v>35</v>
      </c>
      <c r="V21">
        <f t="shared" si="4"/>
        <v>36.299999999999997</v>
      </c>
    </row>
    <row r="22" spans="2:24" x14ac:dyDescent="0.3">
      <c r="B22" s="29">
        <v>150</v>
      </c>
      <c r="C22" s="202"/>
      <c r="D22" s="210">
        <f t="shared" si="5"/>
        <v>34.9</v>
      </c>
      <c r="K22" s="29">
        <v>150</v>
      </c>
      <c r="L22" s="29">
        <f t="shared" si="1"/>
        <v>-155.9</v>
      </c>
      <c r="M22" s="193">
        <f t="shared" si="2"/>
        <v>8.85</v>
      </c>
      <c r="T22" s="29">
        <v>150</v>
      </c>
      <c r="U22" s="192">
        <f t="shared" si="3"/>
        <v>37.5</v>
      </c>
      <c r="V22">
        <f t="shared" si="4"/>
        <v>37.25</v>
      </c>
    </row>
    <row r="23" spans="2:24" x14ac:dyDescent="0.3">
      <c r="B23" s="29">
        <v>160</v>
      </c>
      <c r="C23" s="202"/>
      <c r="D23" s="210">
        <f t="shared" si="5"/>
        <v>35.159999999999997</v>
      </c>
      <c r="K23" s="29">
        <v>160</v>
      </c>
      <c r="L23" s="29">
        <f t="shared" si="1"/>
        <v>-152.96</v>
      </c>
      <c r="M23" s="193">
        <f t="shared" si="2"/>
        <v>9.44</v>
      </c>
      <c r="T23" s="29">
        <v>160</v>
      </c>
      <c r="U23" s="192">
        <f t="shared" si="3"/>
        <v>40</v>
      </c>
      <c r="V23">
        <f t="shared" si="4"/>
        <v>38.200000000000003</v>
      </c>
    </row>
    <row r="24" spans="2:24" x14ac:dyDescent="0.3">
      <c r="B24" s="29">
        <v>170</v>
      </c>
      <c r="C24" s="202"/>
      <c r="D24" s="210">
        <f t="shared" si="5"/>
        <v>35.42</v>
      </c>
      <c r="K24" s="29">
        <v>170</v>
      </c>
      <c r="L24" s="29">
        <f t="shared" si="1"/>
        <v>-150.02000000000001</v>
      </c>
      <c r="M24" s="193">
        <f t="shared" si="2"/>
        <v>10.029999999999999</v>
      </c>
      <c r="T24" s="29">
        <v>170</v>
      </c>
      <c r="U24" s="192">
        <f t="shared" si="3"/>
        <v>42.5</v>
      </c>
      <c r="V24">
        <f t="shared" si="4"/>
        <v>39.15</v>
      </c>
    </row>
    <row r="25" spans="2:24" x14ac:dyDescent="0.3">
      <c r="B25" s="29">
        <v>180</v>
      </c>
      <c r="C25" s="202"/>
      <c r="D25" s="210">
        <f t="shared" si="5"/>
        <v>35.68</v>
      </c>
      <c r="K25" s="29">
        <v>180</v>
      </c>
      <c r="L25" s="29">
        <f t="shared" si="1"/>
        <v>-147.08000000000001</v>
      </c>
      <c r="M25" s="193">
        <f t="shared" si="2"/>
        <v>10.62</v>
      </c>
      <c r="T25" s="29">
        <v>180</v>
      </c>
      <c r="U25" s="192">
        <f t="shared" si="3"/>
        <v>45</v>
      </c>
      <c r="V25">
        <f t="shared" si="4"/>
        <v>40.1</v>
      </c>
    </row>
    <row r="26" spans="2:24" x14ac:dyDescent="0.3">
      <c r="B26" s="29">
        <v>190</v>
      </c>
      <c r="C26" s="202"/>
      <c r="D26" s="210">
        <f t="shared" si="5"/>
        <v>35.94</v>
      </c>
      <c r="K26" s="29">
        <v>190</v>
      </c>
      <c r="L26" s="29">
        <f t="shared" si="1"/>
        <v>-144.13999999999999</v>
      </c>
      <c r="M26" s="193">
        <f t="shared" si="2"/>
        <v>11.209999999999999</v>
      </c>
      <c r="T26" s="29">
        <v>190</v>
      </c>
      <c r="U26" s="192">
        <f t="shared" si="3"/>
        <v>47.5</v>
      </c>
      <c r="V26">
        <f t="shared" si="4"/>
        <v>41.05</v>
      </c>
    </row>
    <row r="27" spans="2:24" x14ac:dyDescent="0.3">
      <c r="B27" s="29">
        <v>200</v>
      </c>
      <c r="C27" s="202"/>
      <c r="D27" s="210">
        <f t="shared" si="5"/>
        <v>36.200000000000003</v>
      </c>
      <c r="K27" s="29">
        <v>200</v>
      </c>
      <c r="L27" s="29">
        <f t="shared" si="1"/>
        <v>-141.19999999999999</v>
      </c>
      <c r="M27" s="193">
        <f t="shared" si="2"/>
        <v>11.799999999999999</v>
      </c>
      <c r="T27" s="194">
        <v>200</v>
      </c>
      <c r="U27" s="192">
        <f t="shared" si="3"/>
        <v>50</v>
      </c>
      <c r="V27" s="192">
        <f>(T27*0.11) + 28</f>
        <v>50</v>
      </c>
    </row>
    <row r="28" spans="2:24" x14ac:dyDescent="0.3">
      <c r="B28" s="29">
        <v>210</v>
      </c>
      <c r="C28" s="202"/>
      <c r="D28" s="210">
        <f t="shared" si="5"/>
        <v>36.46</v>
      </c>
      <c r="K28" s="29">
        <v>210</v>
      </c>
      <c r="L28" s="29">
        <f t="shared" si="1"/>
        <v>-138.26</v>
      </c>
      <c r="M28" s="193">
        <f t="shared" si="2"/>
        <v>12.389999999999999</v>
      </c>
      <c r="T28" s="29">
        <v>210</v>
      </c>
      <c r="U28" s="29">
        <f t="shared" ref="U28:U71" si="6">T28*0.167</f>
        <v>35.07</v>
      </c>
      <c r="V28" s="192">
        <f t="shared" ref="V28:V72" si="7">(T28*0.11) + 28</f>
        <v>51.1</v>
      </c>
    </row>
    <row r="29" spans="2:24" x14ac:dyDescent="0.3">
      <c r="B29" s="29">
        <v>220</v>
      </c>
      <c r="C29" s="202"/>
      <c r="D29" s="210">
        <f t="shared" si="5"/>
        <v>36.72</v>
      </c>
      <c r="K29" s="29">
        <v>220</v>
      </c>
      <c r="L29" s="29">
        <f t="shared" si="1"/>
        <v>-135.32</v>
      </c>
      <c r="M29" s="193">
        <f t="shared" si="2"/>
        <v>12.979999999999999</v>
      </c>
      <c r="T29" s="29">
        <v>220</v>
      </c>
      <c r="U29" s="29">
        <f t="shared" si="6"/>
        <v>36.74</v>
      </c>
      <c r="V29" s="192">
        <f t="shared" si="7"/>
        <v>52.2</v>
      </c>
    </row>
    <row r="30" spans="2:24" x14ac:dyDescent="0.3">
      <c r="B30" s="29">
        <v>230</v>
      </c>
      <c r="C30" s="202"/>
      <c r="D30" s="210">
        <f t="shared" si="5"/>
        <v>36.979999999999997</v>
      </c>
      <c r="K30" s="29">
        <v>230</v>
      </c>
      <c r="L30" s="29">
        <f t="shared" si="1"/>
        <v>-132.38</v>
      </c>
      <c r="M30" s="193">
        <f t="shared" si="2"/>
        <v>13.569999999999999</v>
      </c>
      <c r="T30" s="29">
        <v>230</v>
      </c>
      <c r="U30" s="29">
        <f t="shared" si="6"/>
        <v>38.410000000000004</v>
      </c>
      <c r="V30" s="192">
        <f t="shared" si="7"/>
        <v>53.3</v>
      </c>
    </row>
    <row r="31" spans="2:24" x14ac:dyDescent="0.3">
      <c r="B31" s="29">
        <v>240</v>
      </c>
      <c r="C31" s="202"/>
      <c r="D31" s="210">
        <f t="shared" si="5"/>
        <v>37.24</v>
      </c>
      <c r="K31" s="29">
        <v>240</v>
      </c>
      <c r="L31" s="29">
        <f t="shared" si="1"/>
        <v>-129.44</v>
      </c>
      <c r="M31" s="193">
        <f t="shared" si="2"/>
        <v>14.16</v>
      </c>
      <c r="T31" s="29">
        <v>240</v>
      </c>
      <c r="U31" s="29">
        <f t="shared" si="6"/>
        <v>40.080000000000005</v>
      </c>
      <c r="V31" s="192">
        <f t="shared" si="7"/>
        <v>54.4</v>
      </c>
      <c r="X31" s="29"/>
    </row>
    <row r="32" spans="2:24" x14ac:dyDescent="0.3">
      <c r="B32" s="29">
        <v>250</v>
      </c>
      <c r="C32" s="202"/>
      <c r="D32" s="210">
        <f t="shared" si="5"/>
        <v>37.5</v>
      </c>
      <c r="K32" s="29">
        <v>250</v>
      </c>
      <c r="L32" s="29">
        <f t="shared" si="1"/>
        <v>-126.5</v>
      </c>
      <c r="M32" s="193">
        <f t="shared" si="2"/>
        <v>14.75</v>
      </c>
      <c r="T32" s="29">
        <v>250</v>
      </c>
      <c r="U32" s="29">
        <f t="shared" si="6"/>
        <v>41.75</v>
      </c>
      <c r="V32" s="192">
        <f t="shared" si="7"/>
        <v>55.5</v>
      </c>
    </row>
    <row r="33" spans="2:26" x14ac:dyDescent="0.3">
      <c r="B33" s="29">
        <v>260</v>
      </c>
      <c r="C33" s="202"/>
      <c r="D33" s="210">
        <f t="shared" si="5"/>
        <v>37.76</v>
      </c>
      <c r="K33" s="29">
        <v>260</v>
      </c>
      <c r="L33" s="29">
        <f t="shared" si="1"/>
        <v>-123.56</v>
      </c>
      <c r="M33" s="193">
        <f t="shared" si="2"/>
        <v>15.34</v>
      </c>
      <c r="T33" s="29">
        <v>260</v>
      </c>
      <c r="U33" s="29">
        <f t="shared" si="6"/>
        <v>43.42</v>
      </c>
      <c r="V33" s="192">
        <f t="shared" si="7"/>
        <v>56.6</v>
      </c>
    </row>
    <row r="34" spans="2:26" x14ac:dyDescent="0.3">
      <c r="B34" s="29">
        <v>270</v>
      </c>
      <c r="C34" s="202"/>
      <c r="D34" s="210">
        <f t="shared" si="5"/>
        <v>38.019999999999996</v>
      </c>
      <c r="K34" s="29">
        <v>270</v>
      </c>
      <c r="L34" s="29">
        <f t="shared" si="1"/>
        <v>-120.62</v>
      </c>
      <c r="M34" s="193">
        <f t="shared" si="2"/>
        <v>15.93</v>
      </c>
      <c r="T34" s="29">
        <v>270</v>
      </c>
      <c r="U34" s="29">
        <f t="shared" si="6"/>
        <v>45.09</v>
      </c>
      <c r="V34" s="192">
        <f t="shared" si="7"/>
        <v>57.7</v>
      </c>
    </row>
    <row r="35" spans="2:26" x14ac:dyDescent="0.3">
      <c r="B35" s="29">
        <v>280</v>
      </c>
      <c r="C35" s="202"/>
      <c r="D35" s="210">
        <f t="shared" si="5"/>
        <v>38.28</v>
      </c>
      <c r="K35" s="29">
        <v>280</v>
      </c>
      <c r="L35" s="29">
        <f t="shared" si="1"/>
        <v>-117.68</v>
      </c>
      <c r="M35" s="193">
        <f t="shared" si="2"/>
        <v>16.52</v>
      </c>
      <c r="T35" s="29">
        <v>280</v>
      </c>
      <c r="U35" s="29">
        <f t="shared" si="6"/>
        <v>46.760000000000005</v>
      </c>
      <c r="V35" s="192">
        <f t="shared" si="7"/>
        <v>58.8</v>
      </c>
    </row>
    <row r="36" spans="2:26" x14ac:dyDescent="0.3">
      <c r="B36" s="29">
        <v>290</v>
      </c>
      <c r="C36" s="202"/>
      <c r="D36" s="210">
        <f t="shared" si="5"/>
        <v>38.54</v>
      </c>
      <c r="K36" s="29">
        <v>290</v>
      </c>
      <c r="L36" s="29">
        <f t="shared" si="1"/>
        <v>-114.74000000000001</v>
      </c>
      <c r="M36" s="193">
        <f t="shared" si="2"/>
        <v>17.11</v>
      </c>
      <c r="T36" s="29">
        <v>290</v>
      </c>
      <c r="U36" s="29">
        <f t="shared" si="6"/>
        <v>48.43</v>
      </c>
      <c r="V36" s="192">
        <f t="shared" si="7"/>
        <v>59.9</v>
      </c>
    </row>
    <row r="37" spans="2:26" x14ac:dyDescent="0.3">
      <c r="B37" s="29">
        <v>300</v>
      </c>
      <c r="C37" s="202"/>
      <c r="D37" s="210">
        <f t="shared" si="5"/>
        <v>38.799999999999997</v>
      </c>
      <c r="K37" s="29">
        <v>300</v>
      </c>
      <c r="L37" s="29">
        <f t="shared" si="1"/>
        <v>-111.80000000000001</v>
      </c>
      <c r="M37" s="193">
        <f t="shared" si="2"/>
        <v>17.7</v>
      </c>
      <c r="T37" s="29">
        <v>300</v>
      </c>
      <c r="U37" s="29">
        <f t="shared" si="6"/>
        <v>50.1</v>
      </c>
      <c r="V37" s="192">
        <f t="shared" si="7"/>
        <v>61</v>
      </c>
    </row>
    <row r="38" spans="2:26" x14ac:dyDescent="0.3">
      <c r="B38" s="29">
        <v>310</v>
      </c>
      <c r="C38" s="202"/>
      <c r="D38" s="210">
        <f t="shared" si="5"/>
        <v>39.06</v>
      </c>
      <c r="K38" s="29">
        <v>310</v>
      </c>
      <c r="L38" s="29">
        <f t="shared" si="1"/>
        <v>-108.86</v>
      </c>
      <c r="M38" s="193">
        <f t="shared" si="2"/>
        <v>18.29</v>
      </c>
      <c r="T38" s="29">
        <v>310</v>
      </c>
      <c r="U38" s="195">
        <f t="shared" si="6"/>
        <v>51.77</v>
      </c>
      <c r="V38" s="192">
        <f t="shared" si="7"/>
        <v>62.1</v>
      </c>
      <c r="Y38">
        <v>200</v>
      </c>
      <c r="Z38">
        <v>50</v>
      </c>
    </row>
    <row r="39" spans="2:26" x14ac:dyDescent="0.3">
      <c r="B39" s="29">
        <v>320</v>
      </c>
      <c r="C39" s="202"/>
      <c r="D39" s="210">
        <f t="shared" si="5"/>
        <v>39.32</v>
      </c>
      <c r="K39" s="29">
        <v>320</v>
      </c>
      <c r="L39" s="29">
        <f t="shared" si="1"/>
        <v>-105.92</v>
      </c>
      <c r="M39" s="193">
        <f t="shared" si="2"/>
        <v>18.88</v>
      </c>
      <c r="T39" s="29">
        <v>320</v>
      </c>
      <c r="U39" s="195">
        <f t="shared" si="6"/>
        <v>53.440000000000005</v>
      </c>
      <c r="V39" s="192">
        <f t="shared" si="7"/>
        <v>63.2</v>
      </c>
      <c r="Y39">
        <v>655</v>
      </c>
      <c r="Z39">
        <v>100</v>
      </c>
    </row>
    <row r="40" spans="2:26" x14ac:dyDescent="0.3">
      <c r="B40" s="29">
        <v>330</v>
      </c>
      <c r="C40" s="202"/>
      <c r="D40" s="210">
        <f t="shared" si="5"/>
        <v>39.58</v>
      </c>
      <c r="K40" s="29">
        <v>330</v>
      </c>
      <c r="L40" s="29">
        <f t="shared" si="1"/>
        <v>-102.98</v>
      </c>
      <c r="M40" s="193">
        <f t="shared" si="2"/>
        <v>19.47</v>
      </c>
      <c r="T40" s="29">
        <v>330</v>
      </c>
      <c r="U40" s="195">
        <f t="shared" si="6"/>
        <v>55.110000000000007</v>
      </c>
      <c r="V40" s="192">
        <f t="shared" si="7"/>
        <v>64.3</v>
      </c>
    </row>
    <row r="41" spans="2:26" x14ac:dyDescent="0.3">
      <c r="B41" s="29">
        <v>340</v>
      </c>
      <c r="C41" s="202"/>
      <c r="D41" s="210">
        <f t="shared" si="5"/>
        <v>39.840000000000003</v>
      </c>
      <c r="K41" s="29">
        <v>340</v>
      </c>
      <c r="L41" s="29">
        <f t="shared" si="1"/>
        <v>-100.04</v>
      </c>
      <c r="M41" s="193">
        <f t="shared" si="2"/>
        <v>20.059999999999999</v>
      </c>
      <c r="T41" s="29">
        <v>340</v>
      </c>
      <c r="U41" s="195">
        <f t="shared" si="6"/>
        <v>56.78</v>
      </c>
      <c r="V41" s="192">
        <f t="shared" si="7"/>
        <v>65.400000000000006</v>
      </c>
    </row>
    <row r="42" spans="2:26" x14ac:dyDescent="0.3">
      <c r="B42" s="29">
        <v>350</v>
      </c>
      <c r="C42" s="202"/>
      <c r="D42" s="210">
        <f t="shared" si="5"/>
        <v>40.1</v>
      </c>
      <c r="K42" s="29">
        <v>350</v>
      </c>
      <c r="L42" s="29">
        <f t="shared" si="1"/>
        <v>-97.100000000000009</v>
      </c>
      <c r="M42" s="193">
        <f t="shared" si="2"/>
        <v>20.65</v>
      </c>
      <c r="T42" s="29">
        <v>350</v>
      </c>
      <c r="U42" s="195">
        <f t="shared" si="6"/>
        <v>58.45</v>
      </c>
      <c r="V42" s="192">
        <f t="shared" si="7"/>
        <v>66.5</v>
      </c>
    </row>
    <row r="43" spans="2:26" x14ac:dyDescent="0.3">
      <c r="B43" s="29">
        <v>360</v>
      </c>
      <c r="C43" s="202"/>
      <c r="D43" s="210">
        <f t="shared" si="5"/>
        <v>40.36</v>
      </c>
      <c r="K43" s="29">
        <v>360</v>
      </c>
      <c r="L43" s="29">
        <f t="shared" si="1"/>
        <v>-94.160000000000011</v>
      </c>
      <c r="M43" s="193">
        <f t="shared" si="2"/>
        <v>21.24</v>
      </c>
      <c r="T43" s="29">
        <v>360</v>
      </c>
      <c r="U43" s="195">
        <f t="shared" si="6"/>
        <v>60.120000000000005</v>
      </c>
      <c r="V43" s="192">
        <f t="shared" si="7"/>
        <v>67.599999999999994</v>
      </c>
    </row>
    <row r="44" spans="2:26" x14ac:dyDescent="0.3">
      <c r="B44" s="29">
        <v>370</v>
      </c>
      <c r="C44" s="202"/>
      <c r="D44" s="210">
        <f t="shared" si="5"/>
        <v>40.619999999999997</v>
      </c>
      <c r="K44" s="29">
        <v>370</v>
      </c>
      <c r="L44" s="29">
        <f t="shared" si="1"/>
        <v>-91.220000000000013</v>
      </c>
      <c r="M44" s="193">
        <f t="shared" si="2"/>
        <v>21.83</v>
      </c>
      <c r="T44" s="29">
        <v>370</v>
      </c>
      <c r="U44" s="195">
        <f t="shared" si="6"/>
        <v>61.790000000000006</v>
      </c>
      <c r="V44" s="192">
        <f t="shared" si="7"/>
        <v>68.7</v>
      </c>
    </row>
    <row r="45" spans="2:26" x14ac:dyDescent="0.3">
      <c r="B45" s="29">
        <v>380</v>
      </c>
      <c r="C45" s="202"/>
      <c r="D45" s="210">
        <f t="shared" si="5"/>
        <v>40.879999999999995</v>
      </c>
      <c r="K45" s="29">
        <v>380</v>
      </c>
      <c r="L45" s="29">
        <f t="shared" si="1"/>
        <v>-88.28</v>
      </c>
      <c r="M45" s="193">
        <f t="shared" si="2"/>
        <v>22.419999999999998</v>
      </c>
      <c r="T45" s="29">
        <v>380</v>
      </c>
      <c r="U45" s="195">
        <f t="shared" si="6"/>
        <v>63.46</v>
      </c>
      <c r="V45" s="192">
        <f t="shared" si="7"/>
        <v>69.8</v>
      </c>
    </row>
    <row r="46" spans="2:26" x14ac:dyDescent="0.3">
      <c r="B46" s="29">
        <v>390</v>
      </c>
      <c r="C46" s="202"/>
      <c r="D46" s="210">
        <f t="shared" si="5"/>
        <v>41.14</v>
      </c>
      <c r="K46" s="29">
        <v>390</v>
      </c>
      <c r="L46" s="29">
        <f t="shared" si="1"/>
        <v>-85.34</v>
      </c>
      <c r="M46" s="193">
        <f t="shared" si="2"/>
        <v>23.009999999999998</v>
      </c>
      <c r="T46" s="29">
        <v>390</v>
      </c>
      <c r="U46" s="195">
        <f t="shared" si="6"/>
        <v>65.13000000000001</v>
      </c>
      <c r="V46" s="192">
        <f t="shared" si="7"/>
        <v>70.900000000000006</v>
      </c>
    </row>
    <row r="47" spans="2:26" x14ac:dyDescent="0.3">
      <c r="B47" s="29">
        <v>400</v>
      </c>
      <c r="C47" s="202"/>
      <c r="D47" s="210">
        <f t="shared" si="5"/>
        <v>41.4</v>
      </c>
      <c r="K47" s="29">
        <v>400</v>
      </c>
      <c r="L47" s="29">
        <f t="shared" si="1"/>
        <v>-82.4</v>
      </c>
      <c r="M47" s="193">
        <f t="shared" si="2"/>
        <v>23.599999999999998</v>
      </c>
      <c r="T47" s="29">
        <v>400</v>
      </c>
      <c r="U47" s="195">
        <f t="shared" si="6"/>
        <v>66.8</v>
      </c>
      <c r="V47" s="192">
        <f t="shared" si="7"/>
        <v>72</v>
      </c>
    </row>
    <row r="48" spans="2:26" x14ac:dyDescent="0.3">
      <c r="B48" s="29">
        <v>410</v>
      </c>
      <c r="C48" s="202"/>
      <c r="D48" s="210">
        <f t="shared" si="5"/>
        <v>41.66</v>
      </c>
      <c r="K48" s="29">
        <v>410</v>
      </c>
      <c r="L48" s="29">
        <f t="shared" si="1"/>
        <v>-79.460000000000008</v>
      </c>
      <c r="M48" s="193">
        <f t="shared" si="2"/>
        <v>24.189999999999998</v>
      </c>
      <c r="T48" s="29">
        <v>410</v>
      </c>
      <c r="U48" s="195">
        <f t="shared" si="6"/>
        <v>68.47</v>
      </c>
      <c r="V48" s="192">
        <f t="shared" si="7"/>
        <v>73.099999999999994</v>
      </c>
    </row>
    <row r="49" spans="2:22" x14ac:dyDescent="0.3">
      <c r="B49" s="29">
        <v>420</v>
      </c>
      <c r="C49" s="202"/>
      <c r="D49" s="210">
        <f t="shared" si="5"/>
        <v>41.92</v>
      </c>
      <c r="K49" s="29">
        <v>420</v>
      </c>
      <c r="L49" s="29">
        <f t="shared" si="1"/>
        <v>-76.52000000000001</v>
      </c>
      <c r="M49" s="193">
        <f t="shared" si="2"/>
        <v>24.779999999999998</v>
      </c>
      <c r="T49" s="29">
        <v>420</v>
      </c>
      <c r="U49" s="195">
        <f t="shared" si="6"/>
        <v>70.14</v>
      </c>
      <c r="V49" s="192">
        <f t="shared" si="7"/>
        <v>74.2</v>
      </c>
    </row>
    <row r="50" spans="2:22" x14ac:dyDescent="0.3">
      <c r="B50" s="29">
        <v>430</v>
      </c>
      <c r="C50" s="202"/>
      <c r="D50" s="210">
        <f t="shared" si="5"/>
        <v>42.18</v>
      </c>
      <c r="K50" s="29">
        <v>430</v>
      </c>
      <c r="L50" s="29">
        <f t="shared" si="1"/>
        <v>-73.580000000000013</v>
      </c>
      <c r="M50" s="193">
        <f t="shared" si="2"/>
        <v>25.369999999999997</v>
      </c>
      <c r="T50" s="29">
        <v>430</v>
      </c>
      <c r="U50" s="195">
        <f t="shared" si="6"/>
        <v>71.81</v>
      </c>
      <c r="V50" s="192">
        <f t="shared" si="7"/>
        <v>75.3</v>
      </c>
    </row>
    <row r="51" spans="2:22" x14ac:dyDescent="0.3">
      <c r="B51" s="29">
        <v>440</v>
      </c>
      <c r="C51" s="202"/>
      <c r="D51" s="210">
        <f t="shared" si="5"/>
        <v>42.44</v>
      </c>
      <c r="K51" s="29">
        <v>440</v>
      </c>
      <c r="L51" s="29">
        <f t="shared" si="1"/>
        <v>-70.640000000000015</v>
      </c>
      <c r="M51" s="193">
        <f t="shared" si="2"/>
        <v>25.959999999999997</v>
      </c>
      <c r="T51" s="29">
        <v>440</v>
      </c>
      <c r="U51" s="195">
        <f t="shared" si="6"/>
        <v>73.48</v>
      </c>
      <c r="V51" s="192">
        <f t="shared" si="7"/>
        <v>76.400000000000006</v>
      </c>
    </row>
    <row r="52" spans="2:22" x14ac:dyDescent="0.3">
      <c r="B52" s="29">
        <v>450</v>
      </c>
      <c r="C52" s="202"/>
      <c r="D52" s="210">
        <f t="shared" si="5"/>
        <v>42.7</v>
      </c>
      <c r="K52" s="29">
        <v>450</v>
      </c>
      <c r="L52" s="29">
        <f t="shared" si="1"/>
        <v>-67.700000000000017</v>
      </c>
      <c r="M52" s="193">
        <f t="shared" si="2"/>
        <v>26.549999999999997</v>
      </c>
      <c r="T52" s="29">
        <v>450</v>
      </c>
      <c r="U52" s="195">
        <f t="shared" si="6"/>
        <v>75.150000000000006</v>
      </c>
      <c r="V52" s="192">
        <f t="shared" si="7"/>
        <v>77.5</v>
      </c>
    </row>
    <row r="53" spans="2:22" x14ac:dyDescent="0.3">
      <c r="B53" s="29">
        <v>460</v>
      </c>
      <c r="C53" s="202"/>
      <c r="D53" s="210">
        <f t="shared" si="5"/>
        <v>42.96</v>
      </c>
      <c r="K53" s="29">
        <v>460</v>
      </c>
      <c r="L53" s="29">
        <f t="shared" si="1"/>
        <v>-64.760000000000019</v>
      </c>
      <c r="M53" s="193">
        <f t="shared" si="2"/>
        <v>27.139999999999997</v>
      </c>
      <c r="T53" s="29">
        <v>460</v>
      </c>
      <c r="U53" s="195">
        <f t="shared" si="6"/>
        <v>76.820000000000007</v>
      </c>
      <c r="V53" s="192">
        <f t="shared" si="7"/>
        <v>78.599999999999994</v>
      </c>
    </row>
    <row r="54" spans="2:22" x14ac:dyDescent="0.3">
      <c r="B54" s="29">
        <v>470</v>
      </c>
      <c r="C54" s="202"/>
      <c r="D54" s="210">
        <f t="shared" si="5"/>
        <v>43.22</v>
      </c>
      <c r="K54" s="29">
        <v>470</v>
      </c>
      <c r="L54" s="29">
        <f t="shared" si="1"/>
        <v>-61.820000000000022</v>
      </c>
      <c r="M54" s="193">
        <f t="shared" si="2"/>
        <v>27.729999999999997</v>
      </c>
      <c r="T54" s="29">
        <v>470</v>
      </c>
      <c r="U54" s="195">
        <f t="shared" si="6"/>
        <v>78.490000000000009</v>
      </c>
      <c r="V54" s="192">
        <f t="shared" si="7"/>
        <v>79.7</v>
      </c>
    </row>
    <row r="55" spans="2:22" x14ac:dyDescent="0.3">
      <c r="B55" s="29">
        <v>480</v>
      </c>
      <c r="C55" s="202"/>
      <c r="D55" s="210">
        <f t="shared" si="5"/>
        <v>43.48</v>
      </c>
      <c r="K55" s="29">
        <v>480</v>
      </c>
      <c r="L55" s="29">
        <f t="shared" si="1"/>
        <v>-58.879999999999995</v>
      </c>
      <c r="M55" s="193">
        <f t="shared" si="2"/>
        <v>28.32</v>
      </c>
      <c r="T55" s="29">
        <v>480</v>
      </c>
      <c r="U55" s="195">
        <f t="shared" si="6"/>
        <v>80.160000000000011</v>
      </c>
      <c r="V55" s="192">
        <f t="shared" si="7"/>
        <v>80.8</v>
      </c>
    </row>
    <row r="56" spans="2:22" x14ac:dyDescent="0.3">
      <c r="B56" s="29">
        <v>490</v>
      </c>
      <c r="C56" s="202"/>
      <c r="D56" s="210">
        <f t="shared" si="5"/>
        <v>43.74</v>
      </c>
      <c r="K56" s="29">
        <v>490</v>
      </c>
      <c r="L56" s="29">
        <f t="shared" si="1"/>
        <v>-55.94</v>
      </c>
      <c r="M56" s="193">
        <f t="shared" si="2"/>
        <v>28.91</v>
      </c>
      <c r="T56" s="29">
        <v>490</v>
      </c>
      <c r="U56" s="195">
        <f t="shared" si="6"/>
        <v>81.83</v>
      </c>
      <c r="V56" s="192">
        <f t="shared" si="7"/>
        <v>81.900000000000006</v>
      </c>
    </row>
    <row r="57" spans="2:22" x14ac:dyDescent="0.3">
      <c r="B57" s="29">
        <v>500</v>
      </c>
      <c r="C57" s="202"/>
      <c r="D57" s="210">
        <f t="shared" si="5"/>
        <v>44</v>
      </c>
      <c r="K57" s="29">
        <v>500</v>
      </c>
      <c r="L57" s="29">
        <f t="shared" si="1"/>
        <v>-53</v>
      </c>
      <c r="M57" s="193">
        <f t="shared" si="2"/>
        <v>29.5</v>
      </c>
      <c r="T57" s="29">
        <v>500</v>
      </c>
      <c r="U57" s="195">
        <f t="shared" si="6"/>
        <v>83.5</v>
      </c>
      <c r="V57" s="192">
        <f t="shared" si="7"/>
        <v>83</v>
      </c>
    </row>
    <row r="58" spans="2:22" x14ac:dyDescent="0.3">
      <c r="B58" s="29">
        <v>510</v>
      </c>
      <c r="C58" s="202"/>
      <c r="D58" s="210">
        <f t="shared" si="5"/>
        <v>44.26</v>
      </c>
      <c r="K58" s="29">
        <v>510</v>
      </c>
      <c r="L58" s="29">
        <f t="shared" si="1"/>
        <v>-50.06</v>
      </c>
      <c r="M58" s="193">
        <f t="shared" si="2"/>
        <v>30.09</v>
      </c>
      <c r="T58" s="29">
        <v>510</v>
      </c>
      <c r="U58" s="195">
        <f t="shared" si="6"/>
        <v>85.17</v>
      </c>
      <c r="V58" s="192">
        <f t="shared" si="7"/>
        <v>84.1</v>
      </c>
    </row>
    <row r="59" spans="2:22" x14ac:dyDescent="0.3">
      <c r="B59" s="29">
        <v>520</v>
      </c>
      <c r="C59" s="202"/>
      <c r="D59" s="210">
        <f t="shared" si="5"/>
        <v>44.519999999999996</v>
      </c>
      <c r="K59" s="29">
        <v>520</v>
      </c>
      <c r="L59" s="29">
        <f t="shared" si="1"/>
        <v>-47.120000000000005</v>
      </c>
      <c r="M59" s="193">
        <f t="shared" si="2"/>
        <v>30.68</v>
      </c>
      <c r="T59" s="29">
        <v>520</v>
      </c>
      <c r="U59" s="195">
        <f t="shared" si="6"/>
        <v>86.84</v>
      </c>
      <c r="V59" s="192">
        <f t="shared" si="7"/>
        <v>85.2</v>
      </c>
    </row>
    <row r="60" spans="2:22" x14ac:dyDescent="0.3">
      <c r="B60" s="29">
        <v>530</v>
      </c>
      <c r="C60" s="202"/>
      <c r="D60" s="210">
        <f t="shared" si="5"/>
        <v>44.78</v>
      </c>
      <c r="K60" s="29">
        <v>530</v>
      </c>
      <c r="L60" s="29">
        <f t="shared" si="1"/>
        <v>-44.180000000000007</v>
      </c>
      <c r="M60" s="193">
        <f t="shared" si="2"/>
        <v>31.27</v>
      </c>
      <c r="T60" s="29">
        <v>530</v>
      </c>
      <c r="U60" s="195">
        <f t="shared" si="6"/>
        <v>88.51</v>
      </c>
      <c r="V60" s="192">
        <f t="shared" si="7"/>
        <v>86.3</v>
      </c>
    </row>
    <row r="61" spans="2:22" x14ac:dyDescent="0.3">
      <c r="B61" s="29">
        <v>540</v>
      </c>
      <c r="C61" s="202"/>
      <c r="D61" s="210">
        <f t="shared" si="5"/>
        <v>45.04</v>
      </c>
      <c r="K61" s="29">
        <v>540</v>
      </c>
      <c r="L61" s="29">
        <f t="shared" si="1"/>
        <v>-41.240000000000009</v>
      </c>
      <c r="M61" s="193">
        <f t="shared" si="2"/>
        <v>31.86</v>
      </c>
      <c r="T61" s="29">
        <v>540</v>
      </c>
      <c r="U61" s="195">
        <f t="shared" si="6"/>
        <v>90.18</v>
      </c>
      <c r="V61" s="192">
        <f t="shared" si="7"/>
        <v>87.4</v>
      </c>
    </row>
    <row r="62" spans="2:22" x14ac:dyDescent="0.3">
      <c r="B62" s="29">
        <v>550</v>
      </c>
      <c r="C62" s="202"/>
      <c r="D62" s="210">
        <f t="shared" si="5"/>
        <v>45.3</v>
      </c>
      <c r="K62" s="29">
        <v>550</v>
      </c>
      <c r="L62" s="29">
        <f t="shared" si="1"/>
        <v>-38.300000000000011</v>
      </c>
      <c r="M62" s="193">
        <f t="shared" si="2"/>
        <v>32.449999999999996</v>
      </c>
      <c r="T62" s="29">
        <v>550</v>
      </c>
      <c r="U62" s="195">
        <f t="shared" si="6"/>
        <v>91.850000000000009</v>
      </c>
      <c r="V62" s="192">
        <f t="shared" si="7"/>
        <v>88.5</v>
      </c>
    </row>
    <row r="63" spans="2:22" x14ac:dyDescent="0.3">
      <c r="B63" s="29">
        <v>560</v>
      </c>
      <c r="C63" s="202"/>
      <c r="D63" s="210">
        <f t="shared" si="5"/>
        <v>45.56</v>
      </c>
      <c r="K63" s="29">
        <v>560</v>
      </c>
      <c r="L63" s="29">
        <f t="shared" si="1"/>
        <v>-35.360000000000014</v>
      </c>
      <c r="M63" s="193">
        <f t="shared" si="2"/>
        <v>33.04</v>
      </c>
      <c r="T63" s="29">
        <v>560</v>
      </c>
      <c r="U63" s="195">
        <f t="shared" si="6"/>
        <v>93.52000000000001</v>
      </c>
      <c r="V63" s="192">
        <f t="shared" si="7"/>
        <v>89.6</v>
      </c>
    </row>
    <row r="64" spans="2:22" x14ac:dyDescent="0.3">
      <c r="B64" s="29">
        <v>570</v>
      </c>
      <c r="C64" s="202"/>
      <c r="D64" s="210">
        <f t="shared" si="5"/>
        <v>45.82</v>
      </c>
      <c r="K64" s="29">
        <v>570</v>
      </c>
      <c r="L64" s="29">
        <f t="shared" si="1"/>
        <v>-32.420000000000016</v>
      </c>
      <c r="M64" s="193">
        <f t="shared" si="2"/>
        <v>33.629999999999995</v>
      </c>
      <c r="T64" s="29">
        <v>570</v>
      </c>
      <c r="U64" s="195">
        <f t="shared" si="6"/>
        <v>95.190000000000012</v>
      </c>
      <c r="V64" s="192">
        <f t="shared" si="7"/>
        <v>90.7</v>
      </c>
    </row>
    <row r="65" spans="2:22" x14ac:dyDescent="0.3">
      <c r="B65" s="29">
        <v>580</v>
      </c>
      <c r="C65" s="202"/>
      <c r="D65" s="210">
        <f t="shared" si="5"/>
        <v>46.08</v>
      </c>
      <c r="K65" s="29">
        <v>580</v>
      </c>
      <c r="L65" s="29">
        <f t="shared" si="1"/>
        <v>-29.480000000000018</v>
      </c>
      <c r="M65" s="193">
        <f t="shared" si="2"/>
        <v>34.22</v>
      </c>
      <c r="T65" s="29">
        <v>580</v>
      </c>
      <c r="U65" s="195">
        <f t="shared" si="6"/>
        <v>96.86</v>
      </c>
      <c r="V65" s="192">
        <f t="shared" si="7"/>
        <v>91.8</v>
      </c>
    </row>
    <row r="66" spans="2:22" x14ac:dyDescent="0.3">
      <c r="B66" s="29">
        <v>590</v>
      </c>
      <c r="C66" s="202"/>
      <c r="D66" s="210">
        <f t="shared" si="5"/>
        <v>46.34</v>
      </c>
      <c r="K66" s="29">
        <v>590</v>
      </c>
      <c r="L66" s="29">
        <f t="shared" si="1"/>
        <v>-26.54000000000002</v>
      </c>
      <c r="M66" s="193">
        <f t="shared" si="2"/>
        <v>34.809999999999995</v>
      </c>
      <c r="T66" s="29">
        <v>590</v>
      </c>
      <c r="U66" s="195">
        <f t="shared" si="6"/>
        <v>98.53</v>
      </c>
      <c r="V66" s="192">
        <f t="shared" si="7"/>
        <v>92.9</v>
      </c>
    </row>
    <row r="67" spans="2:22" x14ac:dyDescent="0.3">
      <c r="B67" s="29">
        <v>600</v>
      </c>
      <c r="C67" s="202"/>
      <c r="D67" s="210">
        <f t="shared" si="5"/>
        <v>46.6</v>
      </c>
      <c r="K67" s="29">
        <v>600</v>
      </c>
      <c r="L67" s="29">
        <f t="shared" si="1"/>
        <v>-23.600000000000023</v>
      </c>
      <c r="M67" s="193">
        <f t="shared" si="2"/>
        <v>35.4</v>
      </c>
      <c r="T67" s="29">
        <v>600</v>
      </c>
      <c r="U67" s="195">
        <f t="shared" si="6"/>
        <v>100.2</v>
      </c>
      <c r="V67" s="192">
        <f t="shared" si="7"/>
        <v>94</v>
      </c>
    </row>
    <row r="68" spans="2:22" x14ac:dyDescent="0.3">
      <c r="B68" s="29">
        <v>610</v>
      </c>
      <c r="C68" s="202"/>
      <c r="D68" s="210">
        <f t="shared" si="5"/>
        <v>46.86</v>
      </c>
      <c r="K68" s="29">
        <v>610</v>
      </c>
      <c r="L68" s="29">
        <f t="shared" si="1"/>
        <v>-20.659999999999997</v>
      </c>
      <c r="M68" s="193">
        <f t="shared" si="2"/>
        <v>35.989999999999995</v>
      </c>
      <c r="T68" s="29">
        <v>610</v>
      </c>
      <c r="U68" s="195">
        <f t="shared" si="6"/>
        <v>101.87</v>
      </c>
      <c r="V68" s="192">
        <f t="shared" si="7"/>
        <v>95.1</v>
      </c>
    </row>
    <row r="69" spans="2:22" x14ac:dyDescent="0.3">
      <c r="B69" s="29">
        <v>620</v>
      </c>
      <c r="C69" s="202"/>
      <c r="D69" s="210">
        <f t="shared" si="5"/>
        <v>47.120000000000005</v>
      </c>
      <c r="K69" s="29">
        <v>620</v>
      </c>
      <c r="L69" s="29">
        <f t="shared" si="1"/>
        <v>-17.72</v>
      </c>
      <c r="M69" s="193">
        <f t="shared" si="2"/>
        <v>36.58</v>
      </c>
      <c r="T69" s="29">
        <v>620</v>
      </c>
      <c r="U69" s="195">
        <f t="shared" si="6"/>
        <v>103.54</v>
      </c>
      <c r="V69" s="192">
        <f t="shared" si="7"/>
        <v>96.2</v>
      </c>
    </row>
    <row r="70" spans="2:22" x14ac:dyDescent="0.3">
      <c r="B70" s="29">
        <v>630</v>
      </c>
      <c r="C70" s="202"/>
      <c r="D70" s="210">
        <f t="shared" si="5"/>
        <v>47.379999999999995</v>
      </c>
      <c r="K70" s="29">
        <v>630</v>
      </c>
      <c r="L70" s="29">
        <f t="shared" si="1"/>
        <v>-14.780000000000001</v>
      </c>
      <c r="M70" s="193">
        <f t="shared" si="2"/>
        <v>37.169999999999995</v>
      </c>
      <c r="T70" s="29">
        <v>630</v>
      </c>
      <c r="U70" s="195">
        <f t="shared" si="6"/>
        <v>105.21000000000001</v>
      </c>
      <c r="V70" s="192">
        <f t="shared" si="7"/>
        <v>97.3</v>
      </c>
    </row>
    <row r="71" spans="2:22" x14ac:dyDescent="0.3">
      <c r="B71" s="29">
        <v>640</v>
      </c>
      <c r="C71" s="202"/>
      <c r="D71" s="210">
        <f t="shared" si="5"/>
        <v>47.64</v>
      </c>
      <c r="K71" s="29">
        <v>640</v>
      </c>
      <c r="L71" s="29">
        <f t="shared" si="1"/>
        <v>-11.840000000000003</v>
      </c>
      <c r="M71" s="193">
        <f t="shared" si="2"/>
        <v>37.76</v>
      </c>
      <c r="T71" s="29">
        <v>640</v>
      </c>
      <c r="U71" s="195">
        <f t="shared" si="6"/>
        <v>106.88000000000001</v>
      </c>
      <c r="V71" s="192">
        <f t="shared" si="7"/>
        <v>98.4</v>
      </c>
    </row>
    <row r="72" spans="2:22" x14ac:dyDescent="0.3">
      <c r="B72" s="29">
        <v>650</v>
      </c>
      <c r="C72" s="202"/>
      <c r="D72" s="210">
        <f t="shared" si="5"/>
        <v>47.9</v>
      </c>
      <c r="K72" s="29">
        <v>650</v>
      </c>
      <c r="L72" s="29">
        <f t="shared" ref="L72:L105" si="8" xml:space="preserve"> ((K72 * 0.294) - 200)</f>
        <v>-8.9000000000000057</v>
      </c>
      <c r="M72" s="193">
        <f t="shared" ref="M72:M105" si="9" xml:space="preserve"> (K72 * 0.059)</f>
        <v>38.35</v>
      </c>
      <c r="T72" s="194">
        <v>650</v>
      </c>
      <c r="U72" s="195">
        <f t="shared" ref="L72:U109" si="10">T72*0.167</f>
        <v>108.55000000000001</v>
      </c>
      <c r="V72" s="192">
        <f t="shared" si="7"/>
        <v>99.5</v>
      </c>
    </row>
    <row r="73" spans="2:22" x14ac:dyDescent="0.3">
      <c r="B73" s="29">
        <v>660</v>
      </c>
      <c r="C73" s="202"/>
      <c r="D73" s="210">
        <f t="shared" si="5"/>
        <v>48.16</v>
      </c>
      <c r="K73" s="29">
        <v>660</v>
      </c>
      <c r="L73" s="29">
        <f t="shared" si="8"/>
        <v>-5.960000000000008</v>
      </c>
      <c r="M73" s="193">
        <f t="shared" si="9"/>
        <v>38.94</v>
      </c>
      <c r="T73" s="29">
        <v>660</v>
      </c>
      <c r="U73" s="195">
        <f t="shared" si="10"/>
        <v>110.22000000000001</v>
      </c>
      <c r="V73" s="196">
        <f t="shared" ref="V73:V92" si="11">(T73*0.092) + 23</f>
        <v>83.72</v>
      </c>
    </row>
    <row r="74" spans="2:22" x14ac:dyDescent="0.3">
      <c r="B74" s="29">
        <v>670</v>
      </c>
      <c r="C74" s="202"/>
      <c r="D74" s="210">
        <f t="shared" si="5"/>
        <v>48.42</v>
      </c>
      <c r="K74" s="29">
        <v>670</v>
      </c>
      <c r="L74" s="29">
        <f t="shared" si="8"/>
        <v>-3.0200000000000102</v>
      </c>
      <c r="M74" s="193">
        <f t="shared" si="9"/>
        <v>39.53</v>
      </c>
      <c r="T74" s="29">
        <v>670</v>
      </c>
      <c r="U74" s="195">
        <f t="shared" si="10"/>
        <v>111.89</v>
      </c>
      <c r="V74" s="196">
        <f t="shared" si="11"/>
        <v>84.64</v>
      </c>
    </row>
    <row r="75" spans="2:22" x14ac:dyDescent="0.3">
      <c r="B75" s="29">
        <v>680</v>
      </c>
      <c r="C75" s="202"/>
      <c r="D75" s="210">
        <f t="shared" si="5"/>
        <v>48.68</v>
      </c>
      <c r="K75" s="29">
        <v>680</v>
      </c>
      <c r="L75" s="29">
        <f t="shared" si="8"/>
        <v>-8.0000000000012506E-2</v>
      </c>
      <c r="M75" s="193">
        <f t="shared" si="9"/>
        <v>40.119999999999997</v>
      </c>
      <c r="T75" s="29">
        <v>680</v>
      </c>
      <c r="U75" s="195">
        <f t="shared" si="10"/>
        <v>113.56</v>
      </c>
      <c r="V75" s="196">
        <f t="shared" si="11"/>
        <v>85.56</v>
      </c>
    </row>
    <row r="76" spans="2:22" x14ac:dyDescent="0.3">
      <c r="B76" s="29">
        <v>690</v>
      </c>
      <c r="C76" s="202"/>
      <c r="D76" s="209">
        <f t="shared" si="5"/>
        <v>48.94</v>
      </c>
      <c r="K76" s="29">
        <v>690</v>
      </c>
      <c r="L76" s="29">
        <f t="shared" si="8"/>
        <v>2.8599999999999852</v>
      </c>
      <c r="M76" s="193">
        <f t="shared" si="9"/>
        <v>40.71</v>
      </c>
      <c r="T76" s="29">
        <v>690</v>
      </c>
      <c r="U76" s="195">
        <f t="shared" si="10"/>
        <v>115.23</v>
      </c>
      <c r="V76" s="196">
        <f t="shared" si="11"/>
        <v>86.47999999999999</v>
      </c>
    </row>
    <row r="77" spans="2:22" x14ac:dyDescent="0.3">
      <c r="B77" s="206">
        <v>700</v>
      </c>
      <c r="C77" s="207"/>
      <c r="D77" s="205"/>
      <c r="E77" s="209">
        <f>(B77*0.157)-60</f>
        <v>49.900000000000006</v>
      </c>
      <c r="K77" s="29">
        <v>700</v>
      </c>
      <c r="L77" s="29">
        <f t="shared" si="8"/>
        <v>5.7999999999999829</v>
      </c>
      <c r="M77" s="193">
        <f t="shared" si="9"/>
        <v>41.3</v>
      </c>
      <c r="T77" s="29">
        <v>700</v>
      </c>
      <c r="U77" s="195">
        <f t="shared" si="10"/>
        <v>116.9</v>
      </c>
      <c r="V77" s="196">
        <f t="shared" si="11"/>
        <v>87.4</v>
      </c>
    </row>
    <row r="78" spans="2:22" x14ac:dyDescent="0.3">
      <c r="B78" s="29">
        <v>710</v>
      </c>
      <c r="C78" s="202"/>
      <c r="D78" s="204"/>
      <c r="E78" s="210">
        <f>(B78*0.157)-60</f>
        <v>51.47</v>
      </c>
      <c r="K78" s="29">
        <v>710</v>
      </c>
      <c r="L78" s="29">
        <f t="shared" si="8"/>
        <v>8.7399999999999807</v>
      </c>
      <c r="M78" s="193">
        <f t="shared" si="9"/>
        <v>41.89</v>
      </c>
      <c r="T78" s="29">
        <v>710</v>
      </c>
      <c r="U78" s="195">
        <f t="shared" si="10"/>
        <v>118.57000000000001</v>
      </c>
      <c r="V78" s="196">
        <f t="shared" si="11"/>
        <v>88.32</v>
      </c>
    </row>
    <row r="79" spans="2:22" x14ac:dyDescent="0.3">
      <c r="B79" s="29">
        <v>720</v>
      </c>
      <c r="C79" s="202"/>
      <c r="D79" s="204"/>
      <c r="E79" s="210">
        <f t="shared" ref="E79:E110" si="12">(B79*0.157)-60</f>
        <v>53.040000000000006</v>
      </c>
      <c r="K79" s="29">
        <v>720</v>
      </c>
      <c r="L79" s="29">
        <f t="shared" si="8"/>
        <v>11.679999999999978</v>
      </c>
      <c r="M79" s="193">
        <f t="shared" si="9"/>
        <v>42.48</v>
      </c>
      <c r="T79" s="29">
        <v>720</v>
      </c>
      <c r="U79" s="195">
        <f t="shared" si="10"/>
        <v>120.24000000000001</v>
      </c>
      <c r="V79" s="196">
        <f t="shared" si="11"/>
        <v>89.24</v>
      </c>
    </row>
    <row r="80" spans="2:22" x14ac:dyDescent="0.3">
      <c r="B80" s="29">
        <v>730</v>
      </c>
      <c r="C80" s="202"/>
      <c r="D80" s="204"/>
      <c r="E80" s="210">
        <f t="shared" si="12"/>
        <v>54.61</v>
      </c>
      <c r="K80" s="29">
        <v>730</v>
      </c>
      <c r="L80" s="29">
        <f t="shared" si="8"/>
        <v>14.619999999999976</v>
      </c>
      <c r="M80" s="193">
        <f t="shared" si="9"/>
        <v>43.07</v>
      </c>
      <c r="T80" s="29">
        <v>730</v>
      </c>
      <c r="U80" s="195">
        <f t="shared" si="10"/>
        <v>121.91000000000001</v>
      </c>
      <c r="V80" s="196">
        <f t="shared" si="11"/>
        <v>90.16</v>
      </c>
    </row>
    <row r="81" spans="2:22" x14ac:dyDescent="0.3">
      <c r="B81" s="29">
        <v>740</v>
      </c>
      <c r="C81" s="202"/>
      <c r="D81" s="204"/>
      <c r="E81" s="210">
        <f t="shared" si="12"/>
        <v>56.180000000000007</v>
      </c>
      <c r="K81" s="29">
        <v>740</v>
      </c>
      <c r="L81" s="29">
        <f t="shared" si="8"/>
        <v>17.559999999999974</v>
      </c>
      <c r="M81" s="193">
        <f t="shared" si="9"/>
        <v>43.66</v>
      </c>
      <c r="T81" s="29">
        <v>740</v>
      </c>
      <c r="U81" s="195">
        <f t="shared" si="10"/>
        <v>123.58000000000001</v>
      </c>
      <c r="V81" s="196">
        <f t="shared" si="11"/>
        <v>91.08</v>
      </c>
    </row>
    <row r="82" spans="2:22" x14ac:dyDescent="0.3">
      <c r="B82" s="29">
        <v>750</v>
      </c>
      <c r="C82" s="202"/>
      <c r="D82" s="204"/>
      <c r="E82" s="210">
        <f t="shared" si="12"/>
        <v>57.75</v>
      </c>
      <c r="K82" s="29">
        <v>750</v>
      </c>
      <c r="L82" s="29">
        <f t="shared" si="8"/>
        <v>20.5</v>
      </c>
      <c r="M82" s="193">
        <f t="shared" si="9"/>
        <v>44.25</v>
      </c>
      <c r="T82" s="29">
        <v>750</v>
      </c>
      <c r="U82" s="195">
        <f t="shared" si="10"/>
        <v>125.25000000000001</v>
      </c>
      <c r="V82" s="196">
        <f t="shared" si="11"/>
        <v>92</v>
      </c>
    </row>
    <row r="83" spans="2:22" x14ac:dyDescent="0.3">
      <c r="B83" s="29">
        <v>760</v>
      </c>
      <c r="C83" s="202"/>
      <c r="D83" s="204"/>
      <c r="E83" s="210">
        <f t="shared" si="12"/>
        <v>59.320000000000007</v>
      </c>
      <c r="K83" s="29">
        <v>760</v>
      </c>
      <c r="L83" s="29">
        <f t="shared" si="8"/>
        <v>23.439999999999998</v>
      </c>
      <c r="M83" s="193">
        <f t="shared" si="9"/>
        <v>44.839999999999996</v>
      </c>
      <c r="T83" s="29">
        <v>760</v>
      </c>
      <c r="U83" s="195">
        <f t="shared" si="10"/>
        <v>126.92</v>
      </c>
      <c r="V83" s="196">
        <f t="shared" si="11"/>
        <v>92.92</v>
      </c>
    </row>
    <row r="84" spans="2:22" x14ac:dyDescent="0.3">
      <c r="B84" s="29">
        <v>770</v>
      </c>
      <c r="C84" s="202"/>
      <c r="D84" s="204"/>
      <c r="E84" s="210">
        <f t="shared" si="12"/>
        <v>60.89</v>
      </c>
      <c r="K84" s="29">
        <v>770</v>
      </c>
      <c r="L84" s="29">
        <f t="shared" si="8"/>
        <v>26.379999999999995</v>
      </c>
      <c r="M84" s="193">
        <f t="shared" si="9"/>
        <v>45.43</v>
      </c>
      <c r="T84" s="29">
        <v>770</v>
      </c>
      <c r="U84" s="195">
        <f t="shared" si="10"/>
        <v>128.59</v>
      </c>
      <c r="V84" s="196">
        <f t="shared" si="11"/>
        <v>93.84</v>
      </c>
    </row>
    <row r="85" spans="2:22" x14ac:dyDescent="0.3">
      <c r="B85" s="29">
        <v>780</v>
      </c>
      <c r="C85" s="202"/>
      <c r="D85" s="204"/>
      <c r="E85" s="210">
        <f t="shared" si="12"/>
        <v>62.459999999999994</v>
      </c>
      <c r="K85" s="29">
        <v>780</v>
      </c>
      <c r="L85" s="29">
        <f t="shared" si="8"/>
        <v>29.319999999999993</v>
      </c>
      <c r="M85" s="193">
        <f t="shared" si="9"/>
        <v>46.019999999999996</v>
      </c>
      <c r="T85" s="29">
        <v>780</v>
      </c>
      <c r="U85" s="195">
        <f t="shared" si="10"/>
        <v>130.26000000000002</v>
      </c>
      <c r="V85" s="196">
        <f t="shared" si="11"/>
        <v>94.76</v>
      </c>
    </row>
    <row r="86" spans="2:22" x14ac:dyDescent="0.3">
      <c r="B86" s="29">
        <v>790</v>
      </c>
      <c r="C86" s="202"/>
      <c r="D86" s="204"/>
      <c r="E86" s="210">
        <f t="shared" si="12"/>
        <v>64.03</v>
      </c>
      <c r="K86" s="29">
        <v>790</v>
      </c>
      <c r="L86" s="29">
        <f t="shared" si="8"/>
        <v>32.259999999999991</v>
      </c>
      <c r="M86" s="193">
        <f t="shared" si="9"/>
        <v>46.61</v>
      </c>
      <c r="T86" s="29">
        <v>790</v>
      </c>
      <c r="U86" s="195">
        <f t="shared" si="10"/>
        <v>131.93</v>
      </c>
      <c r="V86" s="196">
        <f t="shared" si="11"/>
        <v>95.679999999999993</v>
      </c>
    </row>
    <row r="87" spans="2:22" x14ac:dyDescent="0.3">
      <c r="B87" s="29">
        <v>800</v>
      </c>
      <c r="C87" s="202"/>
      <c r="D87" s="204"/>
      <c r="E87" s="210">
        <f t="shared" si="12"/>
        <v>65.599999999999994</v>
      </c>
      <c r="K87" s="29">
        <v>800</v>
      </c>
      <c r="L87" s="29">
        <f t="shared" si="8"/>
        <v>35.199999999999989</v>
      </c>
      <c r="M87" s="193">
        <f t="shared" si="9"/>
        <v>47.199999999999996</v>
      </c>
      <c r="T87" s="29">
        <v>800</v>
      </c>
      <c r="U87" s="195">
        <f t="shared" si="10"/>
        <v>133.6</v>
      </c>
      <c r="V87" s="196">
        <f t="shared" si="11"/>
        <v>96.6</v>
      </c>
    </row>
    <row r="88" spans="2:22" x14ac:dyDescent="0.3">
      <c r="B88" s="29">
        <v>810</v>
      </c>
      <c r="C88" s="202"/>
      <c r="D88" s="204"/>
      <c r="E88" s="210">
        <f t="shared" si="12"/>
        <v>67.17</v>
      </c>
      <c r="K88" s="29">
        <v>810</v>
      </c>
      <c r="L88" s="29">
        <f t="shared" si="8"/>
        <v>38.139999999999986</v>
      </c>
      <c r="M88" s="193">
        <f t="shared" si="9"/>
        <v>47.79</v>
      </c>
      <c r="T88" s="29">
        <v>810</v>
      </c>
      <c r="U88" s="195">
        <f t="shared" si="10"/>
        <v>135.27000000000001</v>
      </c>
      <c r="V88" s="196">
        <f t="shared" si="11"/>
        <v>97.52</v>
      </c>
    </row>
    <row r="89" spans="2:22" x14ac:dyDescent="0.3">
      <c r="B89" s="29">
        <v>820</v>
      </c>
      <c r="C89" s="202"/>
      <c r="D89" s="204"/>
      <c r="E89" s="210">
        <f t="shared" si="12"/>
        <v>68.740000000000009</v>
      </c>
      <c r="K89" s="29">
        <v>820</v>
      </c>
      <c r="L89" s="29">
        <f t="shared" si="8"/>
        <v>41.079999999999984</v>
      </c>
      <c r="M89" s="193">
        <f t="shared" si="9"/>
        <v>48.379999999999995</v>
      </c>
      <c r="T89" s="29">
        <v>820</v>
      </c>
      <c r="U89" s="195">
        <f t="shared" si="10"/>
        <v>136.94</v>
      </c>
      <c r="V89" s="196">
        <f t="shared" si="11"/>
        <v>98.44</v>
      </c>
    </row>
    <row r="90" spans="2:22" x14ac:dyDescent="0.3">
      <c r="B90" s="29">
        <v>830</v>
      </c>
      <c r="C90" s="202"/>
      <c r="D90" s="204"/>
      <c r="E90" s="210">
        <f t="shared" si="12"/>
        <v>70.31</v>
      </c>
      <c r="K90" s="29">
        <v>830</v>
      </c>
      <c r="L90" s="29">
        <f t="shared" si="8"/>
        <v>44.019999999999982</v>
      </c>
      <c r="M90" s="193">
        <f t="shared" si="9"/>
        <v>48.97</v>
      </c>
      <c r="T90" s="29">
        <v>830</v>
      </c>
      <c r="U90" s="195">
        <f t="shared" si="10"/>
        <v>138.61000000000001</v>
      </c>
      <c r="V90" s="196">
        <f t="shared" si="11"/>
        <v>99.36</v>
      </c>
    </row>
    <row r="91" spans="2:22" x14ac:dyDescent="0.3">
      <c r="B91" s="29">
        <v>840</v>
      </c>
      <c r="C91" s="202"/>
      <c r="D91" s="204"/>
      <c r="E91" s="210">
        <f t="shared" si="12"/>
        <v>71.88</v>
      </c>
      <c r="K91" s="29">
        <v>840</v>
      </c>
      <c r="L91" s="29">
        <f t="shared" si="8"/>
        <v>46.95999999999998</v>
      </c>
      <c r="M91" s="193">
        <f t="shared" si="9"/>
        <v>49.559999999999995</v>
      </c>
      <c r="T91" s="29">
        <v>840</v>
      </c>
      <c r="U91" s="195">
        <f t="shared" si="10"/>
        <v>140.28</v>
      </c>
      <c r="V91" s="196">
        <f t="shared" si="11"/>
        <v>100.28</v>
      </c>
    </row>
    <row r="92" spans="2:22" x14ac:dyDescent="0.3">
      <c r="B92" s="29">
        <v>850</v>
      </c>
      <c r="C92" s="202"/>
      <c r="D92" s="204"/>
      <c r="E92" s="210">
        <f t="shared" si="12"/>
        <v>73.449999999999989</v>
      </c>
      <c r="K92" s="194">
        <v>850</v>
      </c>
      <c r="L92" s="194">
        <f t="shared" si="8"/>
        <v>49.899999999999977</v>
      </c>
      <c r="M92" s="194">
        <f t="shared" si="9"/>
        <v>50.15</v>
      </c>
      <c r="T92" s="197">
        <v>850</v>
      </c>
      <c r="U92" s="195">
        <f t="shared" si="10"/>
        <v>141.95000000000002</v>
      </c>
      <c r="V92" s="196">
        <f t="shared" si="11"/>
        <v>101.2</v>
      </c>
    </row>
    <row r="93" spans="2:22" x14ac:dyDescent="0.3">
      <c r="B93" s="29">
        <v>860</v>
      </c>
      <c r="C93" s="202"/>
      <c r="D93" s="204"/>
      <c r="E93" s="210">
        <f t="shared" si="12"/>
        <v>75.02000000000001</v>
      </c>
      <c r="K93" s="29">
        <v>860</v>
      </c>
      <c r="L93" s="193">
        <f t="shared" si="8"/>
        <v>52.839999999999975</v>
      </c>
      <c r="M93" s="29">
        <f t="shared" si="9"/>
        <v>50.739999999999995</v>
      </c>
      <c r="T93" s="29">
        <v>860</v>
      </c>
      <c r="U93" s="195">
        <f t="shared" si="10"/>
        <v>143.62</v>
      </c>
      <c r="V93">
        <f t="shared" ref="M93:V109" si="13">(T93*0.095) + 23</f>
        <v>104.7</v>
      </c>
    </row>
    <row r="94" spans="2:22" x14ac:dyDescent="0.3">
      <c r="B94" s="29">
        <v>870</v>
      </c>
      <c r="C94" s="202"/>
      <c r="D94" s="204"/>
      <c r="E94" s="210">
        <f t="shared" si="12"/>
        <v>76.59</v>
      </c>
      <c r="K94" s="29">
        <v>870</v>
      </c>
      <c r="L94" s="193">
        <f t="shared" si="8"/>
        <v>55.779999999999973</v>
      </c>
      <c r="M94" s="29">
        <f t="shared" si="9"/>
        <v>51.33</v>
      </c>
      <c r="T94" s="29">
        <v>870</v>
      </c>
      <c r="U94" s="195">
        <f t="shared" si="10"/>
        <v>145.29000000000002</v>
      </c>
      <c r="V94">
        <f t="shared" si="13"/>
        <v>105.65</v>
      </c>
    </row>
    <row r="95" spans="2:22" x14ac:dyDescent="0.3">
      <c r="B95" s="29">
        <v>880</v>
      </c>
      <c r="C95" s="202"/>
      <c r="D95" s="204"/>
      <c r="E95" s="210">
        <f t="shared" si="12"/>
        <v>78.16</v>
      </c>
      <c r="K95" s="29">
        <v>880</v>
      </c>
      <c r="L95" s="193">
        <f t="shared" si="8"/>
        <v>58.71999999999997</v>
      </c>
      <c r="M95" s="29">
        <f t="shared" si="9"/>
        <v>51.919999999999995</v>
      </c>
      <c r="T95" s="29">
        <v>880</v>
      </c>
      <c r="U95" s="195">
        <f t="shared" si="10"/>
        <v>146.96</v>
      </c>
      <c r="V95">
        <f t="shared" si="13"/>
        <v>106.6</v>
      </c>
    </row>
    <row r="96" spans="2:22" x14ac:dyDescent="0.3">
      <c r="B96" s="29">
        <v>890</v>
      </c>
      <c r="C96" s="202"/>
      <c r="D96" s="204"/>
      <c r="E96" s="210">
        <f t="shared" si="12"/>
        <v>79.72999999999999</v>
      </c>
      <c r="K96" s="29">
        <v>890</v>
      </c>
      <c r="L96" s="193">
        <f t="shared" si="8"/>
        <v>61.659999999999968</v>
      </c>
      <c r="M96" s="29">
        <f t="shared" si="9"/>
        <v>52.51</v>
      </c>
      <c r="T96" s="29">
        <v>890</v>
      </c>
      <c r="U96" s="195">
        <f t="shared" si="10"/>
        <v>148.63</v>
      </c>
      <c r="V96">
        <f t="shared" si="13"/>
        <v>107.55</v>
      </c>
    </row>
    <row r="97" spans="2:22" x14ac:dyDescent="0.3">
      <c r="B97" s="29">
        <v>900</v>
      </c>
      <c r="C97" s="202"/>
      <c r="D97" s="204"/>
      <c r="E97" s="210">
        <f t="shared" si="12"/>
        <v>81.300000000000011</v>
      </c>
      <c r="K97" s="29">
        <v>900</v>
      </c>
      <c r="L97" s="193">
        <f t="shared" si="8"/>
        <v>64.599999999999966</v>
      </c>
      <c r="M97" s="29">
        <f t="shared" si="9"/>
        <v>53.099999999999994</v>
      </c>
      <c r="T97" s="29">
        <v>900</v>
      </c>
      <c r="U97" s="195">
        <f t="shared" si="10"/>
        <v>150.30000000000001</v>
      </c>
      <c r="V97">
        <f t="shared" si="13"/>
        <v>108.5</v>
      </c>
    </row>
    <row r="98" spans="2:22" x14ac:dyDescent="0.3">
      <c r="B98" s="29">
        <v>910</v>
      </c>
      <c r="C98" s="202"/>
      <c r="D98" s="204"/>
      <c r="E98" s="210">
        <f t="shared" si="12"/>
        <v>82.87</v>
      </c>
      <c r="K98" s="29">
        <v>910</v>
      </c>
      <c r="L98" s="193">
        <f t="shared" si="8"/>
        <v>67.539999999999964</v>
      </c>
      <c r="M98" s="29">
        <f t="shared" si="9"/>
        <v>53.69</v>
      </c>
      <c r="T98" s="29">
        <v>910</v>
      </c>
      <c r="U98" s="195">
        <f t="shared" si="10"/>
        <v>151.97</v>
      </c>
      <c r="V98">
        <f t="shared" si="13"/>
        <v>109.45</v>
      </c>
    </row>
    <row r="99" spans="2:22" x14ac:dyDescent="0.3">
      <c r="B99" s="29">
        <v>920</v>
      </c>
      <c r="C99" s="202"/>
      <c r="D99" s="204"/>
      <c r="E99" s="210">
        <f t="shared" si="12"/>
        <v>84.44</v>
      </c>
      <c r="K99" s="29">
        <v>920</v>
      </c>
      <c r="L99" s="193">
        <f t="shared" si="8"/>
        <v>70.479999999999961</v>
      </c>
      <c r="M99" s="29">
        <f t="shared" si="9"/>
        <v>54.279999999999994</v>
      </c>
      <c r="T99" s="29">
        <v>920</v>
      </c>
      <c r="U99" s="195">
        <f t="shared" si="10"/>
        <v>153.64000000000001</v>
      </c>
      <c r="V99">
        <f t="shared" si="13"/>
        <v>110.4</v>
      </c>
    </row>
    <row r="100" spans="2:22" x14ac:dyDescent="0.3">
      <c r="B100" s="29">
        <v>930</v>
      </c>
      <c r="C100" s="202"/>
      <c r="D100" s="204"/>
      <c r="E100" s="210">
        <f t="shared" si="12"/>
        <v>86.009999999999991</v>
      </c>
      <c r="K100" s="29">
        <v>930</v>
      </c>
      <c r="L100" s="193">
        <f t="shared" si="8"/>
        <v>73.419999999999959</v>
      </c>
      <c r="M100" s="29">
        <f t="shared" si="9"/>
        <v>54.87</v>
      </c>
      <c r="T100" s="29">
        <v>930</v>
      </c>
      <c r="U100" s="195">
        <f t="shared" si="10"/>
        <v>155.31</v>
      </c>
      <c r="V100">
        <f t="shared" si="13"/>
        <v>111.35</v>
      </c>
    </row>
    <row r="101" spans="2:22" x14ac:dyDescent="0.3">
      <c r="B101" s="29">
        <v>940</v>
      </c>
      <c r="C101" s="202"/>
      <c r="D101" s="204"/>
      <c r="E101" s="210">
        <f t="shared" si="12"/>
        <v>87.580000000000013</v>
      </c>
      <c r="K101" s="29">
        <v>940</v>
      </c>
      <c r="L101" s="193">
        <f t="shared" si="8"/>
        <v>76.359999999999957</v>
      </c>
      <c r="M101" s="29">
        <f t="shared" si="9"/>
        <v>55.459999999999994</v>
      </c>
      <c r="T101" s="29">
        <v>940</v>
      </c>
      <c r="U101" s="195">
        <f t="shared" si="10"/>
        <v>156.98000000000002</v>
      </c>
      <c r="V101">
        <f t="shared" si="13"/>
        <v>112.3</v>
      </c>
    </row>
    <row r="102" spans="2:22" x14ac:dyDescent="0.3">
      <c r="B102" s="29">
        <v>950</v>
      </c>
      <c r="C102" s="202"/>
      <c r="D102" s="204"/>
      <c r="E102" s="210">
        <f t="shared" si="12"/>
        <v>89.15</v>
      </c>
      <c r="K102" s="29">
        <v>950</v>
      </c>
      <c r="L102" s="193">
        <f t="shared" si="8"/>
        <v>79.300000000000011</v>
      </c>
      <c r="M102" s="29">
        <f t="shared" si="9"/>
        <v>56.05</v>
      </c>
      <c r="T102" s="29">
        <v>950</v>
      </c>
      <c r="U102" s="195">
        <f t="shared" si="10"/>
        <v>158.65</v>
      </c>
      <c r="V102">
        <f t="shared" si="13"/>
        <v>113.25</v>
      </c>
    </row>
    <row r="103" spans="2:22" x14ac:dyDescent="0.3">
      <c r="B103" s="29">
        <v>960</v>
      </c>
      <c r="C103" s="202"/>
      <c r="D103" s="204"/>
      <c r="E103" s="210">
        <f t="shared" si="12"/>
        <v>90.72</v>
      </c>
      <c r="K103" s="29">
        <v>960</v>
      </c>
      <c r="L103" s="193">
        <f t="shared" si="8"/>
        <v>82.240000000000009</v>
      </c>
      <c r="M103" s="29">
        <f t="shared" si="9"/>
        <v>56.64</v>
      </c>
      <c r="T103" s="29">
        <v>960</v>
      </c>
      <c r="U103" s="195">
        <f t="shared" si="10"/>
        <v>160.32000000000002</v>
      </c>
      <c r="V103">
        <f t="shared" si="13"/>
        <v>114.2</v>
      </c>
    </row>
    <row r="104" spans="2:22" x14ac:dyDescent="0.3">
      <c r="B104" s="29">
        <v>970</v>
      </c>
      <c r="C104" s="202"/>
      <c r="D104" s="204"/>
      <c r="E104" s="210">
        <f t="shared" si="12"/>
        <v>92.289999999999992</v>
      </c>
      <c r="K104" s="29">
        <v>970</v>
      </c>
      <c r="L104" s="193">
        <f t="shared" si="8"/>
        <v>85.18</v>
      </c>
      <c r="M104" s="29">
        <f t="shared" si="9"/>
        <v>57.23</v>
      </c>
      <c r="T104" s="29">
        <v>970</v>
      </c>
      <c r="U104" s="195">
        <f t="shared" si="10"/>
        <v>161.99</v>
      </c>
      <c r="V104">
        <f t="shared" si="13"/>
        <v>115.15</v>
      </c>
    </row>
    <row r="105" spans="2:22" x14ac:dyDescent="0.3">
      <c r="B105" s="29">
        <v>980</v>
      </c>
      <c r="C105" s="202"/>
      <c r="D105" s="204"/>
      <c r="E105" s="210">
        <f t="shared" si="12"/>
        <v>93.860000000000014</v>
      </c>
      <c r="K105" s="29">
        <v>980</v>
      </c>
      <c r="L105" s="193">
        <f t="shared" si="8"/>
        <v>88.12</v>
      </c>
      <c r="M105" s="29">
        <f t="shared" si="9"/>
        <v>57.82</v>
      </c>
      <c r="T105" s="29">
        <v>980</v>
      </c>
      <c r="U105" s="195">
        <f t="shared" si="10"/>
        <v>163.66</v>
      </c>
      <c r="V105">
        <f t="shared" si="13"/>
        <v>116.1</v>
      </c>
    </row>
    <row r="106" spans="2:22" x14ac:dyDescent="0.3">
      <c r="B106" s="29">
        <v>990</v>
      </c>
      <c r="C106" s="202"/>
      <c r="D106" s="204"/>
      <c r="E106" s="210">
        <f t="shared" si="12"/>
        <v>95.43</v>
      </c>
      <c r="K106" s="29">
        <v>990</v>
      </c>
      <c r="L106" s="195">
        <f t="shared" si="10"/>
        <v>165.33</v>
      </c>
      <c r="M106">
        <f t="shared" si="13"/>
        <v>117.05</v>
      </c>
    </row>
    <row r="107" spans="2:22" x14ac:dyDescent="0.3">
      <c r="B107" s="29">
        <v>1000</v>
      </c>
      <c r="C107" s="202"/>
      <c r="D107" s="204"/>
      <c r="E107" s="210">
        <f t="shared" si="12"/>
        <v>97</v>
      </c>
      <c r="K107" s="29">
        <v>1000</v>
      </c>
      <c r="L107" s="195">
        <f t="shared" si="10"/>
        <v>167</v>
      </c>
      <c r="M107">
        <f t="shared" si="13"/>
        <v>118</v>
      </c>
    </row>
    <row r="108" spans="2:22" x14ac:dyDescent="0.3">
      <c r="B108" s="29">
        <v>1010</v>
      </c>
      <c r="C108" s="202"/>
      <c r="D108" s="204"/>
      <c r="E108" s="210">
        <f t="shared" si="12"/>
        <v>98.57</v>
      </c>
      <c r="K108" s="29">
        <v>1010</v>
      </c>
      <c r="L108" s="195">
        <f t="shared" si="10"/>
        <v>168.67000000000002</v>
      </c>
      <c r="M108">
        <f t="shared" si="13"/>
        <v>118.95</v>
      </c>
    </row>
    <row r="109" spans="2:22" x14ac:dyDescent="0.3">
      <c r="B109" s="29">
        <v>1020</v>
      </c>
      <c r="C109" s="202"/>
      <c r="D109" s="204"/>
      <c r="E109" s="209">
        <f t="shared" si="12"/>
        <v>100.14000000000001</v>
      </c>
      <c r="K109" s="29">
        <v>1020</v>
      </c>
      <c r="L109" s="195">
        <f t="shared" si="10"/>
        <v>170.34</v>
      </c>
      <c r="M109">
        <f t="shared" si="13"/>
        <v>119.9</v>
      </c>
    </row>
    <row r="110" spans="2:22" x14ac:dyDescent="0.3">
      <c r="B110" s="29">
        <v>1024</v>
      </c>
      <c r="E110" s="209">
        <f t="shared" si="12"/>
        <v>100.768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27A-B822-47B7-95F2-B520916D5573}">
  <dimension ref="A1:B16"/>
  <sheetViews>
    <sheetView workbookViewId="0">
      <selection activeCell="B16" sqref="B16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s="200" t="s">
        <v>377</v>
      </c>
      <c r="B1" t="s">
        <v>400</v>
      </c>
    </row>
    <row r="2" spans="1:2" x14ac:dyDescent="0.3">
      <c r="A2" s="201" t="s">
        <v>378</v>
      </c>
      <c r="B2" t="s">
        <v>401</v>
      </c>
    </row>
    <row r="3" spans="1:2" x14ac:dyDescent="0.3">
      <c r="A3" s="200" t="s">
        <v>379</v>
      </c>
      <c r="B3" t="s">
        <v>402</v>
      </c>
    </row>
    <row r="4" spans="1:2" x14ac:dyDescent="0.3">
      <c r="A4" s="201" t="s">
        <v>380</v>
      </c>
      <c r="B4" t="s">
        <v>403</v>
      </c>
    </row>
    <row r="5" spans="1:2" x14ac:dyDescent="0.3">
      <c r="A5" s="200" t="s">
        <v>382</v>
      </c>
      <c r="B5" t="s">
        <v>404</v>
      </c>
    </row>
    <row r="6" spans="1:2" x14ac:dyDescent="0.3">
      <c r="A6" s="201" t="s">
        <v>381</v>
      </c>
      <c r="B6" t="s">
        <v>405</v>
      </c>
    </row>
    <row r="7" spans="1:2" x14ac:dyDescent="0.3">
      <c r="A7" s="200" t="s">
        <v>354</v>
      </c>
      <c r="B7" t="s">
        <v>406</v>
      </c>
    </row>
    <row r="8" spans="1:2" x14ac:dyDescent="0.3">
      <c r="A8" s="201" t="s">
        <v>355</v>
      </c>
      <c r="B8" t="s">
        <v>407</v>
      </c>
    </row>
    <row r="9" spans="1:2" x14ac:dyDescent="0.3">
      <c r="A9" s="200" t="s">
        <v>356</v>
      </c>
      <c r="B9" t="s">
        <v>408</v>
      </c>
    </row>
    <row r="10" spans="1:2" x14ac:dyDescent="0.3">
      <c r="A10" s="201" t="s">
        <v>357</v>
      </c>
      <c r="B10" t="s">
        <v>409</v>
      </c>
    </row>
    <row r="11" spans="1:2" x14ac:dyDescent="0.3">
      <c r="A11" s="200" t="s">
        <v>358</v>
      </c>
      <c r="B11" t="s">
        <v>410</v>
      </c>
    </row>
    <row r="12" spans="1:2" x14ac:dyDescent="0.3">
      <c r="A12" s="201" t="s">
        <v>359</v>
      </c>
      <c r="B12" t="s">
        <v>411</v>
      </c>
    </row>
    <row r="13" spans="1:2" x14ac:dyDescent="0.3">
      <c r="A13" s="200" t="s">
        <v>360</v>
      </c>
      <c r="B13" t="s">
        <v>412</v>
      </c>
    </row>
    <row r="14" spans="1:2" x14ac:dyDescent="0.3">
      <c r="A14" s="201" t="s">
        <v>361</v>
      </c>
      <c r="B14" t="s">
        <v>413</v>
      </c>
    </row>
    <row r="15" spans="1:2" x14ac:dyDescent="0.3">
      <c r="A15" s="200" t="s">
        <v>362</v>
      </c>
      <c r="B15" t="s">
        <v>414</v>
      </c>
    </row>
    <row r="16" spans="1:2" x14ac:dyDescent="0.3">
      <c r="A16" s="201" t="s">
        <v>363</v>
      </c>
      <c r="B16" t="s">
        <v>415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B27" sqref="B27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31" t="s">
        <v>236</v>
      </c>
      <c r="H4" s="132" t="s">
        <v>116</v>
      </c>
    </row>
    <row r="5" spans="2:8" x14ac:dyDescent="0.3">
      <c r="B5" s="3">
        <v>0.2</v>
      </c>
      <c r="C5" s="1">
        <f>C4-3</f>
        <v>24</v>
      </c>
      <c r="F5" s="123"/>
      <c r="G5" s="124">
        <v>0</v>
      </c>
      <c r="H5" s="129"/>
    </row>
    <row r="6" spans="2:8" x14ac:dyDescent="0.3">
      <c r="B6" s="3">
        <v>0.3</v>
      </c>
      <c r="C6" s="1">
        <f t="shared" ref="C6:C13" si="0">C5-3</f>
        <v>21</v>
      </c>
      <c r="F6" s="123"/>
      <c r="G6" s="125">
        <v>3</v>
      </c>
      <c r="H6" s="128">
        <v>0.9</v>
      </c>
    </row>
    <row r="7" spans="2:8" x14ac:dyDescent="0.3">
      <c r="B7" s="3">
        <v>0.4</v>
      </c>
      <c r="C7" s="1">
        <f t="shared" si="0"/>
        <v>18</v>
      </c>
      <c r="F7" s="123"/>
      <c r="G7" s="125">
        <v>7</v>
      </c>
      <c r="H7" s="130"/>
    </row>
    <row r="8" spans="2:8" x14ac:dyDescent="0.3">
      <c r="B8" s="3">
        <v>0.5</v>
      </c>
      <c r="C8" s="1">
        <f t="shared" si="0"/>
        <v>15</v>
      </c>
      <c r="F8" s="123"/>
      <c r="G8" s="125">
        <v>11</v>
      </c>
      <c r="H8" s="130"/>
    </row>
    <row r="9" spans="2:8" x14ac:dyDescent="0.3">
      <c r="B9" s="3">
        <v>0.6</v>
      </c>
      <c r="C9" s="1">
        <f t="shared" si="0"/>
        <v>12</v>
      </c>
      <c r="F9" s="123"/>
      <c r="G9" s="125">
        <v>15</v>
      </c>
      <c r="H9" s="128">
        <v>0.5</v>
      </c>
    </row>
    <row r="10" spans="2:8" x14ac:dyDescent="0.3">
      <c r="B10" s="3">
        <v>0.7</v>
      </c>
      <c r="C10" s="1">
        <f t="shared" si="0"/>
        <v>9</v>
      </c>
      <c r="F10" s="123"/>
      <c r="G10" s="125">
        <v>19</v>
      </c>
      <c r="H10" s="130"/>
    </row>
    <row r="11" spans="2:8" x14ac:dyDescent="0.3">
      <c r="B11" s="3">
        <v>0.8</v>
      </c>
      <c r="C11" s="1">
        <f t="shared" si="0"/>
        <v>6</v>
      </c>
      <c r="F11" s="123"/>
      <c r="G11" s="125">
        <v>23</v>
      </c>
      <c r="H11" s="130"/>
    </row>
    <row r="12" spans="2:8" x14ac:dyDescent="0.3">
      <c r="B12" s="3">
        <v>0.9</v>
      </c>
      <c r="C12" s="1">
        <f t="shared" si="0"/>
        <v>3</v>
      </c>
      <c r="F12" s="123"/>
      <c r="G12" s="125">
        <v>27</v>
      </c>
      <c r="H12" s="128">
        <v>0.1</v>
      </c>
    </row>
    <row r="13" spans="2:8" x14ac:dyDescent="0.3">
      <c r="B13" s="4">
        <v>1</v>
      </c>
      <c r="C13" s="5">
        <f t="shared" si="0"/>
        <v>0</v>
      </c>
      <c r="F13" s="123"/>
      <c r="G13" s="125">
        <v>31</v>
      </c>
      <c r="H13" s="130"/>
    </row>
    <row r="14" spans="2:8" ht="15" thickBot="1" x14ac:dyDescent="0.35">
      <c r="B14" s="6">
        <v>0</v>
      </c>
      <c r="C14" s="7">
        <v>95</v>
      </c>
      <c r="F14" s="123"/>
      <c r="G14" s="126">
        <v>35</v>
      </c>
      <c r="H14" s="117" t="s">
        <v>238</v>
      </c>
    </row>
    <row r="15" spans="2:8" x14ac:dyDescent="0.3">
      <c r="F15" s="123"/>
      <c r="G15" s="127">
        <v>39</v>
      </c>
      <c r="H15" s="129"/>
    </row>
    <row r="16" spans="2:8" x14ac:dyDescent="0.3">
      <c r="F16" s="123"/>
      <c r="G16" s="125">
        <v>43</v>
      </c>
      <c r="H16" s="128">
        <v>0.9</v>
      </c>
    </row>
    <row r="17" spans="6:8" x14ac:dyDescent="0.3">
      <c r="F17" s="123"/>
      <c r="G17" s="125">
        <v>47</v>
      </c>
      <c r="H17" s="130"/>
    </row>
    <row r="18" spans="6:8" x14ac:dyDescent="0.3">
      <c r="F18" s="123"/>
      <c r="G18" s="125">
        <v>51</v>
      </c>
      <c r="H18" s="130"/>
    </row>
    <row r="19" spans="6:8" x14ac:dyDescent="0.3">
      <c r="F19" s="123"/>
      <c r="G19" s="125">
        <v>55</v>
      </c>
      <c r="H19" s="128">
        <v>0.5</v>
      </c>
    </row>
    <row r="20" spans="6:8" x14ac:dyDescent="0.3">
      <c r="F20" s="123"/>
      <c r="G20" s="125">
        <v>59</v>
      </c>
      <c r="H20" s="130"/>
    </row>
    <row r="21" spans="6:8" x14ac:dyDescent="0.3">
      <c r="F21" s="123"/>
      <c r="G21" s="125">
        <v>63</v>
      </c>
      <c r="H21" s="130"/>
    </row>
    <row r="22" spans="6:8" x14ac:dyDescent="0.3">
      <c r="F22" s="123"/>
      <c r="G22" s="125">
        <v>67</v>
      </c>
      <c r="H22" s="128">
        <v>0.1</v>
      </c>
    </row>
    <row r="23" spans="6:8" x14ac:dyDescent="0.3">
      <c r="F23" s="123"/>
      <c r="G23" s="125">
        <v>71</v>
      </c>
      <c r="H23" s="130"/>
    </row>
    <row r="24" spans="6:8" ht="15" thickBot="1" x14ac:dyDescent="0.35">
      <c r="F24" s="123"/>
      <c r="G24" s="126">
        <v>75</v>
      </c>
      <c r="H24" s="117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C0C0"/>
  </sheetPr>
  <dimension ref="C1:O52"/>
  <sheetViews>
    <sheetView workbookViewId="0">
      <selection activeCell="C28" sqref="C28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20" t="s">
        <v>234</v>
      </c>
      <c r="D2" s="121" t="s">
        <v>0</v>
      </c>
      <c r="E2" s="122" t="s">
        <v>235</v>
      </c>
    </row>
    <row r="3" spans="3:15" x14ac:dyDescent="0.3">
      <c r="C3" s="118" t="s">
        <v>230</v>
      </c>
      <c r="D3" s="119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14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14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5" t="s">
        <v>232</v>
      </c>
      <c r="D6" s="116">
        <v>13</v>
      </c>
      <c r="E6" s="117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L8"/>
  <sheetViews>
    <sheetView workbookViewId="0">
      <selection activeCell="N8" sqref="N8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7" t="s">
        <v>64</v>
      </c>
      <c r="D1" s="47" t="s">
        <v>65</v>
      </c>
      <c r="E1" s="47" t="s">
        <v>66</v>
      </c>
      <c r="F1" s="47" t="s">
        <v>67</v>
      </c>
      <c r="H1" s="47" t="s">
        <v>68</v>
      </c>
      <c r="I1" s="47" t="s">
        <v>69</v>
      </c>
      <c r="K1" s="224" t="s">
        <v>70</v>
      </c>
      <c r="L1" s="224"/>
    </row>
    <row r="2" spans="1:12" x14ac:dyDescent="0.3">
      <c r="A2" s="30">
        <v>200</v>
      </c>
      <c r="B2" s="48">
        <v>100</v>
      </c>
      <c r="D2" s="48">
        <v>0.5</v>
      </c>
      <c r="E2" s="30">
        <v>17</v>
      </c>
      <c r="F2" s="30">
        <v>17</v>
      </c>
      <c r="H2" s="30">
        <v>158</v>
      </c>
      <c r="I2" s="48">
        <v>5</v>
      </c>
      <c r="K2" s="30" t="s">
        <v>59</v>
      </c>
      <c r="L2" s="30">
        <v>0</v>
      </c>
    </row>
    <row r="3" spans="1:12" x14ac:dyDescent="0.3">
      <c r="A3" s="30">
        <v>220</v>
      </c>
      <c r="B3" s="48">
        <v>75</v>
      </c>
      <c r="D3" s="48">
        <v>1</v>
      </c>
      <c r="E3" s="30">
        <v>35</v>
      </c>
      <c r="F3" s="30">
        <v>35</v>
      </c>
      <c r="H3" s="30">
        <v>165</v>
      </c>
      <c r="I3" s="48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8">
        <v>30</v>
      </c>
      <c r="D4" s="48">
        <v>2</v>
      </c>
      <c r="E4" s="30">
        <v>73</v>
      </c>
      <c r="F4" s="30">
        <v>73</v>
      </c>
      <c r="H4" s="30">
        <v>186</v>
      </c>
      <c r="I4" s="48">
        <v>17</v>
      </c>
    </row>
    <row r="5" spans="1:12" x14ac:dyDescent="0.3">
      <c r="A5" s="30">
        <v>380</v>
      </c>
      <c r="B5" s="48">
        <v>10</v>
      </c>
      <c r="D5" s="49">
        <v>3</v>
      </c>
      <c r="E5" s="32">
        <v>109</v>
      </c>
      <c r="F5" s="32">
        <v>109</v>
      </c>
      <c r="H5" s="33">
        <v>205</v>
      </c>
      <c r="I5" s="50">
        <v>26</v>
      </c>
    </row>
    <row r="6" spans="1:12" x14ac:dyDescent="0.3">
      <c r="A6" s="30">
        <v>680</v>
      </c>
      <c r="B6" s="50">
        <v>3</v>
      </c>
      <c r="D6" s="48">
        <v>3.2</v>
      </c>
      <c r="E6" s="30">
        <v>117</v>
      </c>
      <c r="F6" s="30">
        <v>117</v>
      </c>
      <c r="H6" s="33">
        <v>231</v>
      </c>
      <c r="I6" s="50">
        <v>38</v>
      </c>
    </row>
    <row r="7" spans="1:12" x14ac:dyDescent="0.3">
      <c r="H7" s="33">
        <v>236</v>
      </c>
      <c r="I7" s="50">
        <v>41</v>
      </c>
    </row>
    <row r="8" spans="1:12" x14ac:dyDescent="0.3">
      <c r="H8" s="30">
        <v>247</v>
      </c>
      <c r="I8" s="48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B2:K27"/>
  <sheetViews>
    <sheetView zoomScale="115" zoomScaleNormal="115" workbookViewId="0">
      <selection activeCell="E17" sqref="E17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7" t="s">
        <v>0</v>
      </c>
      <c r="C2" s="37" t="s">
        <v>25</v>
      </c>
      <c r="E2" s="37" t="s">
        <v>205</v>
      </c>
      <c r="F2" s="37" t="s">
        <v>52</v>
      </c>
      <c r="G2" s="37" t="s">
        <v>51</v>
      </c>
      <c r="I2" s="37" t="s">
        <v>204</v>
      </c>
      <c r="J2" s="37" t="s">
        <v>53</v>
      </c>
      <c r="K2" s="37" t="s">
        <v>51</v>
      </c>
    </row>
    <row r="3" spans="2:11" x14ac:dyDescent="0.3">
      <c r="B3" s="36">
        <v>0</v>
      </c>
      <c r="C3" s="36" t="s">
        <v>4</v>
      </c>
      <c r="E3" s="111">
        <v>1</v>
      </c>
      <c r="F3" s="106" t="s">
        <v>200</v>
      </c>
      <c r="G3" s="107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6" t="s">
        <v>26</v>
      </c>
      <c r="C4" s="36" t="s">
        <v>27</v>
      </c>
      <c r="E4" s="112" t="s">
        <v>208</v>
      </c>
      <c r="F4" s="110" t="s">
        <v>192</v>
      </c>
      <c r="G4" s="110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4">
        <v>1</v>
      </c>
      <c r="C5" s="34" t="s">
        <v>28</v>
      </c>
      <c r="E5" s="112" t="s">
        <v>209</v>
      </c>
      <c r="F5" s="110" t="s">
        <v>193</v>
      </c>
      <c r="G5" s="110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4">
        <v>2</v>
      </c>
      <c r="C6" s="34" t="s">
        <v>29</v>
      </c>
      <c r="E6" s="112" t="s">
        <v>210</v>
      </c>
      <c r="F6" s="110" t="s">
        <v>194</v>
      </c>
      <c r="G6" s="110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4">
        <v>3</v>
      </c>
      <c r="C7" s="34" t="s">
        <v>30</v>
      </c>
      <c r="E7" s="113">
        <v>5</v>
      </c>
      <c r="F7" s="108" t="s">
        <v>198</v>
      </c>
      <c r="G7" s="109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4">
        <v>4</v>
      </c>
      <c r="C8" s="34" t="s">
        <v>31</v>
      </c>
      <c r="E8" s="113">
        <v>6</v>
      </c>
      <c r="F8" s="108" t="s">
        <v>198</v>
      </c>
      <c r="G8" s="109" t="s">
        <v>206</v>
      </c>
      <c r="I8" s="30">
        <v>5</v>
      </c>
      <c r="J8" s="33" t="s">
        <v>185</v>
      </c>
      <c r="K8" s="31" t="s">
        <v>191</v>
      </c>
    </row>
    <row r="9" spans="2:11" x14ac:dyDescent="0.3">
      <c r="B9" s="34">
        <v>5</v>
      </c>
      <c r="C9" s="34" t="s">
        <v>32</v>
      </c>
      <c r="E9" s="113">
        <v>7</v>
      </c>
      <c r="F9" s="108" t="s">
        <v>199</v>
      </c>
      <c r="G9" s="109" t="s">
        <v>202</v>
      </c>
      <c r="I9" s="29"/>
    </row>
    <row r="10" spans="2:11" x14ac:dyDescent="0.3">
      <c r="B10" s="34">
        <v>6</v>
      </c>
      <c r="C10" s="34" t="s">
        <v>33</v>
      </c>
      <c r="E10" s="103">
        <v>8</v>
      </c>
      <c r="F10" s="103" t="s">
        <v>207</v>
      </c>
      <c r="G10" s="103" t="s">
        <v>203</v>
      </c>
      <c r="I10" s="29"/>
    </row>
    <row r="11" spans="2:11" x14ac:dyDescent="0.3">
      <c r="B11" s="35">
        <v>21</v>
      </c>
      <c r="C11" s="35" t="s">
        <v>35</v>
      </c>
      <c r="E11" s="104"/>
      <c r="F11" s="104"/>
      <c r="G11" s="105"/>
      <c r="I11" s="29"/>
    </row>
    <row r="12" spans="2:11" x14ac:dyDescent="0.3">
      <c r="B12" s="35">
        <v>22</v>
      </c>
      <c r="C12" s="35" t="s">
        <v>36</v>
      </c>
      <c r="E12" s="29"/>
      <c r="F12" s="29"/>
      <c r="I12" s="29"/>
    </row>
    <row r="13" spans="2:11" x14ac:dyDescent="0.3">
      <c r="B13" s="35">
        <v>23</v>
      </c>
      <c r="C13" s="35" t="s">
        <v>37</v>
      </c>
      <c r="E13" s="29"/>
      <c r="F13" s="29"/>
      <c r="I13" s="37" t="s">
        <v>214</v>
      </c>
      <c r="J13" s="37" t="s">
        <v>215</v>
      </c>
      <c r="K13" s="37" t="s">
        <v>216</v>
      </c>
    </row>
    <row r="14" spans="2:11" x14ac:dyDescent="0.3">
      <c r="B14" s="34">
        <v>31</v>
      </c>
      <c r="C14" s="34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4">
        <v>32</v>
      </c>
      <c r="C15" s="34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4">
        <v>33</v>
      </c>
      <c r="C16" s="34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5">
        <v>41</v>
      </c>
      <c r="C17" s="35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5">
        <v>42</v>
      </c>
      <c r="C18" s="35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5">
        <v>43</v>
      </c>
      <c r="C19" s="35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5">
        <v>44</v>
      </c>
      <c r="C20" s="35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4">
        <v>51</v>
      </c>
      <c r="C21" s="34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4">
        <v>52</v>
      </c>
      <c r="C22" s="34" t="s">
        <v>43</v>
      </c>
    </row>
    <row r="23" spans="2:11" x14ac:dyDescent="0.3">
      <c r="B23" s="34">
        <v>53</v>
      </c>
      <c r="C23" s="34" t="s">
        <v>44</v>
      </c>
    </row>
    <row r="24" spans="2:11" x14ac:dyDescent="0.3">
      <c r="B24" s="35">
        <v>61</v>
      </c>
      <c r="C24" s="35" t="s">
        <v>45</v>
      </c>
    </row>
    <row r="25" spans="2:11" x14ac:dyDescent="0.3">
      <c r="B25" s="35">
        <v>62</v>
      </c>
      <c r="C25" s="35" t="s">
        <v>46</v>
      </c>
    </row>
    <row r="26" spans="2:11" x14ac:dyDescent="0.3">
      <c r="B26" s="35">
        <v>63</v>
      </c>
      <c r="C26" s="35" t="s">
        <v>47</v>
      </c>
    </row>
    <row r="27" spans="2:11" x14ac:dyDescent="0.3">
      <c r="B27" s="35">
        <v>64</v>
      </c>
      <c r="C27" s="35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Comandos</vt:lpstr>
      <vt:lpstr>I-O</vt:lpstr>
      <vt:lpstr>Red MQTT</vt:lpstr>
      <vt:lpstr>Sensor Luz v3</vt:lpstr>
      <vt:lpstr>MapeoIR</vt:lpstr>
      <vt:lpstr>ZeroCross</vt:lpstr>
      <vt:lpstr>Sensor de Luz 2 (obsoleto)</vt:lpstr>
      <vt:lpstr>Sensores (obsoleto)</vt:lpstr>
      <vt:lpstr>Menu (obsoleto)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2022-08-27T21:28:14Z</dcterms:modified>
</cp:coreProperties>
</file>