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Proyecto Casandra\Version final - GDrive\Soft\"/>
    </mc:Choice>
  </mc:AlternateContent>
  <xr:revisionPtr revIDLastSave="0" documentId="8_{5742CE2C-83EA-48BD-B74B-9E53F75C94F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iempos" sheetId="1" r:id="rId1"/>
    <sheet name="Comandos" sheetId="2" r:id="rId2"/>
    <sheet name="Sensores" sheetId="5" r:id="rId3"/>
    <sheet name="Menu" sheetId="3" r:id="rId4"/>
    <sheet name="I-O" sheetId="6" r:id="rId5"/>
    <sheet name="Sensor de Luz 2" sheetId="8" r:id="rId6"/>
    <sheet name="Sensor Luz v3" sheetId="9" r:id="rId7"/>
    <sheet name="Red MQTT" sheetId="10" r:id="rId8"/>
  </sheets>
  <definedNames>
    <definedName name="_xlnm._FilterDatabase" localSheetId="1" hidden="1">Comandos!#REF!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9" l="1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2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7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P10" i="9"/>
  <c r="I10" i="9"/>
  <c r="I9" i="9"/>
  <c r="F10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D7" i="9"/>
  <c r="C7" i="9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E4" i="8" l="1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<sst xmlns="http://schemas.openxmlformats.org/spreadsheetml/2006/main" count="1471" uniqueCount="343">
  <si>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</si>
  <si>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</si>
  <si>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</si>
  <si>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</si>
  <si>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</si>
  <si>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</si>
  <si>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</si>
  <si>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</si>
  <si>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</si>
  <si>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</si>
  <si>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</si>
  <si>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</si>
  <si>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</si>
  <si>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</si>
  <si>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</si>
  <si>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</si>
  <si>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</si>
  <si>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</si>
  <si>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</si>
  <si>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</si>
  <si>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</si>
  <si>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</si>
  <si>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</si>
  <si>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</si>
  <si>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</si>
  <si>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</si>
  <si>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</si>
  <si>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</si>
  <si>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</si>
  <si>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</si>
  <si>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</si>
  <si>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</si>
  <si>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</si>
  <si>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</si>
  <si>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</si>
  <si>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</si>
  <si>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</si>
  <si>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</si>
  <si>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</si>
  <si>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</si>
  <si>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</si>
  <si>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</si>
  <si>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</si>
  <si>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</si>
  <si>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</si>
  <si>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</si>
  <si>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</si>
  <si>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</si>
  <si>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</si>
  <si>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</si>
  <si>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</si>
  <si>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</si>
  <si>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</si>
  <si>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</si>
  <si>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</si>
  <si>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</si>
  <si>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</si>
  <si>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</si>
  <si>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</si>
  <si>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</si>
  <si>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</si>
  <si>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</si>
  <si>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</si>
  <si>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</si>
  <si>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</si>
  <si>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</si>
  <si>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</si>
  <si>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</si>
  <si>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</si>
  <si>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</si>
  <si>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</si>
  <si>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</si>
  <si>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</si>
  <si>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</si>
  <si>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</si>
  <si>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</si>
  <si>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</si>
  <si>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</si>
  <si>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</si>
  <si>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</si>
  <si>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</si>
  <si>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</si>
  <si>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</si>
  <si>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</si>
  <si>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</si>
  <si>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</si>
  <si>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</si>
  <si>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</si>
  <si>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</si>
  <si>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</si>
  <si>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</si>
  <si>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</si>
  <si>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</si>
  <si>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</si>
  <si>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</si>
  <si>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</si>
  <si>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</si>
  <si>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</si>
  <si>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</si>
  <si>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</si>
  <si>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</si>
  <si>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</si>
  <si>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</si>
  <si>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</si>
  <si>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</si>
  <si>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</si>
  <si>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</si>
  <si>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</si>
  <si>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</si>
  <si>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</si>
  <si>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</si>
  <si>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</si>
  <si>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</si>
  <si>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</si>
  <si>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</si>
  <si>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</si>
  <si>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</si>
  <si>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</si>
  <si>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</si>
  <si>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</si>
  <si>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</si>
  <si>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</si>
  <si>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</si>
  <si>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</si>
  <si>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</si>
  <si>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</si>
  <si>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</si>
  <si>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</si>
  <si>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</si>
  <si>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</si>
  <si>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</si>
  <si>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</si>
  <si>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</si>
  <si>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</si>
  <si>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</si>
  <si>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</si>
  <si>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</si>
  <si>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</si>
  <si>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</si>
  <si>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</si>
  <si>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</si>
  <si>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</si>
  <si>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</si>
  <si>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</si>
  <si>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</si>
  <si>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</si>
  <si>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</si>
  <si>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</si>
  <si>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</si>
  <si>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</si>
  <si>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</si>
  <si>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</si>
  <si>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</si>
  <si>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</si>
  <si>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</si>
  <si>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</si>
  <si>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</si>
  <si>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</si>
  <si>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</si>
  <si>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</si>
  <si>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</si>
  <si>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</si>
  <si>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</si>
  <si>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</si>
  <si>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</si>
  <si>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</si>
  <si>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</si>
  <si>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</si>
  <si>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</si>
  <si>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</si>
  <si>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</si>
  <si>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</si>
  <si>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</si>
  <si>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</si>
  <si>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</si>
  <si>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</si>
  <si>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</si>
  <si>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</si>
  <si>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</si>
  <si>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</si>
  <si>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</si>
  <si>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</si>
  <si>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</si>
  <si>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</si>
  <si>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</si>
  <si>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</si>
  <si>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</si>
  <si>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</si>
  <si>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</si>
  <si>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</si>
  <si>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</si>
  <si>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</si>
  <si>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</si>
  <si>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</si>
  <si>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</si>
  <si>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</si>
  <si>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</si>
  <si>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</si>
  <si>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</si>
  <si>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</si>
  <si>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</si>
  <si>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</si>
  <si>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</si>
  <si>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</si>
  <si>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</si>
  <si>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</si>
  <si>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</si>
  <si>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</si>
  <si>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</si>
  <si>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</si>
  <si>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</si>
  <si>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</si>
  <si>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</si>
  <si>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</si>
  <si>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</si>
  <si>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</si>
  <si>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</si>
  <si>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</si>
  <si>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</si>
  <si>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</si>
  <si>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</si>
  <si>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</si>
  <si>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</si>
  <si>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</si>
  <si>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</si>
  <si>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</si>
  <si>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</si>
  <si>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</si>
  <si>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</si>
  <si>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</si>
  <si>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</si>
  <si>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</si>
  <si>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</si>
  <si>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</si>
  <si>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</si>
  <si>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</si>
  <si>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</si>
  <si>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</si>
  <si>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</si>
  <si>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</si>
  <si>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</si>
  <si>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</si>
  <si>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</si>
  <si>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</si>
  <si>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</si>
  <si>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</si>
  <si>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</si>
  <si>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</si>
  <si>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</si>
  <si>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</si>
  <si>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</si>
  <si>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</si>
  <si>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</si>
  <si>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</si>
  <si>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</si>
  <si>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</si>
  <si>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</si>
  <si>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</si>
  <si>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</si>
  <si>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</si>
  <si>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</si>
  <si>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</si>
  <si>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</si>
  <si>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</si>
  <si>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</si>
  <si>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</si>
  <si>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</si>
  <si>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</si>
  <si>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</si>
  <si>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</si>
  <si>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</si>
  <si>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</si>
  <si>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</si>
  <si>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</si>
  <si>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</si>
  <si>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</si>
  <si>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</si>
  <si>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</si>
  <si>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</si>
  <si>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</si>
  <si>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</si>
  <si>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</si>
  <si>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</si>
  <si>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</si>
  <si>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</si>
  <si>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</si>
  <si>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</si>
  <si>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</si>
  <si>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</si>
  <si>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</si>
  <si>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</si>
  <si>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</si>
  <si>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</si>
  <si>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</si>
  <si>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</si>
  <si>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</si>
  <si>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</si>
  <si>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</si>
  <si>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</si>
  <si>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</si>
  <si>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</si>
  <si>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</si>
  <si>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</si>
  <si>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</si>
  <si>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</si>
  <si>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</si>
  <si>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</si>
  <si>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</si>
  <si>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</si>
  <si>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</si>
  <si>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</si>
  <si>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</si>
  <si>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</si>
  <si>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</si>
  <si>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</si>
  <si>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</si>
  <si>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Estado de encendido de Sirena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</si>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</sst>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FFFF99"/>
      <color rgb="FFFFFFBD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Sensores!$I$2:$I$8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Sensores!$H$2:$H$8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Sensores!$H$2:$H$8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Sensores!$I$2:$I$8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Sensores!$A$2:$A$6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Sensores!$B$2:$B$6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Sensores!$A$2:$A$3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Sensores!$B$2:$B$3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Sensores!$A$3:$A$5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Sensores!$B$3:$B$5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Sensores!$A$5:$A$6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Sensores!$B$5:$B$6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0</xdr:row>
      <xdr:rowOff>0</xdr:rowOff>
    </xdr:from>
    <xdr:to>
      <xdr:col>12</xdr:col>
      <xdr:colOff>168160</xdr:colOff>
      <xdr:row>3</xdr:row>
      <xdr:rowOff>76254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460" y="0"/>
          <a:ext cx="5997460" cy="6248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60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L18" sqref="L18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3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3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3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3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3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3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3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3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3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" thickBot="1" x14ac:dyDescent="0.35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3">
      <c r="F15" s="123"/>
      <c r="G15" s="127">
        <v>39</v>
      </c>
      <c r="H15" s="129"/>
    </row>
    <row r="16" spans="2:8" x14ac:dyDescent="0.3">
      <c r="F16" s="123"/>
      <c r="G16" s="125">
        <v>43</v>
      </c>
      <c r="H16" s="128">
        <v>0.9</v>
      </c>
    </row>
    <row r="17" spans="6:8" x14ac:dyDescent="0.3">
      <c r="F17" s="123"/>
      <c r="G17" s="125">
        <v>47</v>
      </c>
      <c r="H17" s="130"/>
    </row>
    <row r="18" spans="6:8" x14ac:dyDescent="0.3">
      <c r="F18" s="123"/>
      <c r="G18" s="125">
        <v>51</v>
      </c>
      <c r="H18" s="130"/>
    </row>
    <row r="19" spans="6:8" x14ac:dyDescent="0.3">
      <c r="F19" s="123"/>
      <c r="G19" s="125">
        <v>55</v>
      </c>
      <c r="H19" s="128">
        <v>0.5</v>
      </c>
    </row>
    <row r="20" spans="6:8" x14ac:dyDescent="0.3">
      <c r="F20" s="123"/>
      <c r="G20" s="125">
        <v>59</v>
      </c>
      <c r="H20" s="130"/>
    </row>
    <row r="21" spans="6:8" x14ac:dyDescent="0.3">
      <c r="F21" s="123"/>
      <c r="G21" s="125">
        <v>63</v>
      </c>
      <c r="H21" s="130"/>
    </row>
    <row r="22" spans="6:8" x14ac:dyDescent="0.3">
      <c r="F22" s="123"/>
      <c r="G22" s="125">
        <v>67</v>
      </c>
      <c r="H22" s="128">
        <v>0.1</v>
      </c>
    </row>
    <row r="23" spans="6:8" x14ac:dyDescent="0.3">
      <c r="F23" s="123"/>
      <c r="G23" s="125">
        <v>71</v>
      </c>
      <c r="H23" s="130"/>
    </row>
    <row r="24" spans="6:8" ht="15" thickBot="1" x14ac:dyDescent="0.35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topLeftCell="A13"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198" t="s">
        <v>180</v>
      </c>
      <c r="D2" s="199"/>
      <c r="F2" s="200" t="s">
        <v>179</v>
      </c>
      <c r="G2" s="201"/>
      <c r="J2" s="202" t="s">
        <v>154</v>
      </c>
      <c r="K2" s="203"/>
      <c r="L2" s="203"/>
      <c r="M2" s="203"/>
      <c r="N2" s="203"/>
      <c r="O2" s="204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07" t="s">
        <v>175</v>
      </c>
      <c r="K3" s="205" t="s">
        <v>176</v>
      </c>
      <c r="L3" s="206"/>
      <c r="M3" s="205" t="s">
        <v>177</v>
      </c>
      <c r="N3" s="206"/>
      <c r="O3" s="209" t="s">
        <v>178</v>
      </c>
    </row>
    <row r="4" spans="1:15" ht="15" thickBot="1" x14ac:dyDescent="0.35">
      <c r="C4" s="57">
        <v>30</v>
      </c>
      <c r="D4" s="58" t="s">
        <v>81</v>
      </c>
      <c r="F4" s="11">
        <v>27</v>
      </c>
      <c r="G4" s="27">
        <v>0.1</v>
      </c>
      <c r="I4" s="46"/>
      <c r="J4" s="208"/>
      <c r="K4" s="101" t="s">
        <v>0</v>
      </c>
      <c r="L4" s="102" t="s">
        <v>8</v>
      </c>
      <c r="M4" s="101" t="s">
        <v>0</v>
      </c>
      <c r="N4" s="102" t="s">
        <v>8</v>
      </c>
      <c r="O4" s="210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70">
        <v>93</v>
      </c>
      <c r="D65" s="69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8">
        <v>150</v>
      </c>
      <c r="D68" s="39" t="s">
        <v>55</v>
      </c>
      <c r="E68" s="40">
        <v>80</v>
      </c>
      <c r="F68" s="41" t="s">
        <v>4</v>
      </c>
    </row>
    <row r="69" spans="3:7" ht="15" thickBot="1" x14ac:dyDescent="0.35">
      <c r="E69" s="42">
        <v>90</v>
      </c>
      <c r="F69" s="43" t="s">
        <v>56</v>
      </c>
    </row>
    <row r="70" spans="3:7" ht="15" thickBot="1" x14ac:dyDescent="0.35">
      <c r="C70" s="38">
        <v>151</v>
      </c>
      <c r="D70" s="39" t="s">
        <v>80</v>
      </c>
      <c r="E70" s="40">
        <v>80</v>
      </c>
      <c r="F70" s="41" t="s">
        <v>4</v>
      </c>
    </row>
    <row r="71" spans="3:7" ht="15" thickBot="1" x14ac:dyDescent="0.35">
      <c r="E71" s="42">
        <v>90</v>
      </c>
      <c r="F71" s="43" t="s">
        <v>56</v>
      </c>
    </row>
    <row r="72" spans="3:7" ht="15" thickBot="1" x14ac:dyDescent="0.35"/>
    <row r="73" spans="3:7" ht="15" thickBot="1" x14ac:dyDescent="0.35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" thickBot="1" x14ac:dyDescent="0.35">
      <c r="E74"/>
      <c r="F74" s="14">
        <v>0</v>
      </c>
      <c r="G74" s="52" t="s">
        <v>74</v>
      </c>
    </row>
    <row r="75" spans="3:7" ht="15" thickBot="1" x14ac:dyDescent="0.35">
      <c r="D75" s="25"/>
    </row>
    <row r="76" spans="3:7" x14ac:dyDescent="0.3">
      <c r="C76" s="40">
        <v>160</v>
      </c>
      <c r="D76" s="53" t="s">
        <v>57</v>
      </c>
      <c r="E76" s="25" t="s">
        <v>75</v>
      </c>
    </row>
    <row r="77" spans="3:7" x14ac:dyDescent="0.3">
      <c r="C77" s="19">
        <v>165</v>
      </c>
      <c r="D77" s="54" t="s">
        <v>58</v>
      </c>
      <c r="E77" s="25" t="s">
        <v>117</v>
      </c>
    </row>
    <row r="78" spans="3:7" x14ac:dyDescent="0.3">
      <c r="C78" s="19">
        <v>163</v>
      </c>
      <c r="D78" s="55" t="s">
        <v>76</v>
      </c>
      <c r="E78" s="25" t="s">
        <v>78</v>
      </c>
      <c r="F78" t="s">
        <v>79</v>
      </c>
    </row>
    <row r="79" spans="3:7" ht="15" thickBot="1" x14ac:dyDescent="0.35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G41" sqref="G41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11" t="s">
        <v>70</v>
      </c>
      <c r="L1" s="211"/>
    </row>
    <row r="2" spans="1:12" x14ac:dyDescent="0.3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3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3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3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3">
      <c r="H7" s="33">
        <v>236</v>
      </c>
      <c r="I7" s="50">
        <v>41</v>
      </c>
    </row>
    <row r="8" spans="1:12" x14ac:dyDescent="0.3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7"/>
  <sheetViews>
    <sheetView zoomScale="115" zoomScaleNormal="115" workbookViewId="0">
      <selection activeCell="G29" sqref="G29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3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3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3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3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3">
      <c r="B12" s="35">
        <v>22</v>
      </c>
      <c r="C12" s="35" t="s">
        <v>36</v>
      </c>
      <c r="E12" s="29"/>
      <c r="F12" s="29"/>
      <c r="I12" s="29"/>
    </row>
    <row r="13" spans="2:11" x14ac:dyDescent="0.3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3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4">
        <v>52</v>
      </c>
      <c r="C22" s="34" t="s">
        <v>43</v>
      </c>
    </row>
    <row r="23" spans="2:11" x14ac:dyDescent="0.3">
      <c r="B23" s="34">
        <v>53</v>
      </c>
      <c r="C23" s="34" t="s">
        <v>44</v>
      </c>
    </row>
    <row r="24" spans="2:11" x14ac:dyDescent="0.3">
      <c r="B24" s="35">
        <v>61</v>
      </c>
      <c r="C24" s="35" t="s">
        <v>45</v>
      </c>
    </row>
    <row r="25" spans="2:11" x14ac:dyDescent="0.3">
      <c r="B25" s="35">
        <v>62</v>
      </c>
      <c r="C25" s="35" t="s">
        <v>46</v>
      </c>
    </row>
    <row r="26" spans="2:11" x14ac:dyDescent="0.3">
      <c r="B26" s="35">
        <v>63</v>
      </c>
      <c r="C26" s="35" t="s">
        <v>47</v>
      </c>
    </row>
    <row r="27" spans="2:11" x14ac:dyDescent="0.3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workbookViewId="0">
      <selection activeCell="I31" sqref="I31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7" ht="15" thickBot="1" x14ac:dyDescent="0.35"/>
    <row r="2" spans="2:7" ht="16.2" thickBot="1" x14ac:dyDescent="0.35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</row>
    <row r="3" spans="2:7" ht="15.6" x14ac:dyDescent="0.3">
      <c r="B3" s="149">
        <v>1</v>
      </c>
      <c r="C3" s="163">
        <v>33</v>
      </c>
      <c r="D3" s="139">
        <v>1</v>
      </c>
      <c r="E3" s="77"/>
      <c r="F3" s="159"/>
      <c r="G3" s="81"/>
    </row>
    <row r="4" spans="2:7" ht="15.6" x14ac:dyDescent="0.3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</row>
    <row r="5" spans="2:7" ht="15.6" x14ac:dyDescent="0.3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</row>
    <row r="6" spans="2:7" ht="15.6" x14ac:dyDescent="0.3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</row>
    <row r="7" spans="2:7" ht="15.6" x14ac:dyDescent="0.3">
      <c r="B7" s="150">
        <v>5</v>
      </c>
      <c r="C7" s="164">
        <v>37</v>
      </c>
      <c r="D7" s="140">
        <v>5</v>
      </c>
      <c r="E7" s="72"/>
      <c r="F7" s="159"/>
      <c r="G7" s="12"/>
    </row>
    <row r="8" spans="2:7" ht="15.6" x14ac:dyDescent="0.3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</row>
    <row r="9" spans="2:7" ht="15.6" x14ac:dyDescent="0.3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</row>
    <row r="10" spans="2:7" ht="15.6" x14ac:dyDescent="0.3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7" ht="15.6" x14ac:dyDescent="0.3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7" ht="15.6" x14ac:dyDescent="0.3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7" ht="15.6" x14ac:dyDescent="0.3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7" ht="16.2" thickBot="1" x14ac:dyDescent="0.35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7" ht="15.6" x14ac:dyDescent="0.3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7" ht="15.6" x14ac:dyDescent="0.3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6" x14ac:dyDescent="0.3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6" x14ac:dyDescent="0.3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6" x14ac:dyDescent="0.3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6" x14ac:dyDescent="0.3">
      <c r="B20" s="150">
        <v>18</v>
      </c>
      <c r="C20" s="148">
        <v>50</v>
      </c>
      <c r="D20" s="143">
        <v>18</v>
      </c>
      <c r="E20" s="72"/>
      <c r="F20" s="159"/>
      <c r="G20" s="12"/>
    </row>
    <row r="21" spans="2:8" ht="15.6" x14ac:dyDescent="0.3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6" x14ac:dyDescent="0.3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6" x14ac:dyDescent="0.3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6" x14ac:dyDescent="0.3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6" x14ac:dyDescent="0.3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2" thickBot="1" x14ac:dyDescent="0.35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6" x14ac:dyDescent="0.3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6" x14ac:dyDescent="0.3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6" x14ac:dyDescent="0.3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6" x14ac:dyDescent="0.3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6" x14ac:dyDescent="0.3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6" x14ac:dyDescent="0.3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6" x14ac:dyDescent="0.3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6" x14ac:dyDescent="0.3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6" x14ac:dyDescent="0.3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6" x14ac:dyDescent="0.3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6" x14ac:dyDescent="0.3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2" thickBot="1" x14ac:dyDescent="0.35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6" x14ac:dyDescent="0.3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6" x14ac:dyDescent="0.3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6" x14ac:dyDescent="0.3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6" x14ac:dyDescent="0.3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6" x14ac:dyDescent="0.3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6" x14ac:dyDescent="0.3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74</v>
      </c>
      <c r="K46" s="30" t="s">
        <v>250</v>
      </c>
    </row>
    <row r="47" spans="2:11" ht="15.6" x14ac:dyDescent="0.3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6" x14ac:dyDescent="0.3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8" ht="15.6" x14ac:dyDescent="0.3">
      <c r="B49" s="154">
        <v>23</v>
      </c>
      <c r="C49" s="164">
        <v>79</v>
      </c>
      <c r="D49" s="143">
        <v>47</v>
      </c>
      <c r="E49" s="72"/>
      <c r="F49" s="159"/>
      <c r="G49" s="12"/>
    </row>
    <row r="50" spans="2:8" ht="16.2" thickBot="1" x14ac:dyDescent="0.35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</row>
    <row r="51" spans="2:8" ht="15.6" x14ac:dyDescent="0.3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8" ht="15.6" x14ac:dyDescent="0.3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8" ht="15.6" x14ac:dyDescent="0.3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8" ht="15.6" x14ac:dyDescent="0.3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8" ht="15.6" x14ac:dyDescent="0.3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8" ht="15.6" x14ac:dyDescent="0.3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8" ht="15.6" x14ac:dyDescent="0.3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8" ht="15.6" x14ac:dyDescent="0.3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8" ht="15.6" x14ac:dyDescent="0.3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8" ht="15.6" x14ac:dyDescent="0.3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8" ht="15.6" x14ac:dyDescent="0.3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8" ht="16.2" thickBot="1" x14ac:dyDescent="0.35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8" ht="16.2" thickBot="1" x14ac:dyDescent="0.35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O52"/>
  <sheetViews>
    <sheetView workbookViewId="0">
      <selection activeCell="M32" sqref="M32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20" t="s">
        <v>234</v>
      </c>
      <c r="D2" s="121" t="s">
        <v>0</v>
      </c>
      <c r="E2" s="122" t="s">
        <v>235</v>
      </c>
    </row>
    <row r="3" spans="3:15" x14ac:dyDescent="0.3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Q109"/>
  <sheetViews>
    <sheetView tabSelected="1" topLeftCell="A7" workbookViewId="0">
      <selection activeCell="M29" sqref="M29"/>
    </sheetView>
  </sheetViews>
  <sheetFormatPr baseColWidth="10" defaultRowHeight="14.4" x14ac:dyDescent="0.3"/>
  <sheetData>
    <row r="6" spans="2:17" x14ac:dyDescent="0.3">
      <c r="B6" s="29" t="s">
        <v>333</v>
      </c>
      <c r="C6" s="29" t="s">
        <v>334</v>
      </c>
      <c r="D6" s="29" t="s">
        <v>335</v>
      </c>
      <c r="K6" s="29" t="s">
        <v>333</v>
      </c>
      <c r="L6" s="29" t="s">
        <v>334</v>
      </c>
      <c r="M6" s="29" t="s">
        <v>335</v>
      </c>
      <c r="P6" s="29" t="s">
        <v>340</v>
      </c>
      <c r="Q6" s="29" t="s">
        <v>341</v>
      </c>
    </row>
    <row r="7" spans="2:17" x14ac:dyDescent="0.3">
      <c r="B7" s="29">
        <v>0</v>
      </c>
      <c r="C7" s="29">
        <f xml:space="preserve"> ((B7 * 0.294) - 200)</f>
        <v>-200</v>
      </c>
      <c r="D7" s="193">
        <f xml:space="preserve"> (B7 * 0.059)</f>
        <v>0</v>
      </c>
      <c r="G7" s="29" t="s">
        <v>336</v>
      </c>
      <c r="H7" s="29" t="s">
        <v>337</v>
      </c>
      <c r="K7" s="29">
        <v>0</v>
      </c>
      <c r="L7" s="192">
        <f>K7*0.25</f>
        <v>0</v>
      </c>
      <c r="M7">
        <f>(K7*0.095) + 23</f>
        <v>23</v>
      </c>
      <c r="O7" t="s">
        <v>338</v>
      </c>
      <c r="P7">
        <v>200</v>
      </c>
      <c r="Q7">
        <v>50</v>
      </c>
    </row>
    <row r="8" spans="2:17" x14ac:dyDescent="0.3">
      <c r="B8" s="29">
        <v>10</v>
      </c>
      <c r="C8" s="29">
        <f t="shared" ref="C8:C71" si="0" xml:space="preserve"> ((B8 * 0.294) - 200)</f>
        <v>-197.06</v>
      </c>
      <c r="D8" s="193">
        <f t="shared" ref="D8:D71" si="1" xml:space="preserve"> (B8 * 0.059)</f>
        <v>0.59</v>
      </c>
      <c r="G8" s="29">
        <v>0</v>
      </c>
      <c r="H8" s="29">
        <v>0</v>
      </c>
      <c r="K8" s="29">
        <v>10</v>
      </c>
      <c r="L8" s="192">
        <f t="shared" ref="L8:L27" si="2">K8*0.25</f>
        <v>2.5</v>
      </c>
      <c r="M8">
        <f t="shared" ref="M8:M26" si="3">(K8*0.095) + 23</f>
        <v>23.95</v>
      </c>
      <c r="O8" t="s">
        <v>339</v>
      </c>
      <c r="P8">
        <v>655</v>
      </c>
      <c r="Q8">
        <v>100</v>
      </c>
    </row>
    <row r="9" spans="2:17" x14ac:dyDescent="0.3">
      <c r="B9" s="29">
        <v>20</v>
      </c>
      <c r="C9" s="29">
        <f t="shared" si="0"/>
        <v>-194.12</v>
      </c>
      <c r="D9" s="193">
        <f t="shared" si="1"/>
        <v>1.18</v>
      </c>
      <c r="G9" s="29">
        <v>300</v>
      </c>
      <c r="H9" s="29">
        <v>50</v>
      </c>
      <c r="I9">
        <f>H9/G9</f>
        <v>0.16666666666666666</v>
      </c>
      <c r="K9" s="29">
        <v>20</v>
      </c>
      <c r="L9" s="192">
        <f t="shared" si="2"/>
        <v>5</v>
      </c>
      <c r="M9">
        <f t="shared" si="3"/>
        <v>24.9</v>
      </c>
    </row>
    <row r="10" spans="2:17" x14ac:dyDescent="0.3">
      <c r="B10" s="29">
        <v>30</v>
      </c>
      <c r="C10" s="29">
        <f t="shared" si="0"/>
        <v>-191.18</v>
      </c>
      <c r="D10" s="193">
        <f t="shared" si="1"/>
        <v>1.77</v>
      </c>
      <c r="F10">
        <f>G10-G9</f>
        <v>560</v>
      </c>
      <c r="G10" s="29">
        <v>860</v>
      </c>
      <c r="H10" s="29">
        <v>100</v>
      </c>
      <c r="I10">
        <f>H10/F10</f>
        <v>0.17857142857142858</v>
      </c>
      <c r="K10" s="29">
        <v>30</v>
      </c>
      <c r="L10" s="192">
        <f t="shared" si="2"/>
        <v>7.5</v>
      </c>
      <c r="M10">
        <f t="shared" si="3"/>
        <v>25.85</v>
      </c>
      <c r="O10" t="s">
        <v>342</v>
      </c>
      <c r="P10">
        <f>(Q8-Q7)/(P8-P7)</f>
        <v>0.10989010989010989</v>
      </c>
    </row>
    <row r="11" spans="2:17" x14ac:dyDescent="0.3">
      <c r="B11" s="29">
        <v>40</v>
      </c>
      <c r="C11" s="29">
        <f t="shared" si="0"/>
        <v>-188.24</v>
      </c>
      <c r="D11" s="193">
        <f t="shared" si="1"/>
        <v>2.36</v>
      </c>
      <c r="K11" s="29">
        <v>40</v>
      </c>
      <c r="L11" s="192">
        <f t="shared" si="2"/>
        <v>10</v>
      </c>
      <c r="M11">
        <f t="shared" si="3"/>
        <v>26.8</v>
      </c>
    </row>
    <row r="12" spans="2:17" x14ac:dyDescent="0.3">
      <c r="B12" s="29">
        <v>50</v>
      </c>
      <c r="C12" s="29">
        <f t="shared" si="0"/>
        <v>-185.3</v>
      </c>
      <c r="D12" s="193">
        <f t="shared" si="1"/>
        <v>2.9499999999999997</v>
      </c>
      <c r="K12" s="29">
        <v>50</v>
      </c>
      <c r="L12" s="192">
        <f t="shared" si="2"/>
        <v>12.5</v>
      </c>
      <c r="M12">
        <f t="shared" si="3"/>
        <v>27.75</v>
      </c>
    </row>
    <row r="13" spans="2:17" x14ac:dyDescent="0.3">
      <c r="B13" s="29">
        <v>60</v>
      </c>
      <c r="C13" s="29">
        <f t="shared" si="0"/>
        <v>-182.36</v>
      </c>
      <c r="D13" s="193">
        <f t="shared" si="1"/>
        <v>3.54</v>
      </c>
      <c r="K13" s="29">
        <v>60</v>
      </c>
      <c r="L13" s="192">
        <f t="shared" si="2"/>
        <v>15</v>
      </c>
      <c r="M13">
        <f t="shared" si="3"/>
        <v>28.7</v>
      </c>
    </row>
    <row r="14" spans="2:17" x14ac:dyDescent="0.3">
      <c r="B14" s="29">
        <v>70</v>
      </c>
      <c r="C14" s="29">
        <f t="shared" si="0"/>
        <v>-179.42000000000002</v>
      </c>
      <c r="D14" s="193">
        <f t="shared" si="1"/>
        <v>4.13</v>
      </c>
      <c r="K14" s="29">
        <v>70</v>
      </c>
      <c r="L14" s="192">
        <f t="shared" si="2"/>
        <v>17.5</v>
      </c>
      <c r="M14">
        <f t="shared" si="3"/>
        <v>29.65</v>
      </c>
    </row>
    <row r="15" spans="2:17" x14ac:dyDescent="0.3">
      <c r="B15" s="29">
        <v>80</v>
      </c>
      <c r="C15" s="29">
        <f t="shared" si="0"/>
        <v>-176.48</v>
      </c>
      <c r="D15" s="193">
        <f t="shared" si="1"/>
        <v>4.72</v>
      </c>
      <c r="K15" s="29">
        <v>80</v>
      </c>
      <c r="L15" s="192">
        <f t="shared" si="2"/>
        <v>20</v>
      </c>
      <c r="M15">
        <f t="shared" si="3"/>
        <v>30.6</v>
      </c>
    </row>
    <row r="16" spans="2:17" x14ac:dyDescent="0.3">
      <c r="B16" s="29">
        <v>90</v>
      </c>
      <c r="C16" s="29">
        <f t="shared" si="0"/>
        <v>-173.54</v>
      </c>
      <c r="D16" s="193">
        <f t="shared" si="1"/>
        <v>5.31</v>
      </c>
      <c r="K16" s="29">
        <v>90</v>
      </c>
      <c r="L16" s="192">
        <f t="shared" si="2"/>
        <v>22.5</v>
      </c>
      <c r="M16">
        <f t="shared" si="3"/>
        <v>31.55</v>
      </c>
    </row>
    <row r="17" spans="2:15" x14ac:dyDescent="0.3">
      <c r="B17" s="29">
        <v>100</v>
      </c>
      <c r="C17" s="29">
        <f t="shared" si="0"/>
        <v>-170.6</v>
      </c>
      <c r="D17" s="193">
        <f t="shared" si="1"/>
        <v>5.8999999999999995</v>
      </c>
      <c r="K17" s="29">
        <v>100</v>
      </c>
      <c r="L17" s="192">
        <f t="shared" si="2"/>
        <v>25</v>
      </c>
      <c r="M17">
        <f t="shared" si="3"/>
        <v>32.5</v>
      </c>
    </row>
    <row r="18" spans="2:15" x14ac:dyDescent="0.3">
      <c r="B18" s="29">
        <v>110</v>
      </c>
      <c r="C18" s="29">
        <f t="shared" si="0"/>
        <v>-167.66</v>
      </c>
      <c r="D18" s="193">
        <f t="shared" si="1"/>
        <v>6.4899999999999993</v>
      </c>
      <c r="K18" s="29">
        <v>110</v>
      </c>
      <c r="L18" s="192">
        <f t="shared" si="2"/>
        <v>27.5</v>
      </c>
      <c r="M18">
        <f t="shared" si="3"/>
        <v>33.450000000000003</v>
      </c>
    </row>
    <row r="19" spans="2:15" x14ac:dyDescent="0.3">
      <c r="B19" s="29">
        <v>120</v>
      </c>
      <c r="C19" s="29">
        <f t="shared" si="0"/>
        <v>-164.72</v>
      </c>
      <c r="D19" s="193">
        <f t="shared" si="1"/>
        <v>7.08</v>
      </c>
      <c r="K19" s="29">
        <v>120</v>
      </c>
      <c r="L19" s="192">
        <f t="shared" si="2"/>
        <v>30</v>
      </c>
      <c r="M19">
        <f t="shared" si="3"/>
        <v>34.4</v>
      </c>
    </row>
    <row r="20" spans="2:15" x14ac:dyDescent="0.3">
      <c r="B20" s="29">
        <v>130</v>
      </c>
      <c r="C20" s="29">
        <f t="shared" si="0"/>
        <v>-161.78</v>
      </c>
      <c r="D20" s="193">
        <f t="shared" si="1"/>
        <v>7.67</v>
      </c>
      <c r="K20" s="29">
        <v>130</v>
      </c>
      <c r="L20" s="192">
        <f t="shared" si="2"/>
        <v>32.5</v>
      </c>
      <c r="M20">
        <f t="shared" si="3"/>
        <v>35.35</v>
      </c>
    </row>
    <row r="21" spans="2:15" x14ac:dyDescent="0.3">
      <c r="B21" s="29">
        <v>140</v>
      </c>
      <c r="C21" s="29">
        <f t="shared" si="0"/>
        <v>-158.84</v>
      </c>
      <c r="D21" s="193">
        <f t="shared" si="1"/>
        <v>8.26</v>
      </c>
      <c r="K21" s="29">
        <v>140</v>
      </c>
      <c r="L21" s="192">
        <f t="shared" si="2"/>
        <v>35</v>
      </c>
      <c r="M21">
        <f t="shared" si="3"/>
        <v>36.299999999999997</v>
      </c>
    </row>
    <row r="22" spans="2:15" x14ac:dyDescent="0.3">
      <c r="B22" s="29">
        <v>150</v>
      </c>
      <c r="C22" s="29">
        <f t="shared" si="0"/>
        <v>-155.9</v>
      </c>
      <c r="D22" s="193">
        <f t="shared" si="1"/>
        <v>8.85</v>
      </c>
      <c r="K22" s="29">
        <v>150</v>
      </c>
      <c r="L22" s="192">
        <f t="shared" si="2"/>
        <v>37.5</v>
      </c>
      <c r="M22">
        <f t="shared" si="3"/>
        <v>37.25</v>
      </c>
    </row>
    <row r="23" spans="2:15" x14ac:dyDescent="0.3">
      <c r="B23" s="29">
        <v>160</v>
      </c>
      <c r="C23" s="29">
        <f t="shared" si="0"/>
        <v>-152.96</v>
      </c>
      <c r="D23" s="193">
        <f t="shared" si="1"/>
        <v>9.44</v>
      </c>
      <c r="K23" s="29">
        <v>160</v>
      </c>
      <c r="L23" s="192">
        <f t="shared" si="2"/>
        <v>40</v>
      </c>
      <c r="M23">
        <f t="shared" si="3"/>
        <v>38.200000000000003</v>
      </c>
    </row>
    <row r="24" spans="2:15" x14ac:dyDescent="0.3">
      <c r="B24" s="29">
        <v>170</v>
      </c>
      <c r="C24" s="29">
        <f t="shared" si="0"/>
        <v>-150.02000000000001</v>
      </c>
      <c r="D24" s="193">
        <f t="shared" si="1"/>
        <v>10.029999999999999</v>
      </c>
      <c r="K24" s="29">
        <v>170</v>
      </c>
      <c r="L24" s="192">
        <f t="shared" si="2"/>
        <v>42.5</v>
      </c>
      <c r="M24">
        <f t="shared" si="3"/>
        <v>39.15</v>
      </c>
    </row>
    <row r="25" spans="2:15" x14ac:dyDescent="0.3">
      <c r="B25" s="29">
        <v>180</v>
      </c>
      <c r="C25" s="29">
        <f t="shared" si="0"/>
        <v>-147.08000000000001</v>
      </c>
      <c r="D25" s="193">
        <f t="shared" si="1"/>
        <v>10.62</v>
      </c>
      <c r="K25" s="29">
        <v>180</v>
      </c>
      <c r="L25" s="192">
        <f t="shared" si="2"/>
        <v>45</v>
      </c>
      <c r="M25">
        <f t="shared" si="3"/>
        <v>40.1</v>
      </c>
    </row>
    <row r="26" spans="2:15" x14ac:dyDescent="0.3">
      <c r="B26" s="29">
        <v>190</v>
      </c>
      <c r="C26" s="29">
        <f t="shared" si="0"/>
        <v>-144.13999999999999</v>
      </c>
      <c r="D26" s="193">
        <f t="shared" si="1"/>
        <v>11.209999999999999</v>
      </c>
      <c r="K26" s="29">
        <v>190</v>
      </c>
      <c r="L26" s="192">
        <f t="shared" si="2"/>
        <v>47.5</v>
      </c>
      <c r="M26">
        <f t="shared" si="3"/>
        <v>41.05</v>
      </c>
    </row>
    <row r="27" spans="2:15" x14ac:dyDescent="0.3">
      <c r="B27" s="29">
        <v>200</v>
      </c>
      <c r="C27" s="29">
        <f t="shared" si="0"/>
        <v>-141.19999999999999</v>
      </c>
      <c r="D27" s="193">
        <f t="shared" si="1"/>
        <v>11.799999999999999</v>
      </c>
      <c r="K27" s="194">
        <v>200</v>
      </c>
      <c r="L27" s="192">
        <f t="shared" si="2"/>
        <v>50</v>
      </c>
      <c r="M27" s="192">
        <f>(K27*0.11) + 28</f>
        <v>50</v>
      </c>
    </row>
    <row r="28" spans="2:15" x14ac:dyDescent="0.3">
      <c r="B28" s="29">
        <v>210</v>
      </c>
      <c r="C28" s="29">
        <f t="shared" si="0"/>
        <v>-138.26</v>
      </c>
      <c r="D28" s="193">
        <f t="shared" si="1"/>
        <v>12.389999999999999</v>
      </c>
      <c r="K28" s="29">
        <v>210</v>
      </c>
      <c r="L28" s="29">
        <f t="shared" ref="L28:L71" si="4">K28*0.167</f>
        <v>35.07</v>
      </c>
      <c r="M28" s="192">
        <f t="shared" ref="M28:M72" si="5">(K28*0.11) + 28</f>
        <v>51.1</v>
      </c>
    </row>
    <row r="29" spans="2:15" x14ac:dyDescent="0.3">
      <c r="B29" s="29">
        <v>220</v>
      </c>
      <c r="C29" s="29">
        <f t="shared" si="0"/>
        <v>-135.32</v>
      </c>
      <c r="D29" s="193">
        <f t="shared" si="1"/>
        <v>12.979999999999999</v>
      </c>
      <c r="K29" s="29">
        <v>220</v>
      </c>
      <c r="L29" s="29">
        <f t="shared" si="4"/>
        <v>36.74</v>
      </c>
      <c r="M29" s="192">
        <f t="shared" si="5"/>
        <v>52.2</v>
      </c>
    </row>
    <row r="30" spans="2:15" x14ac:dyDescent="0.3">
      <c r="B30" s="29">
        <v>230</v>
      </c>
      <c r="C30" s="29">
        <f t="shared" si="0"/>
        <v>-132.38</v>
      </c>
      <c r="D30" s="193">
        <f t="shared" si="1"/>
        <v>13.569999999999999</v>
      </c>
      <c r="K30" s="29">
        <v>230</v>
      </c>
      <c r="L30" s="29">
        <f t="shared" si="4"/>
        <v>38.410000000000004</v>
      </c>
      <c r="M30" s="192">
        <f t="shared" si="5"/>
        <v>53.3</v>
      </c>
    </row>
    <row r="31" spans="2:15" x14ac:dyDescent="0.3">
      <c r="B31" s="29">
        <v>240</v>
      </c>
      <c r="C31" s="29">
        <f t="shared" si="0"/>
        <v>-129.44</v>
      </c>
      <c r="D31" s="193">
        <f t="shared" si="1"/>
        <v>14.16</v>
      </c>
      <c r="K31" s="29">
        <v>240</v>
      </c>
      <c r="L31" s="29">
        <f t="shared" si="4"/>
        <v>40.080000000000005</v>
      </c>
      <c r="M31" s="192">
        <f t="shared" si="5"/>
        <v>54.4</v>
      </c>
      <c r="O31" s="29"/>
    </row>
    <row r="32" spans="2:15" x14ac:dyDescent="0.3">
      <c r="B32" s="29">
        <v>250</v>
      </c>
      <c r="C32" s="29">
        <f t="shared" si="0"/>
        <v>-126.5</v>
      </c>
      <c r="D32" s="193">
        <f t="shared" si="1"/>
        <v>14.75</v>
      </c>
      <c r="K32" s="29">
        <v>250</v>
      </c>
      <c r="L32" s="29">
        <f t="shared" si="4"/>
        <v>41.75</v>
      </c>
      <c r="M32" s="192">
        <f t="shared" si="5"/>
        <v>55.5</v>
      </c>
    </row>
    <row r="33" spans="2:17" x14ac:dyDescent="0.3">
      <c r="B33" s="29">
        <v>260</v>
      </c>
      <c r="C33" s="29">
        <f t="shared" si="0"/>
        <v>-123.56</v>
      </c>
      <c r="D33" s="193">
        <f t="shared" si="1"/>
        <v>15.34</v>
      </c>
      <c r="K33" s="29">
        <v>260</v>
      </c>
      <c r="L33" s="29">
        <f t="shared" si="4"/>
        <v>43.42</v>
      </c>
      <c r="M33" s="192">
        <f t="shared" si="5"/>
        <v>56.6</v>
      </c>
    </row>
    <row r="34" spans="2:17" x14ac:dyDescent="0.3">
      <c r="B34" s="29">
        <v>270</v>
      </c>
      <c r="C34" s="29">
        <f t="shared" si="0"/>
        <v>-120.62</v>
      </c>
      <c r="D34" s="193">
        <f t="shared" si="1"/>
        <v>15.93</v>
      </c>
      <c r="K34" s="29">
        <v>270</v>
      </c>
      <c r="L34" s="29">
        <f t="shared" si="4"/>
        <v>45.09</v>
      </c>
      <c r="M34" s="192">
        <f t="shared" si="5"/>
        <v>57.7</v>
      </c>
    </row>
    <row r="35" spans="2:17" x14ac:dyDescent="0.3">
      <c r="B35" s="29">
        <v>280</v>
      </c>
      <c r="C35" s="29">
        <f t="shared" si="0"/>
        <v>-117.68</v>
      </c>
      <c r="D35" s="193">
        <f t="shared" si="1"/>
        <v>16.52</v>
      </c>
      <c r="K35" s="29">
        <v>280</v>
      </c>
      <c r="L35" s="29">
        <f t="shared" si="4"/>
        <v>46.760000000000005</v>
      </c>
      <c r="M35" s="192">
        <f t="shared" si="5"/>
        <v>58.8</v>
      </c>
    </row>
    <row r="36" spans="2:17" x14ac:dyDescent="0.3">
      <c r="B36" s="29">
        <v>290</v>
      </c>
      <c r="C36" s="29">
        <f t="shared" si="0"/>
        <v>-114.74000000000001</v>
      </c>
      <c r="D36" s="193">
        <f t="shared" si="1"/>
        <v>17.11</v>
      </c>
      <c r="K36" s="29">
        <v>290</v>
      </c>
      <c r="L36" s="29">
        <f t="shared" si="4"/>
        <v>48.43</v>
      </c>
      <c r="M36" s="192">
        <f t="shared" si="5"/>
        <v>59.9</v>
      </c>
    </row>
    <row r="37" spans="2:17" x14ac:dyDescent="0.3">
      <c r="B37" s="29">
        <v>300</v>
      </c>
      <c r="C37" s="29">
        <f t="shared" si="0"/>
        <v>-111.80000000000001</v>
      </c>
      <c r="D37" s="193">
        <f t="shared" si="1"/>
        <v>17.7</v>
      </c>
      <c r="K37" s="29">
        <v>300</v>
      </c>
      <c r="L37" s="29">
        <f t="shared" si="4"/>
        <v>50.1</v>
      </c>
      <c r="M37" s="192">
        <f t="shared" si="5"/>
        <v>61</v>
      </c>
    </row>
    <row r="38" spans="2:17" x14ac:dyDescent="0.3">
      <c r="B38" s="29">
        <v>310</v>
      </c>
      <c r="C38" s="29">
        <f t="shared" si="0"/>
        <v>-108.86</v>
      </c>
      <c r="D38" s="193">
        <f t="shared" si="1"/>
        <v>18.29</v>
      </c>
      <c r="K38" s="29">
        <v>310</v>
      </c>
      <c r="L38" s="195">
        <f t="shared" si="4"/>
        <v>51.77</v>
      </c>
      <c r="M38" s="192">
        <f t="shared" si="5"/>
        <v>62.1</v>
      </c>
      <c r="P38">
        <v>200</v>
      </c>
      <c r="Q38">
        <v>50</v>
      </c>
    </row>
    <row r="39" spans="2:17" x14ac:dyDescent="0.3">
      <c r="B39" s="29">
        <v>320</v>
      </c>
      <c r="C39" s="29">
        <f t="shared" si="0"/>
        <v>-105.92</v>
      </c>
      <c r="D39" s="193">
        <f t="shared" si="1"/>
        <v>18.88</v>
      </c>
      <c r="K39" s="29">
        <v>320</v>
      </c>
      <c r="L39" s="195">
        <f t="shared" si="4"/>
        <v>53.440000000000005</v>
      </c>
      <c r="M39" s="192">
        <f t="shared" si="5"/>
        <v>63.2</v>
      </c>
      <c r="P39">
        <v>655</v>
      </c>
      <c r="Q39">
        <v>100</v>
      </c>
    </row>
    <row r="40" spans="2:17" x14ac:dyDescent="0.3">
      <c r="B40" s="29">
        <v>330</v>
      </c>
      <c r="C40" s="29">
        <f t="shared" si="0"/>
        <v>-102.98</v>
      </c>
      <c r="D40" s="193">
        <f t="shared" si="1"/>
        <v>19.47</v>
      </c>
      <c r="K40" s="29">
        <v>330</v>
      </c>
      <c r="L40" s="195">
        <f t="shared" si="4"/>
        <v>55.110000000000007</v>
      </c>
      <c r="M40" s="192">
        <f t="shared" si="5"/>
        <v>64.3</v>
      </c>
    </row>
    <row r="41" spans="2:17" x14ac:dyDescent="0.3">
      <c r="B41" s="29">
        <v>340</v>
      </c>
      <c r="C41" s="29">
        <f t="shared" si="0"/>
        <v>-100.04</v>
      </c>
      <c r="D41" s="193">
        <f t="shared" si="1"/>
        <v>20.059999999999999</v>
      </c>
      <c r="K41" s="29">
        <v>340</v>
      </c>
      <c r="L41" s="195">
        <f t="shared" si="4"/>
        <v>56.78</v>
      </c>
      <c r="M41" s="192">
        <f t="shared" si="5"/>
        <v>65.400000000000006</v>
      </c>
    </row>
    <row r="42" spans="2:17" x14ac:dyDescent="0.3">
      <c r="B42" s="29">
        <v>350</v>
      </c>
      <c r="C42" s="29">
        <f t="shared" si="0"/>
        <v>-97.100000000000009</v>
      </c>
      <c r="D42" s="193">
        <f t="shared" si="1"/>
        <v>20.65</v>
      </c>
      <c r="K42" s="29">
        <v>350</v>
      </c>
      <c r="L42" s="195">
        <f t="shared" si="4"/>
        <v>58.45</v>
      </c>
      <c r="M42" s="192">
        <f t="shared" si="5"/>
        <v>66.5</v>
      </c>
    </row>
    <row r="43" spans="2:17" x14ac:dyDescent="0.3">
      <c r="B43" s="29">
        <v>360</v>
      </c>
      <c r="C43" s="29">
        <f t="shared" si="0"/>
        <v>-94.160000000000011</v>
      </c>
      <c r="D43" s="193">
        <f t="shared" si="1"/>
        <v>21.24</v>
      </c>
      <c r="K43" s="29">
        <v>360</v>
      </c>
      <c r="L43" s="195">
        <f t="shared" si="4"/>
        <v>60.120000000000005</v>
      </c>
      <c r="M43" s="192">
        <f t="shared" si="5"/>
        <v>67.599999999999994</v>
      </c>
    </row>
    <row r="44" spans="2:17" x14ac:dyDescent="0.3">
      <c r="B44" s="29">
        <v>370</v>
      </c>
      <c r="C44" s="29">
        <f t="shared" si="0"/>
        <v>-91.220000000000013</v>
      </c>
      <c r="D44" s="193">
        <f t="shared" si="1"/>
        <v>21.83</v>
      </c>
      <c r="K44" s="29">
        <v>370</v>
      </c>
      <c r="L44" s="195">
        <f t="shared" si="4"/>
        <v>61.790000000000006</v>
      </c>
      <c r="M44" s="192">
        <f t="shared" si="5"/>
        <v>68.7</v>
      </c>
    </row>
    <row r="45" spans="2:17" x14ac:dyDescent="0.3">
      <c r="B45" s="29">
        <v>380</v>
      </c>
      <c r="C45" s="29">
        <f t="shared" si="0"/>
        <v>-88.28</v>
      </c>
      <c r="D45" s="193">
        <f t="shared" si="1"/>
        <v>22.419999999999998</v>
      </c>
      <c r="K45" s="29">
        <v>380</v>
      </c>
      <c r="L45" s="195">
        <f t="shared" si="4"/>
        <v>63.46</v>
      </c>
      <c r="M45" s="192">
        <f t="shared" si="5"/>
        <v>69.8</v>
      </c>
    </row>
    <row r="46" spans="2:17" x14ac:dyDescent="0.3">
      <c r="B46" s="29">
        <v>390</v>
      </c>
      <c r="C46" s="29">
        <f t="shared" si="0"/>
        <v>-85.34</v>
      </c>
      <c r="D46" s="193">
        <f t="shared" si="1"/>
        <v>23.009999999999998</v>
      </c>
      <c r="K46" s="29">
        <v>390</v>
      </c>
      <c r="L46" s="195">
        <f t="shared" si="4"/>
        <v>65.13000000000001</v>
      </c>
      <c r="M46" s="192">
        <f t="shared" si="5"/>
        <v>70.900000000000006</v>
      </c>
    </row>
    <row r="47" spans="2:17" x14ac:dyDescent="0.3">
      <c r="B47" s="29">
        <v>400</v>
      </c>
      <c r="C47" s="29">
        <f t="shared" si="0"/>
        <v>-82.4</v>
      </c>
      <c r="D47" s="193">
        <f t="shared" si="1"/>
        <v>23.599999999999998</v>
      </c>
      <c r="K47" s="29">
        <v>400</v>
      </c>
      <c r="L47" s="195">
        <f t="shared" si="4"/>
        <v>66.8</v>
      </c>
      <c r="M47" s="192">
        <f t="shared" si="5"/>
        <v>72</v>
      </c>
    </row>
    <row r="48" spans="2:17" x14ac:dyDescent="0.3">
      <c r="B48" s="29">
        <v>410</v>
      </c>
      <c r="C48" s="29">
        <f t="shared" si="0"/>
        <v>-79.460000000000008</v>
      </c>
      <c r="D48" s="193">
        <f t="shared" si="1"/>
        <v>24.189999999999998</v>
      </c>
      <c r="K48" s="29">
        <v>410</v>
      </c>
      <c r="L48" s="195">
        <f t="shared" si="4"/>
        <v>68.47</v>
      </c>
      <c r="M48" s="192">
        <f t="shared" si="5"/>
        <v>73.099999999999994</v>
      </c>
    </row>
    <row r="49" spans="2:13" x14ac:dyDescent="0.3">
      <c r="B49" s="29">
        <v>420</v>
      </c>
      <c r="C49" s="29">
        <f t="shared" si="0"/>
        <v>-76.52000000000001</v>
      </c>
      <c r="D49" s="193">
        <f t="shared" si="1"/>
        <v>24.779999999999998</v>
      </c>
      <c r="K49" s="29">
        <v>420</v>
      </c>
      <c r="L49" s="195">
        <f t="shared" si="4"/>
        <v>70.14</v>
      </c>
      <c r="M49" s="192">
        <f t="shared" si="5"/>
        <v>74.2</v>
      </c>
    </row>
    <row r="50" spans="2:13" x14ac:dyDescent="0.3">
      <c r="B50" s="29">
        <v>430</v>
      </c>
      <c r="C50" s="29">
        <f t="shared" si="0"/>
        <v>-73.580000000000013</v>
      </c>
      <c r="D50" s="193">
        <f t="shared" si="1"/>
        <v>25.369999999999997</v>
      </c>
      <c r="K50" s="29">
        <v>430</v>
      </c>
      <c r="L50" s="195">
        <f t="shared" si="4"/>
        <v>71.81</v>
      </c>
      <c r="M50" s="192">
        <f t="shared" si="5"/>
        <v>75.3</v>
      </c>
    </row>
    <row r="51" spans="2:13" x14ac:dyDescent="0.3">
      <c r="B51" s="29">
        <v>440</v>
      </c>
      <c r="C51" s="29">
        <f t="shared" si="0"/>
        <v>-70.640000000000015</v>
      </c>
      <c r="D51" s="193">
        <f t="shared" si="1"/>
        <v>25.959999999999997</v>
      </c>
      <c r="K51" s="29">
        <v>440</v>
      </c>
      <c r="L51" s="195">
        <f t="shared" si="4"/>
        <v>73.48</v>
      </c>
      <c r="M51" s="192">
        <f t="shared" si="5"/>
        <v>76.400000000000006</v>
      </c>
    </row>
    <row r="52" spans="2:13" x14ac:dyDescent="0.3">
      <c r="B52" s="29">
        <v>450</v>
      </c>
      <c r="C52" s="29">
        <f t="shared" si="0"/>
        <v>-67.700000000000017</v>
      </c>
      <c r="D52" s="193">
        <f t="shared" si="1"/>
        <v>26.549999999999997</v>
      </c>
      <c r="K52" s="29">
        <v>450</v>
      </c>
      <c r="L52" s="195">
        <f t="shared" si="4"/>
        <v>75.150000000000006</v>
      </c>
      <c r="M52" s="192">
        <f t="shared" si="5"/>
        <v>77.5</v>
      </c>
    </row>
    <row r="53" spans="2:13" x14ac:dyDescent="0.3">
      <c r="B53" s="29">
        <v>460</v>
      </c>
      <c r="C53" s="29">
        <f t="shared" si="0"/>
        <v>-64.760000000000019</v>
      </c>
      <c r="D53" s="193">
        <f t="shared" si="1"/>
        <v>27.139999999999997</v>
      </c>
      <c r="K53" s="29">
        <v>460</v>
      </c>
      <c r="L53" s="195">
        <f t="shared" si="4"/>
        <v>76.820000000000007</v>
      </c>
      <c r="M53" s="192">
        <f t="shared" si="5"/>
        <v>78.599999999999994</v>
      </c>
    </row>
    <row r="54" spans="2:13" x14ac:dyDescent="0.3">
      <c r="B54" s="29">
        <v>470</v>
      </c>
      <c r="C54" s="29">
        <f t="shared" si="0"/>
        <v>-61.820000000000022</v>
      </c>
      <c r="D54" s="193">
        <f t="shared" si="1"/>
        <v>27.729999999999997</v>
      </c>
      <c r="K54" s="29">
        <v>470</v>
      </c>
      <c r="L54" s="195">
        <f t="shared" si="4"/>
        <v>78.490000000000009</v>
      </c>
      <c r="M54" s="192">
        <f t="shared" si="5"/>
        <v>79.7</v>
      </c>
    </row>
    <row r="55" spans="2:13" x14ac:dyDescent="0.3">
      <c r="B55" s="29">
        <v>480</v>
      </c>
      <c r="C55" s="29">
        <f t="shared" si="0"/>
        <v>-58.879999999999995</v>
      </c>
      <c r="D55" s="193">
        <f t="shared" si="1"/>
        <v>28.32</v>
      </c>
      <c r="K55" s="29">
        <v>480</v>
      </c>
      <c r="L55" s="195">
        <f t="shared" si="4"/>
        <v>80.160000000000011</v>
      </c>
      <c r="M55" s="192">
        <f t="shared" si="5"/>
        <v>80.8</v>
      </c>
    </row>
    <row r="56" spans="2:13" x14ac:dyDescent="0.3">
      <c r="B56" s="29">
        <v>490</v>
      </c>
      <c r="C56" s="29">
        <f t="shared" si="0"/>
        <v>-55.94</v>
      </c>
      <c r="D56" s="193">
        <f t="shared" si="1"/>
        <v>28.91</v>
      </c>
      <c r="K56" s="29">
        <v>490</v>
      </c>
      <c r="L56" s="195">
        <f t="shared" si="4"/>
        <v>81.83</v>
      </c>
      <c r="M56" s="192">
        <f t="shared" si="5"/>
        <v>81.900000000000006</v>
      </c>
    </row>
    <row r="57" spans="2:13" x14ac:dyDescent="0.3">
      <c r="B57" s="29">
        <v>500</v>
      </c>
      <c r="C57" s="29">
        <f t="shared" si="0"/>
        <v>-53</v>
      </c>
      <c r="D57" s="193">
        <f t="shared" si="1"/>
        <v>29.5</v>
      </c>
      <c r="K57" s="29">
        <v>500</v>
      </c>
      <c r="L57" s="195">
        <f t="shared" si="4"/>
        <v>83.5</v>
      </c>
      <c r="M57" s="192">
        <f t="shared" si="5"/>
        <v>83</v>
      </c>
    </row>
    <row r="58" spans="2:13" x14ac:dyDescent="0.3">
      <c r="B58" s="29">
        <v>510</v>
      </c>
      <c r="C58" s="29">
        <f t="shared" si="0"/>
        <v>-50.06</v>
      </c>
      <c r="D58" s="193">
        <f t="shared" si="1"/>
        <v>30.09</v>
      </c>
      <c r="K58" s="29">
        <v>510</v>
      </c>
      <c r="L58" s="195">
        <f t="shared" si="4"/>
        <v>85.17</v>
      </c>
      <c r="M58" s="192">
        <f t="shared" si="5"/>
        <v>84.1</v>
      </c>
    </row>
    <row r="59" spans="2:13" x14ac:dyDescent="0.3">
      <c r="B59" s="29">
        <v>520</v>
      </c>
      <c r="C59" s="29">
        <f t="shared" si="0"/>
        <v>-47.120000000000005</v>
      </c>
      <c r="D59" s="193">
        <f t="shared" si="1"/>
        <v>30.68</v>
      </c>
      <c r="K59" s="29">
        <v>520</v>
      </c>
      <c r="L59" s="195">
        <f t="shared" si="4"/>
        <v>86.84</v>
      </c>
      <c r="M59" s="192">
        <f t="shared" si="5"/>
        <v>85.2</v>
      </c>
    </row>
    <row r="60" spans="2:13" x14ac:dyDescent="0.3">
      <c r="B60" s="29">
        <v>530</v>
      </c>
      <c r="C60" s="29">
        <f t="shared" si="0"/>
        <v>-44.180000000000007</v>
      </c>
      <c r="D60" s="193">
        <f t="shared" si="1"/>
        <v>31.27</v>
      </c>
      <c r="K60" s="29">
        <v>530</v>
      </c>
      <c r="L60" s="195">
        <f t="shared" si="4"/>
        <v>88.51</v>
      </c>
      <c r="M60" s="192">
        <f t="shared" si="5"/>
        <v>86.3</v>
      </c>
    </row>
    <row r="61" spans="2:13" x14ac:dyDescent="0.3">
      <c r="B61" s="29">
        <v>540</v>
      </c>
      <c r="C61" s="29">
        <f t="shared" si="0"/>
        <v>-41.240000000000009</v>
      </c>
      <c r="D61" s="193">
        <f t="shared" si="1"/>
        <v>31.86</v>
      </c>
      <c r="K61" s="29">
        <v>540</v>
      </c>
      <c r="L61" s="195">
        <f t="shared" si="4"/>
        <v>90.18</v>
      </c>
      <c r="M61" s="192">
        <f t="shared" si="5"/>
        <v>87.4</v>
      </c>
    </row>
    <row r="62" spans="2:13" x14ac:dyDescent="0.3">
      <c r="B62" s="29">
        <v>550</v>
      </c>
      <c r="C62" s="29">
        <f t="shared" si="0"/>
        <v>-38.300000000000011</v>
      </c>
      <c r="D62" s="193">
        <f t="shared" si="1"/>
        <v>32.449999999999996</v>
      </c>
      <c r="K62" s="29">
        <v>550</v>
      </c>
      <c r="L62" s="195">
        <f t="shared" si="4"/>
        <v>91.850000000000009</v>
      </c>
      <c r="M62" s="192">
        <f t="shared" si="5"/>
        <v>88.5</v>
      </c>
    </row>
    <row r="63" spans="2:13" x14ac:dyDescent="0.3">
      <c r="B63" s="29">
        <v>560</v>
      </c>
      <c r="C63" s="29">
        <f t="shared" si="0"/>
        <v>-35.360000000000014</v>
      </c>
      <c r="D63" s="193">
        <f t="shared" si="1"/>
        <v>33.04</v>
      </c>
      <c r="K63" s="29">
        <v>560</v>
      </c>
      <c r="L63" s="195">
        <f t="shared" si="4"/>
        <v>93.52000000000001</v>
      </c>
      <c r="M63" s="192">
        <f t="shared" si="5"/>
        <v>89.6</v>
      </c>
    </row>
    <row r="64" spans="2:13" x14ac:dyDescent="0.3">
      <c r="B64" s="29">
        <v>570</v>
      </c>
      <c r="C64" s="29">
        <f t="shared" si="0"/>
        <v>-32.420000000000016</v>
      </c>
      <c r="D64" s="193">
        <f t="shared" si="1"/>
        <v>33.629999999999995</v>
      </c>
      <c r="K64" s="29">
        <v>570</v>
      </c>
      <c r="L64" s="195">
        <f t="shared" si="4"/>
        <v>95.190000000000012</v>
      </c>
      <c r="M64" s="192">
        <f t="shared" si="5"/>
        <v>90.7</v>
      </c>
    </row>
    <row r="65" spans="2:13" x14ac:dyDescent="0.3">
      <c r="B65" s="29">
        <v>580</v>
      </c>
      <c r="C65" s="29">
        <f t="shared" si="0"/>
        <v>-29.480000000000018</v>
      </c>
      <c r="D65" s="193">
        <f t="shared" si="1"/>
        <v>34.22</v>
      </c>
      <c r="K65" s="29">
        <v>580</v>
      </c>
      <c r="L65" s="195">
        <f t="shared" si="4"/>
        <v>96.86</v>
      </c>
      <c r="M65" s="192">
        <f t="shared" si="5"/>
        <v>91.8</v>
      </c>
    </row>
    <row r="66" spans="2:13" x14ac:dyDescent="0.3">
      <c r="B66" s="29">
        <v>590</v>
      </c>
      <c r="C66" s="29">
        <f t="shared" si="0"/>
        <v>-26.54000000000002</v>
      </c>
      <c r="D66" s="193">
        <f t="shared" si="1"/>
        <v>34.809999999999995</v>
      </c>
      <c r="K66" s="29">
        <v>590</v>
      </c>
      <c r="L66" s="195">
        <f t="shared" si="4"/>
        <v>98.53</v>
      </c>
      <c r="M66" s="192">
        <f t="shared" si="5"/>
        <v>92.9</v>
      </c>
    </row>
    <row r="67" spans="2:13" x14ac:dyDescent="0.3">
      <c r="B67" s="29">
        <v>600</v>
      </c>
      <c r="C67" s="29">
        <f t="shared" si="0"/>
        <v>-23.600000000000023</v>
      </c>
      <c r="D67" s="193">
        <f t="shared" si="1"/>
        <v>35.4</v>
      </c>
      <c r="K67" s="29">
        <v>600</v>
      </c>
      <c r="L67" s="195">
        <f t="shared" si="4"/>
        <v>100.2</v>
      </c>
      <c r="M67" s="192">
        <f t="shared" si="5"/>
        <v>94</v>
      </c>
    </row>
    <row r="68" spans="2:13" x14ac:dyDescent="0.3">
      <c r="B68" s="29">
        <v>610</v>
      </c>
      <c r="C68" s="29">
        <f t="shared" si="0"/>
        <v>-20.659999999999997</v>
      </c>
      <c r="D68" s="193">
        <f t="shared" si="1"/>
        <v>35.989999999999995</v>
      </c>
      <c r="K68" s="29">
        <v>610</v>
      </c>
      <c r="L68" s="195">
        <f t="shared" si="4"/>
        <v>101.87</v>
      </c>
      <c r="M68" s="192">
        <f t="shared" si="5"/>
        <v>95.1</v>
      </c>
    </row>
    <row r="69" spans="2:13" x14ac:dyDescent="0.3">
      <c r="B69" s="29">
        <v>620</v>
      </c>
      <c r="C69" s="29">
        <f t="shared" si="0"/>
        <v>-17.72</v>
      </c>
      <c r="D69" s="193">
        <f t="shared" si="1"/>
        <v>36.58</v>
      </c>
      <c r="K69" s="29">
        <v>620</v>
      </c>
      <c r="L69" s="195">
        <f t="shared" si="4"/>
        <v>103.54</v>
      </c>
      <c r="M69" s="192">
        <f t="shared" si="5"/>
        <v>96.2</v>
      </c>
    </row>
    <row r="70" spans="2:13" x14ac:dyDescent="0.3">
      <c r="B70" s="29">
        <v>630</v>
      </c>
      <c r="C70" s="29">
        <f t="shared" si="0"/>
        <v>-14.780000000000001</v>
      </c>
      <c r="D70" s="193">
        <f t="shared" si="1"/>
        <v>37.169999999999995</v>
      </c>
      <c r="K70" s="29">
        <v>630</v>
      </c>
      <c r="L70" s="195">
        <f t="shared" si="4"/>
        <v>105.21000000000001</v>
      </c>
      <c r="M70" s="192">
        <f t="shared" si="5"/>
        <v>97.3</v>
      </c>
    </row>
    <row r="71" spans="2:13" x14ac:dyDescent="0.3">
      <c r="B71" s="29">
        <v>640</v>
      </c>
      <c r="C71" s="29">
        <f t="shared" si="0"/>
        <v>-11.840000000000003</v>
      </c>
      <c r="D71" s="193">
        <f t="shared" si="1"/>
        <v>37.76</v>
      </c>
      <c r="K71" s="29">
        <v>640</v>
      </c>
      <c r="L71" s="195">
        <f t="shared" si="4"/>
        <v>106.88000000000001</v>
      </c>
      <c r="M71" s="192">
        <f t="shared" si="5"/>
        <v>98.4</v>
      </c>
    </row>
    <row r="72" spans="2:13" x14ac:dyDescent="0.3">
      <c r="B72" s="29">
        <v>650</v>
      </c>
      <c r="C72" s="29">
        <f t="shared" ref="C72:C109" si="6" xml:space="preserve"> ((B72 * 0.294) - 200)</f>
        <v>-8.9000000000000057</v>
      </c>
      <c r="D72" s="193">
        <f t="shared" ref="D72:D109" si="7" xml:space="preserve"> (B72 * 0.059)</f>
        <v>38.35</v>
      </c>
      <c r="K72" s="194">
        <v>650</v>
      </c>
      <c r="L72" s="195">
        <f t="shared" ref="L72:L109" si="8">K72*0.167</f>
        <v>108.55000000000001</v>
      </c>
      <c r="M72" s="192">
        <f t="shared" si="5"/>
        <v>99.5</v>
      </c>
    </row>
    <row r="73" spans="2:13" x14ac:dyDescent="0.3">
      <c r="B73" s="29">
        <v>660</v>
      </c>
      <c r="C73" s="29">
        <f t="shared" si="6"/>
        <v>-5.960000000000008</v>
      </c>
      <c r="D73" s="193">
        <f t="shared" si="7"/>
        <v>38.94</v>
      </c>
      <c r="K73" s="29">
        <v>660</v>
      </c>
      <c r="L73" s="195">
        <f t="shared" si="8"/>
        <v>110.22000000000001</v>
      </c>
      <c r="M73" s="196">
        <f t="shared" ref="M73:M92" si="9">(K73*0.092) + 23</f>
        <v>83.72</v>
      </c>
    </row>
    <row r="74" spans="2:13" x14ac:dyDescent="0.3">
      <c r="B74" s="29">
        <v>670</v>
      </c>
      <c r="C74" s="29">
        <f t="shared" si="6"/>
        <v>-3.0200000000000102</v>
      </c>
      <c r="D74" s="193">
        <f t="shared" si="7"/>
        <v>39.53</v>
      </c>
      <c r="K74" s="29">
        <v>670</v>
      </c>
      <c r="L74" s="195">
        <f t="shared" si="8"/>
        <v>111.89</v>
      </c>
      <c r="M74" s="196">
        <f t="shared" si="9"/>
        <v>84.64</v>
      </c>
    </row>
    <row r="75" spans="2:13" x14ac:dyDescent="0.3">
      <c r="B75" s="29">
        <v>680</v>
      </c>
      <c r="C75" s="29">
        <f t="shared" si="6"/>
        <v>-8.0000000000012506E-2</v>
      </c>
      <c r="D75" s="193">
        <f t="shared" si="7"/>
        <v>40.119999999999997</v>
      </c>
      <c r="K75" s="29">
        <v>680</v>
      </c>
      <c r="L75" s="195">
        <f t="shared" si="8"/>
        <v>113.56</v>
      </c>
      <c r="M75" s="196">
        <f t="shared" si="9"/>
        <v>85.56</v>
      </c>
    </row>
    <row r="76" spans="2:13" x14ac:dyDescent="0.3">
      <c r="B76" s="29">
        <v>690</v>
      </c>
      <c r="C76" s="29">
        <f t="shared" si="6"/>
        <v>2.8599999999999852</v>
      </c>
      <c r="D76" s="193">
        <f t="shared" si="7"/>
        <v>40.71</v>
      </c>
      <c r="K76" s="29">
        <v>690</v>
      </c>
      <c r="L76" s="195">
        <f t="shared" si="8"/>
        <v>115.23</v>
      </c>
      <c r="M76" s="196">
        <f t="shared" si="9"/>
        <v>86.47999999999999</v>
      </c>
    </row>
    <row r="77" spans="2:13" x14ac:dyDescent="0.3">
      <c r="B77" s="29">
        <v>700</v>
      </c>
      <c r="C77" s="29">
        <f t="shared" si="6"/>
        <v>5.7999999999999829</v>
      </c>
      <c r="D77" s="193">
        <f t="shared" si="7"/>
        <v>41.3</v>
      </c>
      <c r="K77" s="29">
        <v>700</v>
      </c>
      <c r="L77" s="195">
        <f t="shared" si="8"/>
        <v>116.9</v>
      </c>
      <c r="M77" s="196">
        <f t="shared" si="9"/>
        <v>87.4</v>
      </c>
    </row>
    <row r="78" spans="2:13" x14ac:dyDescent="0.3">
      <c r="B78" s="29">
        <v>710</v>
      </c>
      <c r="C78" s="29">
        <f t="shared" si="6"/>
        <v>8.7399999999999807</v>
      </c>
      <c r="D78" s="193">
        <f t="shared" si="7"/>
        <v>41.89</v>
      </c>
      <c r="K78" s="29">
        <v>710</v>
      </c>
      <c r="L78" s="195">
        <f t="shared" si="8"/>
        <v>118.57000000000001</v>
      </c>
      <c r="M78" s="196">
        <f t="shared" si="9"/>
        <v>88.32</v>
      </c>
    </row>
    <row r="79" spans="2:13" x14ac:dyDescent="0.3">
      <c r="B79" s="29">
        <v>720</v>
      </c>
      <c r="C79" s="29">
        <f t="shared" si="6"/>
        <v>11.679999999999978</v>
      </c>
      <c r="D79" s="193">
        <f t="shared" si="7"/>
        <v>42.48</v>
      </c>
      <c r="K79" s="29">
        <v>720</v>
      </c>
      <c r="L79" s="195">
        <f t="shared" si="8"/>
        <v>120.24000000000001</v>
      </c>
      <c r="M79" s="196">
        <f t="shared" si="9"/>
        <v>89.24</v>
      </c>
    </row>
    <row r="80" spans="2:13" x14ac:dyDescent="0.3">
      <c r="B80" s="29">
        <v>730</v>
      </c>
      <c r="C80" s="29">
        <f t="shared" si="6"/>
        <v>14.619999999999976</v>
      </c>
      <c r="D80" s="193">
        <f t="shared" si="7"/>
        <v>43.07</v>
      </c>
      <c r="K80" s="29">
        <v>730</v>
      </c>
      <c r="L80" s="195">
        <f t="shared" si="8"/>
        <v>121.91000000000001</v>
      </c>
      <c r="M80" s="196">
        <f t="shared" si="9"/>
        <v>90.16</v>
      </c>
    </row>
    <row r="81" spans="2:13" x14ac:dyDescent="0.3">
      <c r="B81" s="29">
        <v>740</v>
      </c>
      <c r="C81" s="29">
        <f t="shared" si="6"/>
        <v>17.559999999999974</v>
      </c>
      <c r="D81" s="193">
        <f t="shared" si="7"/>
        <v>43.66</v>
      </c>
      <c r="K81" s="29">
        <v>740</v>
      </c>
      <c r="L81" s="195">
        <f t="shared" si="8"/>
        <v>123.58000000000001</v>
      </c>
      <c r="M81" s="196">
        <f t="shared" si="9"/>
        <v>91.08</v>
      </c>
    </row>
    <row r="82" spans="2:13" x14ac:dyDescent="0.3">
      <c r="B82" s="29">
        <v>750</v>
      </c>
      <c r="C82" s="29">
        <f t="shared" si="6"/>
        <v>20.5</v>
      </c>
      <c r="D82" s="193">
        <f t="shared" si="7"/>
        <v>44.25</v>
      </c>
      <c r="K82" s="29">
        <v>750</v>
      </c>
      <c r="L82" s="195">
        <f t="shared" si="8"/>
        <v>125.25000000000001</v>
      </c>
      <c r="M82" s="196">
        <f t="shared" si="9"/>
        <v>92</v>
      </c>
    </row>
    <row r="83" spans="2:13" x14ac:dyDescent="0.3">
      <c r="B83" s="29">
        <v>760</v>
      </c>
      <c r="C83" s="29">
        <f t="shared" si="6"/>
        <v>23.439999999999998</v>
      </c>
      <c r="D83" s="193">
        <f t="shared" si="7"/>
        <v>44.839999999999996</v>
      </c>
      <c r="K83" s="29">
        <v>760</v>
      </c>
      <c r="L83" s="195">
        <f t="shared" si="8"/>
        <v>126.92</v>
      </c>
      <c r="M83" s="196">
        <f t="shared" si="9"/>
        <v>92.92</v>
      </c>
    </row>
    <row r="84" spans="2:13" x14ac:dyDescent="0.3">
      <c r="B84" s="29">
        <v>770</v>
      </c>
      <c r="C84" s="29">
        <f t="shared" si="6"/>
        <v>26.379999999999995</v>
      </c>
      <c r="D84" s="193">
        <f t="shared" si="7"/>
        <v>45.43</v>
      </c>
      <c r="K84" s="29">
        <v>770</v>
      </c>
      <c r="L84" s="195">
        <f t="shared" si="8"/>
        <v>128.59</v>
      </c>
      <c r="M84" s="196">
        <f t="shared" si="9"/>
        <v>93.84</v>
      </c>
    </row>
    <row r="85" spans="2:13" x14ac:dyDescent="0.3">
      <c r="B85" s="29">
        <v>780</v>
      </c>
      <c r="C85" s="29">
        <f t="shared" si="6"/>
        <v>29.319999999999993</v>
      </c>
      <c r="D85" s="193">
        <f t="shared" si="7"/>
        <v>46.019999999999996</v>
      </c>
      <c r="K85" s="29">
        <v>780</v>
      </c>
      <c r="L85" s="195">
        <f t="shared" si="8"/>
        <v>130.26000000000002</v>
      </c>
      <c r="M85" s="196">
        <f t="shared" si="9"/>
        <v>94.76</v>
      </c>
    </row>
    <row r="86" spans="2:13" x14ac:dyDescent="0.3">
      <c r="B86" s="29">
        <v>790</v>
      </c>
      <c r="C86" s="29">
        <f t="shared" si="6"/>
        <v>32.259999999999991</v>
      </c>
      <c r="D86" s="193">
        <f t="shared" si="7"/>
        <v>46.61</v>
      </c>
      <c r="K86" s="29">
        <v>790</v>
      </c>
      <c r="L86" s="195">
        <f t="shared" si="8"/>
        <v>131.93</v>
      </c>
      <c r="M86" s="196">
        <f t="shared" si="9"/>
        <v>95.679999999999993</v>
      </c>
    </row>
    <row r="87" spans="2:13" x14ac:dyDescent="0.3">
      <c r="B87" s="29">
        <v>800</v>
      </c>
      <c r="C87" s="29">
        <f t="shared" si="6"/>
        <v>35.199999999999989</v>
      </c>
      <c r="D87" s="193">
        <f t="shared" si="7"/>
        <v>47.199999999999996</v>
      </c>
      <c r="K87" s="29">
        <v>800</v>
      </c>
      <c r="L87" s="195">
        <f t="shared" si="8"/>
        <v>133.6</v>
      </c>
      <c r="M87" s="196">
        <f t="shared" si="9"/>
        <v>96.6</v>
      </c>
    </row>
    <row r="88" spans="2:13" x14ac:dyDescent="0.3">
      <c r="B88" s="29">
        <v>810</v>
      </c>
      <c r="C88" s="29">
        <f t="shared" si="6"/>
        <v>38.139999999999986</v>
      </c>
      <c r="D88" s="193">
        <f t="shared" si="7"/>
        <v>47.79</v>
      </c>
      <c r="K88" s="29">
        <v>810</v>
      </c>
      <c r="L88" s="195">
        <f t="shared" si="8"/>
        <v>135.27000000000001</v>
      </c>
      <c r="M88" s="196">
        <f t="shared" si="9"/>
        <v>97.52</v>
      </c>
    </row>
    <row r="89" spans="2:13" x14ac:dyDescent="0.3">
      <c r="B89" s="29">
        <v>820</v>
      </c>
      <c r="C89" s="29">
        <f t="shared" si="6"/>
        <v>41.079999999999984</v>
      </c>
      <c r="D89" s="193">
        <f t="shared" si="7"/>
        <v>48.379999999999995</v>
      </c>
      <c r="K89" s="29">
        <v>820</v>
      </c>
      <c r="L89" s="195">
        <f t="shared" si="8"/>
        <v>136.94</v>
      </c>
      <c r="M89" s="196">
        <f t="shared" si="9"/>
        <v>98.44</v>
      </c>
    </row>
    <row r="90" spans="2:13" x14ac:dyDescent="0.3">
      <c r="B90" s="29">
        <v>830</v>
      </c>
      <c r="C90" s="29">
        <f t="shared" si="6"/>
        <v>44.019999999999982</v>
      </c>
      <c r="D90" s="193">
        <f t="shared" si="7"/>
        <v>48.97</v>
      </c>
      <c r="K90" s="29">
        <v>830</v>
      </c>
      <c r="L90" s="195">
        <f t="shared" si="8"/>
        <v>138.61000000000001</v>
      </c>
      <c r="M90" s="196">
        <f t="shared" si="9"/>
        <v>99.36</v>
      </c>
    </row>
    <row r="91" spans="2:13" x14ac:dyDescent="0.3">
      <c r="B91" s="29">
        <v>840</v>
      </c>
      <c r="C91" s="29">
        <f t="shared" si="6"/>
        <v>46.95999999999998</v>
      </c>
      <c r="D91" s="193">
        <f t="shared" si="7"/>
        <v>49.559999999999995</v>
      </c>
      <c r="K91" s="29">
        <v>840</v>
      </c>
      <c r="L91" s="195">
        <f t="shared" si="8"/>
        <v>140.28</v>
      </c>
      <c r="M91" s="196">
        <f t="shared" si="9"/>
        <v>100.28</v>
      </c>
    </row>
    <row r="92" spans="2:13" x14ac:dyDescent="0.3">
      <c r="B92" s="194">
        <v>850</v>
      </c>
      <c r="C92" s="194">
        <f t="shared" si="6"/>
        <v>49.899999999999977</v>
      </c>
      <c r="D92" s="194">
        <f t="shared" si="7"/>
        <v>50.15</v>
      </c>
      <c r="K92" s="197">
        <v>850</v>
      </c>
      <c r="L92" s="195">
        <f t="shared" si="8"/>
        <v>141.95000000000002</v>
      </c>
      <c r="M92" s="196">
        <f t="shared" si="9"/>
        <v>101.2</v>
      </c>
    </row>
    <row r="93" spans="2:13" x14ac:dyDescent="0.3">
      <c r="B93" s="29">
        <v>860</v>
      </c>
      <c r="C93" s="193">
        <f t="shared" si="6"/>
        <v>52.839999999999975</v>
      </c>
      <c r="D93" s="29">
        <f t="shared" si="7"/>
        <v>50.739999999999995</v>
      </c>
      <c r="K93" s="29">
        <v>860</v>
      </c>
      <c r="L93" s="195">
        <f t="shared" si="8"/>
        <v>143.62</v>
      </c>
      <c r="M93">
        <f t="shared" ref="M93:M109" si="10">(K93*0.095) + 23</f>
        <v>104.7</v>
      </c>
    </row>
    <row r="94" spans="2:13" x14ac:dyDescent="0.3">
      <c r="B94" s="29">
        <v>870</v>
      </c>
      <c r="C94" s="193">
        <f t="shared" si="6"/>
        <v>55.779999999999973</v>
      </c>
      <c r="D94" s="29">
        <f t="shared" si="7"/>
        <v>51.33</v>
      </c>
      <c r="K94" s="29">
        <v>870</v>
      </c>
      <c r="L94" s="195">
        <f t="shared" si="8"/>
        <v>145.29000000000002</v>
      </c>
      <c r="M94">
        <f t="shared" si="10"/>
        <v>105.65</v>
      </c>
    </row>
    <row r="95" spans="2:13" x14ac:dyDescent="0.3">
      <c r="B95" s="29">
        <v>880</v>
      </c>
      <c r="C95" s="193">
        <f t="shared" si="6"/>
        <v>58.71999999999997</v>
      </c>
      <c r="D95" s="29">
        <f t="shared" si="7"/>
        <v>51.919999999999995</v>
      </c>
      <c r="K95" s="29">
        <v>880</v>
      </c>
      <c r="L95" s="195">
        <f t="shared" si="8"/>
        <v>146.96</v>
      </c>
      <c r="M95">
        <f t="shared" si="10"/>
        <v>106.6</v>
      </c>
    </row>
    <row r="96" spans="2:13" x14ac:dyDescent="0.3">
      <c r="B96" s="29">
        <v>890</v>
      </c>
      <c r="C96" s="193">
        <f t="shared" si="6"/>
        <v>61.659999999999968</v>
      </c>
      <c r="D96" s="29">
        <f t="shared" si="7"/>
        <v>52.51</v>
      </c>
      <c r="K96" s="29">
        <v>890</v>
      </c>
      <c r="L96" s="195">
        <f t="shared" si="8"/>
        <v>148.63</v>
      </c>
      <c r="M96">
        <f t="shared" si="10"/>
        <v>107.55</v>
      </c>
    </row>
    <row r="97" spans="2:13" x14ac:dyDescent="0.3">
      <c r="B97" s="29">
        <v>900</v>
      </c>
      <c r="C97" s="193">
        <f t="shared" si="6"/>
        <v>64.599999999999966</v>
      </c>
      <c r="D97" s="29">
        <f t="shared" si="7"/>
        <v>53.099999999999994</v>
      </c>
      <c r="K97" s="29">
        <v>900</v>
      </c>
      <c r="L97" s="195">
        <f t="shared" si="8"/>
        <v>150.30000000000001</v>
      </c>
      <c r="M97">
        <f t="shared" si="10"/>
        <v>108.5</v>
      </c>
    </row>
    <row r="98" spans="2:13" x14ac:dyDescent="0.3">
      <c r="B98" s="29">
        <v>910</v>
      </c>
      <c r="C98" s="193">
        <f t="shared" si="6"/>
        <v>67.539999999999964</v>
      </c>
      <c r="D98" s="29">
        <f t="shared" si="7"/>
        <v>53.69</v>
      </c>
      <c r="K98" s="29">
        <v>910</v>
      </c>
      <c r="L98" s="195">
        <f t="shared" si="8"/>
        <v>151.97</v>
      </c>
      <c r="M98">
        <f t="shared" si="10"/>
        <v>109.45</v>
      </c>
    </row>
    <row r="99" spans="2:13" x14ac:dyDescent="0.3">
      <c r="B99" s="29">
        <v>920</v>
      </c>
      <c r="C99" s="193">
        <f t="shared" si="6"/>
        <v>70.479999999999961</v>
      </c>
      <c r="D99" s="29">
        <f t="shared" si="7"/>
        <v>54.279999999999994</v>
      </c>
      <c r="K99" s="29">
        <v>920</v>
      </c>
      <c r="L99" s="195">
        <f t="shared" si="8"/>
        <v>153.64000000000001</v>
      </c>
      <c r="M99">
        <f t="shared" si="10"/>
        <v>110.4</v>
      </c>
    </row>
    <row r="100" spans="2:13" x14ac:dyDescent="0.3">
      <c r="B100" s="29">
        <v>930</v>
      </c>
      <c r="C100" s="193">
        <f t="shared" si="6"/>
        <v>73.419999999999959</v>
      </c>
      <c r="D100" s="29">
        <f t="shared" si="7"/>
        <v>54.87</v>
      </c>
      <c r="K100" s="29">
        <v>930</v>
      </c>
      <c r="L100" s="195">
        <f t="shared" si="8"/>
        <v>155.31</v>
      </c>
      <c r="M100">
        <f t="shared" si="10"/>
        <v>111.35</v>
      </c>
    </row>
    <row r="101" spans="2:13" x14ac:dyDescent="0.3">
      <c r="B101" s="29">
        <v>940</v>
      </c>
      <c r="C101" s="193">
        <f t="shared" si="6"/>
        <v>76.359999999999957</v>
      </c>
      <c r="D101" s="29">
        <f t="shared" si="7"/>
        <v>55.459999999999994</v>
      </c>
      <c r="K101" s="29">
        <v>940</v>
      </c>
      <c r="L101" s="195">
        <f t="shared" si="8"/>
        <v>156.98000000000002</v>
      </c>
      <c r="M101">
        <f t="shared" si="10"/>
        <v>112.3</v>
      </c>
    </row>
    <row r="102" spans="2:13" x14ac:dyDescent="0.3">
      <c r="B102" s="29">
        <v>950</v>
      </c>
      <c r="C102" s="193">
        <f t="shared" si="6"/>
        <v>79.300000000000011</v>
      </c>
      <c r="D102" s="29">
        <f t="shared" si="7"/>
        <v>56.05</v>
      </c>
      <c r="K102" s="29">
        <v>950</v>
      </c>
      <c r="L102" s="195">
        <f t="shared" si="8"/>
        <v>158.65</v>
      </c>
      <c r="M102">
        <f t="shared" si="10"/>
        <v>113.25</v>
      </c>
    </row>
    <row r="103" spans="2:13" x14ac:dyDescent="0.3">
      <c r="B103" s="29">
        <v>960</v>
      </c>
      <c r="C103" s="193">
        <f t="shared" si="6"/>
        <v>82.240000000000009</v>
      </c>
      <c r="D103" s="29">
        <f t="shared" si="7"/>
        <v>56.64</v>
      </c>
      <c r="K103" s="29">
        <v>960</v>
      </c>
      <c r="L103" s="195">
        <f t="shared" si="8"/>
        <v>160.32000000000002</v>
      </c>
      <c r="M103">
        <f t="shared" si="10"/>
        <v>114.2</v>
      </c>
    </row>
    <row r="104" spans="2:13" x14ac:dyDescent="0.3">
      <c r="B104" s="29">
        <v>970</v>
      </c>
      <c r="C104" s="193">
        <f t="shared" si="6"/>
        <v>85.18</v>
      </c>
      <c r="D104" s="29">
        <f t="shared" si="7"/>
        <v>57.23</v>
      </c>
      <c r="K104" s="29">
        <v>970</v>
      </c>
      <c r="L104" s="195">
        <f t="shared" si="8"/>
        <v>161.99</v>
      </c>
      <c r="M104">
        <f t="shared" si="10"/>
        <v>115.15</v>
      </c>
    </row>
    <row r="105" spans="2:13" x14ac:dyDescent="0.3">
      <c r="B105" s="29">
        <v>980</v>
      </c>
      <c r="C105" s="193">
        <f t="shared" si="6"/>
        <v>88.12</v>
      </c>
      <c r="D105" s="29">
        <f t="shared" si="7"/>
        <v>57.82</v>
      </c>
      <c r="K105" s="29">
        <v>980</v>
      </c>
      <c r="L105" s="195">
        <f t="shared" si="8"/>
        <v>163.66</v>
      </c>
      <c r="M105">
        <f t="shared" si="10"/>
        <v>116.1</v>
      </c>
    </row>
    <row r="106" spans="2:13" x14ac:dyDescent="0.3">
      <c r="B106" s="29">
        <v>990</v>
      </c>
      <c r="C106" s="193">
        <f t="shared" si="6"/>
        <v>91.06</v>
      </c>
      <c r="D106" s="29">
        <f t="shared" si="7"/>
        <v>58.41</v>
      </c>
      <c r="K106" s="29">
        <v>990</v>
      </c>
      <c r="L106" s="195">
        <f t="shared" si="8"/>
        <v>165.33</v>
      </c>
      <c r="M106">
        <f t="shared" si="10"/>
        <v>117.05</v>
      </c>
    </row>
    <row r="107" spans="2:13" x14ac:dyDescent="0.3">
      <c r="B107" s="29">
        <v>1000</v>
      </c>
      <c r="C107" s="193">
        <f t="shared" si="6"/>
        <v>94</v>
      </c>
      <c r="D107" s="29">
        <f t="shared" si="7"/>
        <v>59</v>
      </c>
      <c r="K107" s="29">
        <v>1000</v>
      </c>
      <c r="L107" s="195">
        <f t="shared" si="8"/>
        <v>167</v>
      </c>
      <c r="M107">
        <f t="shared" si="10"/>
        <v>118</v>
      </c>
    </row>
    <row r="108" spans="2:13" x14ac:dyDescent="0.3">
      <c r="B108" s="29">
        <v>1010</v>
      </c>
      <c r="C108" s="193">
        <f t="shared" si="6"/>
        <v>96.94</v>
      </c>
      <c r="D108" s="29">
        <f t="shared" si="7"/>
        <v>59.589999999999996</v>
      </c>
      <c r="K108" s="29">
        <v>1010</v>
      </c>
      <c r="L108" s="195">
        <f t="shared" si="8"/>
        <v>168.67000000000002</v>
      </c>
      <c r="M108">
        <f t="shared" si="10"/>
        <v>118.95</v>
      </c>
    </row>
    <row r="109" spans="2:13" x14ac:dyDescent="0.3">
      <c r="B109" s="29">
        <v>1020</v>
      </c>
      <c r="C109" s="193">
        <f t="shared" si="6"/>
        <v>99.88</v>
      </c>
      <c r="D109" s="29">
        <f t="shared" si="7"/>
        <v>60.18</v>
      </c>
      <c r="K109" s="29">
        <v>1020</v>
      </c>
      <c r="L109" s="195">
        <f t="shared" si="8"/>
        <v>170.34</v>
      </c>
      <c r="M109">
        <f t="shared" si="10"/>
        <v>119.9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60"/>
  <sheetViews>
    <sheetView topLeftCell="A151" workbookViewId="0">
      <selection activeCell="G149" sqref="G149"/>
    </sheetView>
  </sheetViews>
  <sheetFormatPr baseColWidth="10" defaultColWidth="9.109375" defaultRowHeight="14.4" x14ac:dyDescent="0.3"/>
  <cols>
    <col min="2" max="2" width="9.5546875" bestFit="1" customWidth="1"/>
    <col min="3" max="3" width="13.33203125" bestFit="1" customWidth="1"/>
    <col min="4" max="4" width="9.1093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3.109375" bestFit="1" customWidth="1"/>
  </cols>
  <sheetData>
    <row r="1" spans="1:8" s="178" customFormat="1" ht="18.600000000000001" thickBot="1" x14ac:dyDescent="0.4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3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3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3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3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3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3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3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3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3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3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3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3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3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3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3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3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3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3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3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3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3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3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3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3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3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3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3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3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3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3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3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3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3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3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3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3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3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3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3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3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3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3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3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3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3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3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3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3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3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5" si="1">CONCATENATE(A50,"/",B50,"/",C50,"/",D50,)</f>
        <v>Casandra/Cuartos/Temperatura/01</v>
      </c>
    </row>
    <row r="51" spans="1:8" x14ac:dyDescent="0.3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3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3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3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ht="15" thickBot="1" x14ac:dyDescent="0.35">
      <c r="A55" s="187" t="s">
        <v>53</v>
      </c>
      <c r="B55" s="188" t="s">
        <v>249</v>
      </c>
      <c r="C55" s="188" t="s">
        <v>310</v>
      </c>
      <c r="D55" s="189" t="s">
        <v>278</v>
      </c>
      <c r="E55" s="188" t="s">
        <v>275</v>
      </c>
      <c r="F55" s="190" t="s">
        <v>311</v>
      </c>
      <c r="G55" s="188" t="s">
        <v>307</v>
      </c>
      <c r="H55" s="191" t="str">
        <f t="shared" si="1"/>
        <v>Casandra/Cuartos/SensorMov/02</v>
      </c>
    </row>
    <row r="56" spans="1:8" x14ac:dyDescent="0.3">
      <c r="A56" s="179" t="s">
        <v>53</v>
      </c>
      <c r="B56" s="180" t="s">
        <v>251</v>
      </c>
      <c r="C56" s="180" t="s">
        <v>273</v>
      </c>
      <c r="D56" s="181" t="s">
        <v>274</v>
      </c>
      <c r="E56" s="180" t="s">
        <v>275</v>
      </c>
      <c r="F56" s="182" t="s">
        <v>276</v>
      </c>
      <c r="G56" s="180" t="s">
        <v>277</v>
      </c>
      <c r="H56" s="183" t="str">
        <f>CONCATENATE(A56,"/",B56,"/",C56,"/",D56)</f>
        <v>Casandra/Cocina/LuzEstado/01</v>
      </c>
    </row>
    <row r="57" spans="1:8" x14ac:dyDescent="0.3">
      <c r="A57" s="184" t="s">
        <v>53</v>
      </c>
      <c r="B57" s="29" t="s">
        <v>251</v>
      </c>
      <c r="C57" s="29" t="s">
        <v>273</v>
      </c>
      <c r="D57" s="185" t="s">
        <v>278</v>
      </c>
      <c r="E57" s="29" t="s">
        <v>275</v>
      </c>
      <c r="F57" s="25" t="s">
        <v>276</v>
      </c>
      <c r="G57" s="29" t="s">
        <v>277</v>
      </c>
      <c r="H57" s="186" t="str">
        <f t="shared" ref="H57:H105" si="2">CONCATENATE(A57,"/",B57,"/",C57,"/",D57)</f>
        <v>Casandra/Cocina/LuzEstado/02</v>
      </c>
    </row>
    <row r="58" spans="1:8" x14ac:dyDescent="0.3">
      <c r="A58" s="184" t="s">
        <v>53</v>
      </c>
      <c r="B58" s="29" t="s">
        <v>251</v>
      </c>
      <c r="C58" s="29" t="s">
        <v>273</v>
      </c>
      <c r="D58" s="185" t="s">
        <v>279</v>
      </c>
      <c r="E58" s="29" t="s">
        <v>275</v>
      </c>
      <c r="F58" s="25" t="s">
        <v>276</v>
      </c>
      <c r="G58" s="29" t="s">
        <v>277</v>
      </c>
      <c r="H58" s="186" t="str">
        <f t="shared" si="2"/>
        <v>Casandra/Cocina/LuzEstado/03</v>
      </c>
    </row>
    <row r="59" spans="1:8" x14ac:dyDescent="0.3">
      <c r="A59" s="184" t="s">
        <v>53</v>
      </c>
      <c r="B59" s="29" t="s">
        <v>251</v>
      </c>
      <c r="C59" s="29" t="s">
        <v>273</v>
      </c>
      <c r="D59" s="185" t="s">
        <v>280</v>
      </c>
      <c r="E59" s="29" t="s">
        <v>275</v>
      </c>
      <c r="F59" s="25" t="s">
        <v>276</v>
      </c>
      <c r="G59" s="29" t="s">
        <v>277</v>
      </c>
      <c r="H59" s="186" t="str">
        <f t="shared" si="2"/>
        <v>Casandra/Cocina/LuzEstado/04</v>
      </c>
    </row>
    <row r="60" spans="1:8" x14ac:dyDescent="0.3">
      <c r="A60" s="184" t="s">
        <v>53</v>
      </c>
      <c r="B60" s="29" t="s">
        <v>251</v>
      </c>
      <c r="C60" s="29" t="s">
        <v>273</v>
      </c>
      <c r="D60" s="185" t="s">
        <v>281</v>
      </c>
      <c r="E60" s="29" t="s">
        <v>275</v>
      </c>
      <c r="F60" s="25" t="s">
        <v>276</v>
      </c>
      <c r="G60" s="29" t="s">
        <v>277</v>
      </c>
      <c r="H60" s="186" t="str">
        <f t="shared" si="2"/>
        <v>Casandra/Cocina/LuzEstado/05</v>
      </c>
    </row>
    <row r="61" spans="1:8" x14ac:dyDescent="0.3">
      <c r="A61" s="184" t="s">
        <v>53</v>
      </c>
      <c r="B61" s="29" t="s">
        <v>251</v>
      </c>
      <c r="C61" s="29" t="s">
        <v>273</v>
      </c>
      <c r="D61" s="185" t="s">
        <v>282</v>
      </c>
      <c r="E61" s="29" t="s">
        <v>275</v>
      </c>
      <c r="F61" s="25" t="s">
        <v>276</v>
      </c>
      <c r="G61" s="29" t="s">
        <v>277</v>
      </c>
      <c r="H61" s="186" t="str">
        <f t="shared" si="2"/>
        <v>Casandra/Cocina/LuzEstado/06</v>
      </c>
    </row>
    <row r="62" spans="1:8" x14ac:dyDescent="0.3">
      <c r="A62" s="184" t="s">
        <v>53</v>
      </c>
      <c r="B62" s="29" t="s">
        <v>251</v>
      </c>
      <c r="C62" s="29" t="s">
        <v>273</v>
      </c>
      <c r="D62" s="185" t="s">
        <v>283</v>
      </c>
      <c r="E62" s="29" t="s">
        <v>275</v>
      </c>
      <c r="F62" s="25" t="s">
        <v>276</v>
      </c>
      <c r="G62" s="29" t="s">
        <v>277</v>
      </c>
      <c r="H62" s="186" t="str">
        <f t="shared" si="2"/>
        <v>Casandra/Cocina/LuzEstado/07</v>
      </c>
    </row>
    <row r="63" spans="1:8" x14ac:dyDescent="0.3">
      <c r="A63" s="184" t="s">
        <v>53</v>
      </c>
      <c r="B63" s="29" t="s">
        <v>251</v>
      </c>
      <c r="C63" s="29" t="s">
        <v>273</v>
      </c>
      <c r="D63" s="185" t="s">
        <v>284</v>
      </c>
      <c r="E63" s="29" t="s">
        <v>275</v>
      </c>
      <c r="F63" s="25" t="s">
        <v>276</v>
      </c>
      <c r="G63" s="29" t="s">
        <v>277</v>
      </c>
      <c r="H63" s="186" t="str">
        <f t="shared" si="2"/>
        <v>Casandra/Cocina/LuzEstado/08</v>
      </c>
    </row>
    <row r="64" spans="1:8" x14ac:dyDescent="0.3">
      <c r="A64" s="184" t="s">
        <v>53</v>
      </c>
      <c r="B64" s="29" t="s">
        <v>251</v>
      </c>
      <c r="C64" s="29" t="s">
        <v>273</v>
      </c>
      <c r="D64" s="185" t="s">
        <v>285</v>
      </c>
      <c r="E64" s="29" t="s">
        <v>275</v>
      </c>
      <c r="F64" s="25" t="s">
        <v>276</v>
      </c>
      <c r="G64" s="29" t="s">
        <v>277</v>
      </c>
      <c r="H64" s="186" t="str">
        <f t="shared" si="2"/>
        <v>Casandra/Cocina/LuzEstado/09</v>
      </c>
    </row>
    <row r="65" spans="1:8" x14ac:dyDescent="0.3">
      <c r="A65" s="184" t="s">
        <v>53</v>
      </c>
      <c r="B65" s="29" t="s">
        <v>251</v>
      </c>
      <c r="C65" s="29" t="s">
        <v>273</v>
      </c>
      <c r="D65" s="185" t="s">
        <v>286</v>
      </c>
      <c r="E65" s="29" t="s">
        <v>275</v>
      </c>
      <c r="F65" s="25" t="s">
        <v>276</v>
      </c>
      <c r="G65" s="29" t="s">
        <v>277</v>
      </c>
      <c r="H65" s="186" t="str">
        <f t="shared" si="2"/>
        <v>Casandra/Cocina/LuzEstado/10</v>
      </c>
    </row>
    <row r="66" spans="1:8" x14ac:dyDescent="0.3">
      <c r="A66" s="184" t="s">
        <v>53</v>
      </c>
      <c r="B66" s="29" t="s">
        <v>251</v>
      </c>
      <c r="C66" s="29" t="s">
        <v>273</v>
      </c>
      <c r="D66" s="185" t="s">
        <v>287</v>
      </c>
      <c r="E66" s="29" t="s">
        <v>275</v>
      </c>
      <c r="F66" s="25" t="s">
        <v>276</v>
      </c>
      <c r="G66" s="29" t="s">
        <v>277</v>
      </c>
      <c r="H66" s="186" t="str">
        <f t="shared" si="2"/>
        <v>Casandra/Cocina/LuzEstado/11</v>
      </c>
    </row>
    <row r="67" spans="1:8" x14ac:dyDescent="0.3">
      <c r="A67" s="184" t="s">
        <v>53</v>
      </c>
      <c r="B67" s="29" t="s">
        <v>251</v>
      </c>
      <c r="C67" s="29" t="s">
        <v>273</v>
      </c>
      <c r="D67" s="185" t="s">
        <v>288</v>
      </c>
      <c r="E67" s="29" t="s">
        <v>275</v>
      </c>
      <c r="F67" s="25" t="s">
        <v>276</v>
      </c>
      <c r="G67" s="29" t="s">
        <v>277</v>
      </c>
      <c r="H67" s="186" t="str">
        <f t="shared" si="2"/>
        <v>Casandra/Cocina/LuzEstado/12</v>
      </c>
    </row>
    <row r="68" spans="1:8" x14ac:dyDescent="0.3">
      <c r="A68" s="184" t="s">
        <v>53</v>
      </c>
      <c r="B68" s="29" t="s">
        <v>251</v>
      </c>
      <c r="C68" s="29" t="s">
        <v>273</v>
      </c>
      <c r="D68" s="185" t="s">
        <v>289</v>
      </c>
      <c r="E68" s="29" t="s">
        <v>275</v>
      </c>
      <c r="F68" s="25" t="s">
        <v>276</v>
      </c>
      <c r="G68" s="29" t="s">
        <v>277</v>
      </c>
      <c r="H68" s="186" t="str">
        <f t="shared" si="2"/>
        <v>Casandra/Cocina/LuzEstado/13</v>
      </c>
    </row>
    <row r="69" spans="1:8" x14ac:dyDescent="0.3">
      <c r="A69" s="184" t="s">
        <v>53</v>
      </c>
      <c r="B69" s="29" t="s">
        <v>251</v>
      </c>
      <c r="C69" s="29" t="s">
        <v>273</v>
      </c>
      <c r="D69" s="185" t="s">
        <v>290</v>
      </c>
      <c r="E69" s="29" t="s">
        <v>275</v>
      </c>
      <c r="F69" s="25" t="s">
        <v>276</v>
      </c>
      <c r="G69" s="29" t="s">
        <v>277</v>
      </c>
      <c r="H69" s="186" t="str">
        <f t="shared" si="2"/>
        <v>Casandra/Cocina/LuzEstado/14</v>
      </c>
    </row>
    <row r="70" spans="1:8" x14ac:dyDescent="0.3">
      <c r="A70" s="184" t="s">
        <v>53</v>
      </c>
      <c r="B70" s="29" t="s">
        <v>251</v>
      </c>
      <c r="C70" s="29" t="s">
        <v>273</v>
      </c>
      <c r="D70" s="185" t="s">
        <v>291</v>
      </c>
      <c r="E70" s="29" t="s">
        <v>275</v>
      </c>
      <c r="F70" s="25" t="s">
        <v>276</v>
      </c>
      <c r="G70" s="29" t="s">
        <v>277</v>
      </c>
      <c r="H70" s="186" t="str">
        <f t="shared" si="2"/>
        <v>Casandra/Cocina/LuzEstado/15</v>
      </c>
    </row>
    <row r="71" spans="1:8" x14ac:dyDescent="0.3">
      <c r="A71" s="184" t="s">
        <v>53</v>
      </c>
      <c r="B71" s="29" t="s">
        <v>251</v>
      </c>
      <c r="C71" s="29" t="s">
        <v>273</v>
      </c>
      <c r="D71" s="185" t="s">
        <v>292</v>
      </c>
      <c r="E71" s="29" t="s">
        <v>275</v>
      </c>
      <c r="F71" s="25" t="s">
        <v>276</v>
      </c>
      <c r="G71" s="29" t="s">
        <v>277</v>
      </c>
      <c r="H71" s="186" t="str">
        <f t="shared" si="2"/>
        <v>Casandra/Cocina/LuzEstado/16</v>
      </c>
    </row>
    <row r="72" spans="1:8" x14ac:dyDescent="0.3">
      <c r="A72" s="184" t="s">
        <v>53</v>
      </c>
      <c r="B72" s="29" t="s">
        <v>251</v>
      </c>
      <c r="C72" s="29" t="s">
        <v>273</v>
      </c>
      <c r="D72" s="185" t="s">
        <v>293</v>
      </c>
      <c r="E72" s="29" t="s">
        <v>275</v>
      </c>
      <c r="F72" s="25" t="s">
        <v>276</v>
      </c>
      <c r="G72" s="29" t="s">
        <v>277</v>
      </c>
      <c r="H72" s="186" t="str">
        <f t="shared" si="2"/>
        <v>Casandra/Cocina/LuzEstado/17</v>
      </c>
    </row>
    <row r="73" spans="1:8" x14ac:dyDescent="0.3">
      <c r="A73" s="184" t="s">
        <v>53</v>
      </c>
      <c r="B73" s="29" t="s">
        <v>251</v>
      </c>
      <c r="C73" s="29" t="s">
        <v>273</v>
      </c>
      <c r="D73" s="185" t="s">
        <v>294</v>
      </c>
      <c r="E73" s="29" t="s">
        <v>275</v>
      </c>
      <c r="F73" s="25" t="s">
        <v>276</v>
      </c>
      <c r="G73" s="29" t="s">
        <v>277</v>
      </c>
      <c r="H73" s="186" t="str">
        <f t="shared" si="2"/>
        <v>Casandra/Cocina/LuzEstado/18</v>
      </c>
    </row>
    <row r="74" spans="1:8" x14ac:dyDescent="0.3">
      <c r="A74" s="184" t="s">
        <v>53</v>
      </c>
      <c r="B74" s="29" t="s">
        <v>251</v>
      </c>
      <c r="C74" s="29" t="s">
        <v>273</v>
      </c>
      <c r="D74" s="185" t="s">
        <v>295</v>
      </c>
      <c r="E74" s="29" t="s">
        <v>275</v>
      </c>
      <c r="F74" s="25" t="s">
        <v>276</v>
      </c>
      <c r="G74" s="29" t="s">
        <v>277</v>
      </c>
      <c r="H74" s="186" t="str">
        <f t="shared" si="2"/>
        <v>Casandra/Cocina/LuzEstado/19</v>
      </c>
    </row>
    <row r="75" spans="1:8" x14ac:dyDescent="0.3">
      <c r="A75" s="184" t="s">
        <v>53</v>
      </c>
      <c r="B75" s="29" t="s">
        <v>251</v>
      </c>
      <c r="C75" s="29" t="s">
        <v>273</v>
      </c>
      <c r="D75" s="185" t="s">
        <v>296</v>
      </c>
      <c r="E75" s="29" t="s">
        <v>275</v>
      </c>
      <c r="F75" s="25" t="s">
        <v>276</v>
      </c>
      <c r="G75" s="29" t="s">
        <v>277</v>
      </c>
      <c r="H75" s="186" t="str">
        <f t="shared" si="2"/>
        <v>Casandra/Cocina/LuzEstado/20</v>
      </c>
    </row>
    <row r="76" spans="1:8" x14ac:dyDescent="0.3">
      <c r="A76" s="184" t="s">
        <v>53</v>
      </c>
      <c r="B76" s="29" t="s">
        <v>251</v>
      </c>
      <c r="C76" s="29" t="s">
        <v>273</v>
      </c>
      <c r="D76" s="185" t="s">
        <v>297</v>
      </c>
      <c r="E76" s="29" t="s">
        <v>275</v>
      </c>
      <c r="F76" s="25" t="s">
        <v>276</v>
      </c>
      <c r="G76" s="29" t="s">
        <v>277</v>
      </c>
      <c r="H76" s="186" t="str">
        <f t="shared" si="2"/>
        <v>Casandra/Cocina/LuzEstado/21</v>
      </c>
    </row>
    <row r="77" spans="1:8" x14ac:dyDescent="0.3">
      <c r="A77" s="184" t="s">
        <v>53</v>
      </c>
      <c r="B77" s="29" t="s">
        <v>251</v>
      </c>
      <c r="C77" s="29" t="s">
        <v>273</v>
      </c>
      <c r="D77" s="185" t="s">
        <v>298</v>
      </c>
      <c r="E77" s="29" t="s">
        <v>275</v>
      </c>
      <c r="F77" s="25" t="s">
        <v>276</v>
      </c>
      <c r="G77" s="29" t="s">
        <v>277</v>
      </c>
      <c r="H77" s="186" t="str">
        <f t="shared" si="2"/>
        <v>Casandra/Cocina/LuzEstado/22</v>
      </c>
    </row>
    <row r="78" spans="1:8" x14ac:dyDescent="0.3">
      <c r="A78" s="184" t="s">
        <v>53</v>
      </c>
      <c r="B78" s="29" t="s">
        <v>251</v>
      </c>
      <c r="C78" s="29" t="s">
        <v>273</v>
      </c>
      <c r="D78" s="185" t="s">
        <v>299</v>
      </c>
      <c r="E78" s="29" t="s">
        <v>275</v>
      </c>
      <c r="F78" s="25" t="s">
        <v>276</v>
      </c>
      <c r="G78" s="29" t="s">
        <v>277</v>
      </c>
      <c r="H78" s="186" t="str">
        <f t="shared" si="2"/>
        <v>Casandra/Cocina/LuzEstado/23</v>
      </c>
    </row>
    <row r="79" spans="1:8" x14ac:dyDescent="0.3">
      <c r="A79" s="184" t="s">
        <v>53</v>
      </c>
      <c r="B79" s="29" t="s">
        <v>251</v>
      </c>
      <c r="C79" s="29" t="s">
        <v>273</v>
      </c>
      <c r="D79" s="185" t="s">
        <v>300</v>
      </c>
      <c r="E79" s="29" t="s">
        <v>275</v>
      </c>
      <c r="F79" s="25" t="s">
        <v>276</v>
      </c>
      <c r="G79" s="29" t="s">
        <v>277</v>
      </c>
      <c r="H79" s="186" t="str">
        <f t="shared" si="2"/>
        <v>Casandra/Cocina/LuzEstado/24</v>
      </c>
    </row>
    <row r="80" spans="1:8" x14ac:dyDescent="0.3">
      <c r="A80" s="184" t="s">
        <v>53</v>
      </c>
      <c r="B80" s="29" t="s">
        <v>251</v>
      </c>
      <c r="C80" s="29" t="s">
        <v>273</v>
      </c>
      <c r="D80" s="185" t="s">
        <v>312</v>
      </c>
      <c r="E80" s="29" t="s">
        <v>275</v>
      </c>
      <c r="F80" s="25" t="s">
        <v>276</v>
      </c>
      <c r="G80" s="29" t="s">
        <v>307</v>
      </c>
      <c r="H80" s="186" t="str">
        <f t="shared" si="2"/>
        <v>Casandra/Cocina/LuzEstado/25</v>
      </c>
    </row>
    <row r="81" spans="1:8" x14ac:dyDescent="0.3">
      <c r="A81" s="184" t="s">
        <v>53</v>
      </c>
      <c r="B81" s="29" t="s">
        <v>251</v>
      </c>
      <c r="C81" s="29" t="s">
        <v>273</v>
      </c>
      <c r="D81" s="185" t="s">
        <v>313</v>
      </c>
      <c r="E81" s="29" t="s">
        <v>275</v>
      </c>
      <c r="F81" s="25" t="s">
        <v>276</v>
      </c>
      <c r="G81" s="29" t="s">
        <v>307</v>
      </c>
      <c r="H81" s="186" t="str">
        <f t="shared" si="2"/>
        <v>Casandra/Cocina/LuzEstado/26</v>
      </c>
    </row>
    <row r="82" spans="1:8" x14ac:dyDescent="0.3">
      <c r="A82" s="184" t="s">
        <v>53</v>
      </c>
      <c r="B82" s="29" t="s">
        <v>251</v>
      </c>
      <c r="C82" s="29" t="s">
        <v>301</v>
      </c>
      <c r="D82" s="185" t="s">
        <v>274</v>
      </c>
      <c r="E82" s="29" t="s">
        <v>302</v>
      </c>
      <c r="F82" s="25" t="s">
        <v>303</v>
      </c>
      <c r="G82" s="29" t="s">
        <v>277</v>
      </c>
      <c r="H82" s="186" t="str">
        <f t="shared" si="2"/>
        <v>Casandra/Cocina/LuzIntensidad/01</v>
      </c>
    </row>
    <row r="83" spans="1:8" x14ac:dyDescent="0.3">
      <c r="A83" s="184" t="s">
        <v>53</v>
      </c>
      <c r="B83" s="29" t="s">
        <v>251</v>
      </c>
      <c r="C83" s="29" t="s">
        <v>301</v>
      </c>
      <c r="D83" s="185" t="s">
        <v>278</v>
      </c>
      <c r="E83" s="29" t="s">
        <v>302</v>
      </c>
      <c r="F83" s="25" t="s">
        <v>303</v>
      </c>
      <c r="G83" s="29" t="s">
        <v>277</v>
      </c>
      <c r="H83" s="186" t="str">
        <f t="shared" si="2"/>
        <v>Casandra/Cocina/LuzIntensidad/02</v>
      </c>
    </row>
    <row r="84" spans="1:8" x14ac:dyDescent="0.3">
      <c r="A84" s="184" t="s">
        <v>53</v>
      </c>
      <c r="B84" s="29" t="s">
        <v>251</v>
      </c>
      <c r="C84" s="29" t="s">
        <v>301</v>
      </c>
      <c r="D84" s="185" t="s">
        <v>279</v>
      </c>
      <c r="E84" s="29" t="s">
        <v>302</v>
      </c>
      <c r="F84" s="25" t="s">
        <v>303</v>
      </c>
      <c r="G84" s="29" t="s">
        <v>277</v>
      </c>
      <c r="H84" s="186" t="str">
        <f t="shared" si="2"/>
        <v>Casandra/Cocina/LuzIntensidad/03</v>
      </c>
    </row>
    <row r="85" spans="1:8" x14ac:dyDescent="0.3">
      <c r="A85" s="184" t="s">
        <v>53</v>
      </c>
      <c r="B85" s="29" t="s">
        <v>251</v>
      </c>
      <c r="C85" s="29" t="s">
        <v>301</v>
      </c>
      <c r="D85" s="185" t="s">
        <v>280</v>
      </c>
      <c r="E85" s="29" t="s">
        <v>302</v>
      </c>
      <c r="F85" s="25" t="s">
        <v>303</v>
      </c>
      <c r="G85" s="29" t="s">
        <v>277</v>
      </c>
      <c r="H85" s="186" t="str">
        <f t="shared" si="2"/>
        <v>Casandra/Cocina/LuzIntensidad/04</v>
      </c>
    </row>
    <row r="86" spans="1:8" x14ac:dyDescent="0.3">
      <c r="A86" s="184" t="s">
        <v>53</v>
      </c>
      <c r="B86" s="29" t="s">
        <v>251</v>
      </c>
      <c r="C86" s="29" t="s">
        <v>301</v>
      </c>
      <c r="D86" s="185" t="s">
        <v>281</v>
      </c>
      <c r="E86" s="29" t="s">
        <v>302</v>
      </c>
      <c r="F86" s="25" t="s">
        <v>303</v>
      </c>
      <c r="G86" s="29" t="s">
        <v>277</v>
      </c>
      <c r="H86" s="186" t="str">
        <f t="shared" si="2"/>
        <v>Casandra/Cocina/LuzIntensidad/05</v>
      </c>
    </row>
    <row r="87" spans="1:8" x14ac:dyDescent="0.3">
      <c r="A87" s="184" t="s">
        <v>53</v>
      </c>
      <c r="B87" s="29" t="s">
        <v>251</v>
      </c>
      <c r="C87" s="29" t="s">
        <v>301</v>
      </c>
      <c r="D87" s="185" t="s">
        <v>282</v>
      </c>
      <c r="E87" s="29" t="s">
        <v>302</v>
      </c>
      <c r="F87" s="25" t="s">
        <v>303</v>
      </c>
      <c r="G87" s="29" t="s">
        <v>277</v>
      </c>
      <c r="H87" s="186" t="str">
        <f t="shared" si="2"/>
        <v>Casandra/Cocina/LuzIntensidad/06</v>
      </c>
    </row>
    <row r="88" spans="1:8" x14ac:dyDescent="0.3">
      <c r="A88" s="184" t="s">
        <v>53</v>
      </c>
      <c r="B88" s="29" t="s">
        <v>251</v>
      </c>
      <c r="C88" s="29" t="s">
        <v>301</v>
      </c>
      <c r="D88" s="185" t="s">
        <v>283</v>
      </c>
      <c r="E88" s="29" t="s">
        <v>302</v>
      </c>
      <c r="F88" s="25" t="s">
        <v>303</v>
      </c>
      <c r="G88" s="29" t="s">
        <v>277</v>
      </c>
      <c r="H88" s="186" t="str">
        <f t="shared" si="2"/>
        <v>Casandra/Cocina/LuzIntensidad/07</v>
      </c>
    </row>
    <row r="89" spans="1:8" x14ac:dyDescent="0.3">
      <c r="A89" s="184" t="s">
        <v>53</v>
      </c>
      <c r="B89" s="29" t="s">
        <v>251</v>
      </c>
      <c r="C89" s="29" t="s">
        <v>301</v>
      </c>
      <c r="D89" s="185" t="s">
        <v>284</v>
      </c>
      <c r="E89" s="29" t="s">
        <v>302</v>
      </c>
      <c r="F89" s="25" t="s">
        <v>303</v>
      </c>
      <c r="G89" s="29" t="s">
        <v>277</v>
      </c>
      <c r="H89" s="186" t="str">
        <f t="shared" si="2"/>
        <v>Casandra/Cocina/LuzIntensidad/08</v>
      </c>
    </row>
    <row r="90" spans="1:8" x14ac:dyDescent="0.3">
      <c r="A90" s="184" t="s">
        <v>53</v>
      </c>
      <c r="B90" s="29" t="s">
        <v>251</v>
      </c>
      <c r="C90" s="29" t="s">
        <v>301</v>
      </c>
      <c r="D90" s="185" t="s">
        <v>285</v>
      </c>
      <c r="E90" s="29" t="s">
        <v>302</v>
      </c>
      <c r="F90" s="25" t="s">
        <v>303</v>
      </c>
      <c r="G90" s="29" t="s">
        <v>277</v>
      </c>
      <c r="H90" s="186" t="str">
        <f t="shared" si="2"/>
        <v>Casandra/Cocina/LuzIntensidad/09</v>
      </c>
    </row>
    <row r="91" spans="1:8" x14ac:dyDescent="0.3">
      <c r="A91" s="184" t="s">
        <v>53</v>
      </c>
      <c r="B91" s="29" t="s">
        <v>251</v>
      </c>
      <c r="C91" s="29" t="s">
        <v>301</v>
      </c>
      <c r="D91" s="185" t="s">
        <v>286</v>
      </c>
      <c r="E91" s="29" t="s">
        <v>302</v>
      </c>
      <c r="F91" s="25" t="s">
        <v>303</v>
      </c>
      <c r="G91" s="29" t="s">
        <v>277</v>
      </c>
      <c r="H91" s="186" t="str">
        <f t="shared" si="2"/>
        <v>Casandra/Cocina/LuzIntensidad/10</v>
      </c>
    </row>
    <row r="92" spans="1:8" x14ac:dyDescent="0.3">
      <c r="A92" s="184" t="s">
        <v>53</v>
      </c>
      <c r="B92" s="29" t="s">
        <v>251</v>
      </c>
      <c r="C92" s="29" t="s">
        <v>301</v>
      </c>
      <c r="D92" s="185" t="s">
        <v>287</v>
      </c>
      <c r="E92" s="29" t="s">
        <v>302</v>
      </c>
      <c r="F92" s="25" t="s">
        <v>303</v>
      </c>
      <c r="G92" s="29" t="s">
        <v>277</v>
      </c>
      <c r="H92" s="186" t="str">
        <f t="shared" si="2"/>
        <v>Casandra/Cocina/LuzIntensidad/11</v>
      </c>
    </row>
    <row r="93" spans="1:8" x14ac:dyDescent="0.3">
      <c r="A93" s="184" t="s">
        <v>53</v>
      </c>
      <c r="B93" s="29" t="s">
        <v>251</v>
      </c>
      <c r="C93" s="29" t="s">
        <v>301</v>
      </c>
      <c r="D93" s="185" t="s">
        <v>288</v>
      </c>
      <c r="E93" s="29" t="s">
        <v>302</v>
      </c>
      <c r="F93" s="25" t="s">
        <v>303</v>
      </c>
      <c r="G93" s="29" t="s">
        <v>277</v>
      </c>
      <c r="H93" s="186" t="str">
        <f t="shared" si="2"/>
        <v>Casandra/Cocina/LuzIntensidad/12</v>
      </c>
    </row>
    <row r="94" spans="1:8" x14ac:dyDescent="0.3">
      <c r="A94" s="184" t="s">
        <v>53</v>
      </c>
      <c r="B94" s="29" t="s">
        <v>251</v>
      </c>
      <c r="C94" s="29" t="s">
        <v>301</v>
      </c>
      <c r="D94" s="185" t="s">
        <v>289</v>
      </c>
      <c r="E94" s="29" t="s">
        <v>302</v>
      </c>
      <c r="F94" s="25" t="s">
        <v>303</v>
      </c>
      <c r="G94" s="29" t="s">
        <v>277</v>
      </c>
      <c r="H94" s="186" t="str">
        <f t="shared" si="2"/>
        <v>Casandra/Cocina/LuzIntensidad/13</v>
      </c>
    </row>
    <row r="95" spans="1:8" x14ac:dyDescent="0.3">
      <c r="A95" s="184" t="s">
        <v>53</v>
      </c>
      <c r="B95" s="29" t="s">
        <v>251</v>
      </c>
      <c r="C95" s="29" t="s">
        <v>301</v>
      </c>
      <c r="D95" s="185" t="s">
        <v>290</v>
      </c>
      <c r="E95" s="29" t="s">
        <v>302</v>
      </c>
      <c r="F95" s="25" t="s">
        <v>303</v>
      </c>
      <c r="G95" s="29" t="s">
        <v>277</v>
      </c>
      <c r="H95" s="186" t="str">
        <f t="shared" si="2"/>
        <v>Casandra/Cocina/LuzIntensidad/14</v>
      </c>
    </row>
    <row r="96" spans="1:8" x14ac:dyDescent="0.3">
      <c r="A96" s="184" t="s">
        <v>53</v>
      </c>
      <c r="B96" s="29" t="s">
        <v>251</v>
      </c>
      <c r="C96" s="29" t="s">
        <v>301</v>
      </c>
      <c r="D96" s="185" t="s">
        <v>291</v>
      </c>
      <c r="E96" s="29" t="s">
        <v>302</v>
      </c>
      <c r="F96" s="25" t="s">
        <v>303</v>
      </c>
      <c r="G96" s="29" t="s">
        <v>277</v>
      </c>
      <c r="H96" s="186" t="str">
        <f t="shared" si="2"/>
        <v>Casandra/Cocina/LuzIntensidad/15</v>
      </c>
    </row>
    <row r="97" spans="1:8" x14ac:dyDescent="0.3">
      <c r="A97" s="184" t="s">
        <v>53</v>
      </c>
      <c r="B97" s="29" t="s">
        <v>251</v>
      </c>
      <c r="C97" s="29" t="s">
        <v>301</v>
      </c>
      <c r="D97" s="185" t="s">
        <v>292</v>
      </c>
      <c r="E97" s="29" t="s">
        <v>302</v>
      </c>
      <c r="F97" s="25" t="s">
        <v>303</v>
      </c>
      <c r="G97" s="29" t="s">
        <v>277</v>
      </c>
      <c r="H97" s="186" t="str">
        <f t="shared" si="2"/>
        <v>Casandra/Cocina/LuzIntensidad/16</v>
      </c>
    </row>
    <row r="98" spans="1:8" x14ac:dyDescent="0.3">
      <c r="A98" s="184" t="s">
        <v>53</v>
      </c>
      <c r="B98" s="29" t="s">
        <v>251</v>
      </c>
      <c r="C98" s="29" t="s">
        <v>301</v>
      </c>
      <c r="D98" s="185" t="s">
        <v>293</v>
      </c>
      <c r="E98" s="29" t="s">
        <v>302</v>
      </c>
      <c r="F98" s="25" t="s">
        <v>303</v>
      </c>
      <c r="G98" s="29" t="s">
        <v>277</v>
      </c>
      <c r="H98" s="186" t="str">
        <f t="shared" si="2"/>
        <v>Casandra/Cocina/LuzIntensidad/17</v>
      </c>
    </row>
    <row r="99" spans="1:8" x14ac:dyDescent="0.3">
      <c r="A99" s="184" t="s">
        <v>53</v>
      </c>
      <c r="B99" s="29" t="s">
        <v>251</v>
      </c>
      <c r="C99" s="29" t="s">
        <v>301</v>
      </c>
      <c r="D99" s="185" t="s">
        <v>294</v>
      </c>
      <c r="E99" s="29" t="s">
        <v>302</v>
      </c>
      <c r="F99" s="25" t="s">
        <v>303</v>
      </c>
      <c r="G99" s="29" t="s">
        <v>277</v>
      </c>
      <c r="H99" s="186" t="str">
        <f t="shared" si="2"/>
        <v>Casandra/Cocina/LuzIntensidad/18</v>
      </c>
    </row>
    <row r="100" spans="1:8" x14ac:dyDescent="0.3">
      <c r="A100" s="184" t="s">
        <v>53</v>
      </c>
      <c r="B100" s="29" t="s">
        <v>251</v>
      </c>
      <c r="C100" s="29" t="s">
        <v>301</v>
      </c>
      <c r="D100" s="185" t="s">
        <v>295</v>
      </c>
      <c r="E100" s="29" t="s">
        <v>302</v>
      </c>
      <c r="F100" s="25" t="s">
        <v>303</v>
      </c>
      <c r="G100" s="29" t="s">
        <v>277</v>
      </c>
      <c r="H100" s="186" t="str">
        <f t="shared" si="2"/>
        <v>Casandra/Cocina/LuzIntensidad/19</v>
      </c>
    </row>
    <row r="101" spans="1:8" x14ac:dyDescent="0.3">
      <c r="A101" s="184" t="s">
        <v>53</v>
      </c>
      <c r="B101" s="29" t="s">
        <v>251</v>
      </c>
      <c r="C101" s="29" t="s">
        <v>301</v>
      </c>
      <c r="D101" s="185" t="s">
        <v>296</v>
      </c>
      <c r="E101" s="29" t="s">
        <v>302</v>
      </c>
      <c r="F101" s="25" t="s">
        <v>303</v>
      </c>
      <c r="G101" s="29" t="s">
        <v>277</v>
      </c>
      <c r="H101" s="186" t="str">
        <f t="shared" si="2"/>
        <v>Casandra/Cocina/LuzIntensidad/20</v>
      </c>
    </row>
    <row r="102" spans="1:8" x14ac:dyDescent="0.3">
      <c r="A102" s="184" t="s">
        <v>53</v>
      </c>
      <c r="B102" s="29" t="s">
        <v>251</v>
      </c>
      <c r="C102" s="29" t="s">
        <v>301</v>
      </c>
      <c r="D102" s="185" t="s">
        <v>297</v>
      </c>
      <c r="E102" s="29" t="s">
        <v>302</v>
      </c>
      <c r="F102" s="25" t="s">
        <v>303</v>
      </c>
      <c r="G102" s="29" t="s">
        <v>277</v>
      </c>
      <c r="H102" s="186" t="str">
        <f t="shared" si="2"/>
        <v>Casandra/Cocina/LuzIntensidad/21</v>
      </c>
    </row>
    <row r="103" spans="1:8" x14ac:dyDescent="0.3">
      <c r="A103" s="184" t="s">
        <v>53</v>
      </c>
      <c r="B103" s="29" t="s">
        <v>251</v>
      </c>
      <c r="C103" s="29" t="s">
        <v>301</v>
      </c>
      <c r="D103" s="185" t="s">
        <v>298</v>
      </c>
      <c r="E103" s="29" t="s">
        <v>302</v>
      </c>
      <c r="F103" s="25" t="s">
        <v>303</v>
      </c>
      <c r="G103" s="29" t="s">
        <v>277</v>
      </c>
      <c r="H103" s="186" t="str">
        <f t="shared" si="2"/>
        <v>Casandra/Cocina/LuzIntensidad/22</v>
      </c>
    </row>
    <row r="104" spans="1:8" x14ac:dyDescent="0.3">
      <c r="A104" s="184" t="s">
        <v>53</v>
      </c>
      <c r="B104" s="29" t="s">
        <v>251</v>
      </c>
      <c r="C104" s="29" t="s">
        <v>301</v>
      </c>
      <c r="D104" s="185" t="s">
        <v>299</v>
      </c>
      <c r="E104" s="29" t="s">
        <v>302</v>
      </c>
      <c r="F104" s="25" t="s">
        <v>303</v>
      </c>
      <c r="G104" s="29" t="s">
        <v>277</v>
      </c>
      <c r="H104" s="186" t="str">
        <f t="shared" si="2"/>
        <v>Casandra/Cocina/LuzIntensidad/23</v>
      </c>
    </row>
    <row r="105" spans="1:8" x14ac:dyDescent="0.3">
      <c r="A105" s="184" t="s">
        <v>53</v>
      </c>
      <c r="B105" s="29" t="s">
        <v>251</v>
      </c>
      <c r="C105" s="29" t="s">
        <v>301</v>
      </c>
      <c r="D105" s="185" t="s">
        <v>300</v>
      </c>
      <c r="E105" s="29" t="s">
        <v>302</v>
      </c>
      <c r="F105" s="25" t="s">
        <v>303</v>
      </c>
      <c r="G105" s="29" t="s">
        <v>277</v>
      </c>
      <c r="H105" s="186" t="str">
        <f t="shared" si="2"/>
        <v>Casandra/Cocina/LuzIntensidad/24</v>
      </c>
    </row>
    <row r="106" spans="1:8" x14ac:dyDescent="0.3">
      <c r="A106" s="184" t="s">
        <v>53</v>
      </c>
      <c r="B106" s="29" t="s">
        <v>251</v>
      </c>
      <c r="C106" s="29" t="s">
        <v>304</v>
      </c>
      <c r="D106" s="185" t="s">
        <v>274</v>
      </c>
      <c r="E106" s="29" t="s">
        <v>305</v>
      </c>
      <c r="F106" s="25" t="s">
        <v>306</v>
      </c>
      <c r="G106" s="29" t="s">
        <v>307</v>
      </c>
      <c r="H106" s="186" t="str">
        <f t="shared" ref="H106:H115" si="3">CONCATENATE(A106,"/",B106,"/",C106,"/",D106,)</f>
        <v>Casandra/Cocina/Temperatura/01</v>
      </c>
    </row>
    <row r="107" spans="1:8" x14ac:dyDescent="0.3">
      <c r="A107" s="184" t="s">
        <v>53</v>
      </c>
      <c r="B107" s="29" t="s">
        <v>251</v>
      </c>
      <c r="C107" s="29" t="s">
        <v>304</v>
      </c>
      <c r="D107" s="185" t="s">
        <v>278</v>
      </c>
      <c r="E107" s="29" t="s">
        <v>305</v>
      </c>
      <c r="F107" s="25" t="s">
        <v>306</v>
      </c>
      <c r="G107" s="29" t="s">
        <v>307</v>
      </c>
      <c r="H107" s="186" t="str">
        <f t="shared" si="3"/>
        <v>Casandra/Cocina/Temperatura/02</v>
      </c>
    </row>
    <row r="108" spans="1:8" x14ac:dyDescent="0.3">
      <c r="A108" s="184" t="s">
        <v>53</v>
      </c>
      <c r="B108" s="29" t="s">
        <v>251</v>
      </c>
      <c r="C108" s="29" t="s">
        <v>308</v>
      </c>
      <c r="D108" s="185" t="s">
        <v>274</v>
      </c>
      <c r="E108" s="29" t="s">
        <v>305</v>
      </c>
      <c r="F108" s="25" t="s">
        <v>309</v>
      </c>
      <c r="G108" s="29" t="s">
        <v>307</v>
      </c>
      <c r="H108" s="186" t="str">
        <f t="shared" si="3"/>
        <v>Casandra/Cocina/Humedad/01</v>
      </c>
    </row>
    <row r="109" spans="1:8" x14ac:dyDescent="0.3">
      <c r="A109" s="184" t="s">
        <v>53</v>
      </c>
      <c r="B109" s="29" t="s">
        <v>251</v>
      </c>
      <c r="C109" s="29" t="s">
        <v>308</v>
      </c>
      <c r="D109" s="185" t="s">
        <v>278</v>
      </c>
      <c r="E109" s="29" t="s">
        <v>305</v>
      </c>
      <c r="F109" s="25" t="s">
        <v>309</v>
      </c>
      <c r="G109" s="29" t="s">
        <v>307</v>
      </c>
      <c r="H109" s="186" t="str">
        <f t="shared" si="3"/>
        <v>Casandra/Cocina/Humedad/02</v>
      </c>
    </row>
    <row r="110" spans="1:8" x14ac:dyDescent="0.3">
      <c r="A110" s="184" t="s">
        <v>53</v>
      </c>
      <c r="B110" s="29" t="s">
        <v>251</v>
      </c>
      <c r="C110" s="29" t="s">
        <v>310</v>
      </c>
      <c r="D110" s="185" t="s">
        <v>274</v>
      </c>
      <c r="E110" s="29" t="s">
        <v>275</v>
      </c>
      <c r="F110" s="25" t="s">
        <v>311</v>
      </c>
      <c r="G110" s="29" t="s">
        <v>307</v>
      </c>
      <c r="H110" s="186" t="str">
        <f t="shared" si="3"/>
        <v>Casandra/Cocina/SensorMov/01</v>
      </c>
    </row>
    <row r="111" spans="1:8" x14ac:dyDescent="0.3">
      <c r="A111" s="184" t="s">
        <v>53</v>
      </c>
      <c r="B111" s="29" t="s">
        <v>251</v>
      </c>
      <c r="C111" s="29" t="s">
        <v>310</v>
      </c>
      <c r="D111" s="185" t="s">
        <v>278</v>
      </c>
      <c r="E111" s="29" t="s">
        <v>275</v>
      </c>
      <c r="F111" s="25" t="s">
        <v>311</v>
      </c>
      <c r="G111" s="29" t="s">
        <v>307</v>
      </c>
      <c r="H111" s="186" t="str">
        <f t="shared" si="3"/>
        <v>Casandra/Cocina/SensorMov/02</v>
      </c>
    </row>
    <row r="112" spans="1:8" x14ac:dyDescent="0.3">
      <c r="A112" s="184" t="s">
        <v>53</v>
      </c>
      <c r="B112" s="29" t="s">
        <v>251</v>
      </c>
      <c r="C112" s="29" t="s">
        <v>310</v>
      </c>
      <c r="D112" s="185" t="s">
        <v>279</v>
      </c>
      <c r="E112" s="29" t="s">
        <v>275</v>
      </c>
      <c r="F112" s="25" t="s">
        <v>311</v>
      </c>
      <c r="G112" s="29" t="s">
        <v>307</v>
      </c>
      <c r="H112" s="186" t="str">
        <f t="shared" si="3"/>
        <v>Casandra/Cocina/SensorMov/03</v>
      </c>
    </row>
    <row r="113" spans="1:8" x14ac:dyDescent="0.3">
      <c r="A113" s="184" t="s">
        <v>53</v>
      </c>
      <c r="B113" s="29" t="s">
        <v>251</v>
      </c>
      <c r="C113" s="29" t="s">
        <v>310</v>
      </c>
      <c r="D113" s="185" t="s">
        <v>280</v>
      </c>
      <c r="E113" s="29" t="s">
        <v>275</v>
      </c>
      <c r="F113" s="25" t="s">
        <v>311</v>
      </c>
      <c r="G113" s="29" t="s">
        <v>307</v>
      </c>
      <c r="H113" s="186" t="str">
        <f t="shared" si="3"/>
        <v>Casandra/Cocina/SensorMov/04</v>
      </c>
    </row>
    <row r="114" spans="1:8" x14ac:dyDescent="0.3">
      <c r="A114" s="184" t="s">
        <v>53</v>
      </c>
      <c r="B114" s="29" t="s">
        <v>251</v>
      </c>
      <c r="C114" s="29" t="s">
        <v>310</v>
      </c>
      <c r="D114" s="185" t="s">
        <v>281</v>
      </c>
      <c r="E114" s="29" t="s">
        <v>275</v>
      </c>
      <c r="F114" s="25" t="s">
        <v>311</v>
      </c>
      <c r="G114" s="29" t="s">
        <v>307</v>
      </c>
      <c r="H114" s="186" t="str">
        <f t="shared" si="3"/>
        <v>Casandra/Cocina/SensorMov/05</v>
      </c>
    </row>
    <row r="115" spans="1:8" ht="15" thickBot="1" x14ac:dyDescent="0.35">
      <c r="A115" s="187" t="s">
        <v>53</v>
      </c>
      <c r="B115" s="188" t="s">
        <v>251</v>
      </c>
      <c r="C115" s="188" t="s">
        <v>310</v>
      </c>
      <c r="D115" s="189" t="s">
        <v>282</v>
      </c>
      <c r="E115" s="188" t="s">
        <v>275</v>
      </c>
      <c r="F115" s="190" t="s">
        <v>311</v>
      </c>
      <c r="G115" s="188" t="s">
        <v>307</v>
      </c>
      <c r="H115" s="191" t="str">
        <f t="shared" si="3"/>
        <v>Casandra/Cocina/SensorMov/06</v>
      </c>
    </row>
    <row r="116" spans="1:8" x14ac:dyDescent="0.3">
      <c r="A116" s="179" t="s">
        <v>53</v>
      </c>
      <c r="B116" s="180" t="s">
        <v>250</v>
      </c>
      <c r="C116" s="180" t="s">
        <v>273</v>
      </c>
      <c r="D116" s="181" t="s">
        <v>274</v>
      </c>
      <c r="E116" s="180" t="s">
        <v>275</v>
      </c>
      <c r="F116" s="182" t="s">
        <v>276</v>
      </c>
      <c r="G116" s="180" t="s">
        <v>277</v>
      </c>
      <c r="H116" s="183" t="str">
        <f>CONCATENATE(A116,"/",B116,"/",C116,"/",D116)</f>
        <v>Casandra/Galeria/LuzEstado/01</v>
      </c>
    </row>
    <row r="117" spans="1:8" x14ac:dyDescent="0.3">
      <c r="A117" s="184" t="s">
        <v>53</v>
      </c>
      <c r="B117" s="29" t="s">
        <v>250</v>
      </c>
      <c r="C117" s="29" t="s">
        <v>273</v>
      </c>
      <c r="D117" s="185" t="s">
        <v>278</v>
      </c>
      <c r="E117" s="29" t="s">
        <v>275</v>
      </c>
      <c r="F117" s="25" t="s">
        <v>276</v>
      </c>
      <c r="G117" s="29" t="s">
        <v>277</v>
      </c>
      <c r="H117" s="186" t="str">
        <f t="shared" ref="H117:H139" si="4">CONCATENATE(A117,"/",B117,"/",C117,"/",D117)</f>
        <v>Casandra/Galeria/LuzEstado/02</v>
      </c>
    </row>
    <row r="118" spans="1:8" x14ac:dyDescent="0.3">
      <c r="A118" s="184" t="s">
        <v>53</v>
      </c>
      <c r="B118" s="29" t="s">
        <v>250</v>
      </c>
      <c r="C118" s="29" t="s">
        <v>273</v>
      </c>
      <c r="D118" s="185" t="s">
        <v>279</v>
      </c>
      <c r="E118" s="29" t="s">
        <v>275</v>
      </c>
      <c r="F118" s="25" t="s">
        <v>276</v>
      </c>
      <c r="G118" s="29" t="s">
        <v>277</v>
      </c>
      <c r="H118" s="186" t="str">
        <f t="shared" si="4"/>
        <v>Casandra/Galeria/LuzEstado/03</v>
      </c>
    </row>
    <row r="119" spans="1:8" x14ac:dyDescent="0.3">
      <c r="A119" s="184" t="s">
        <v>53</v>
      </c>
      <c r="B119" s="29" t="s">
        <v>250</v>
      </c>
      <c r="C119" s="29" t="s">
        <v>273</v>
      </c>
      <c r="D119" s="185" t="s">
        <v>280</v>
      </c>
      <c r="E119" s="29" t="s">
        <v>275</v>
      </c>
      <c r="F119" s="25" t="s">
        <v>276</v>
      </c>
      <c r="G119" s="29" t="s">
        <v>277</v>
      </c>
      <c r="H119" s="186" t="str">
        <f t="shared" si="4"/>
        <v>Casandra/Galeria/LuzEstado/04</v>
      </c>
    </row>
    <row r="120" spans="1:8" x14ac:dyDescent="0.3">
      <c r="A120" s="184" t="s">
        <v>53</v>
      </c>
      <c r="B120" s="29" t="s">
        <v>250</v>
      </c>
      <c r="C120" s="29" t="s">
        <v>273</v>
      </c>
      <c r="D120" s="185" t="s">
        <v>281</v>
      </c>
      <c r="E120" s="29" t="s">
        <v>275</v>
      </c>
      <c r="F120" s="25" t="s">
        <v>276</v>
      </c>
      <c r="G120" s="29" t="s">
        <v>277</v>
      </c>
      <c r="H120" s="186" t="str">
        <f t="shared" si="4"/>
        <v>Casandra/Galeria/LuzEstado/05</v>
      </c>
    </row>
    <row r="121" spans="1:8" x14ac:dyDescent="0.3">
      <c r="A121" s="184" t="s">
        <v>53</v>
      </c>
      <c r="B121" s="29" t="s">
        <v>250</v>
      </c>
      <c r="C121" s="29" t="s">
        <v>273</v>
      </c>
      <c r="D121" s="185" t="s">
        <v>282</v>
      </c>
      <c r="E121" s="29" t="s">
        <v>275</v>
      </c>
      <c r="F121" s="25" t="s">
        <v>276</v>
      </c>
      <c r="G121" s="29" t="s">
        <v>277</v>
      </c>
      <c r="H121" s="186" t="str">
        <f t="shared" si="4"/>
        <v>Casandra/Galeria/LuzEstado/06</v>
      </c>
    </row>
    <row r="122" spans="1:8" x14ac:dyDescent="0.3">
      <c r="A122" s="184" t="s">
        <v>53</v>
      </c>
      <c r="B122" s="29" t="s">
        <v>250</v>
      </c>
      <c r="C122" s="29" t="s">
        <v>273</v>
      </c>
      <c r="D122" s="185" t="s">
        <v>283</v>
      </c>
      <c r="E122" s="29" t="s">
        <v>275</v>
      </c>
      <c r="F122" s="25" t="s">
        <v>276</v>
      </c>
      <c r="G122" s="29" t="s">
        <v>277</v>
      </c>
      <c r="H122" s="186" t="str">
        <f t="shared" si="4"/>
        <v>Casandra/Galeria/LuzEstado/07</v>
      </c>
    </row>
    <row r="123" spans="1:8" x14ac:dyDescent="0.3">
      <c r="A123" s="184" t="s">
        <v>53</v>
      </c>
      <c r="B123" s="29" t="s">
        <v>250</v>
      </c>
      <c r="C123" s="29" t="s">
        <v>273</v>
      </c>
      <c r="D123" s="185" t="s">
        <v>284</v>
      </c>
      <c r="E123" s="29" t="s">
        <v>275</v>
      </c>
      <c r="F123" s="25" t="s">
        <v>276</v>
      </c>
      <c r="G123" s="29" t="s">
        <v>277</v>
      </c>
      <c r="H123" s="186" t="str">
        <f t="shared" si="4"/>
        <v>Casandra/Galeria/LuzEstado/08</v>
      </c>
    </row>
    <row r="124" spans="1:8" x14ac:dyDescent="0.3">
      <c r="A124" s="184" t="s">
        <v>53</v>
      </c>
      <c r="B124" s="29" t="s">
        <v>250</v>
      </c>
      <c r="C124" s="29" t="s">
        <v>273</v>
      </c>
      <c r="D124" s="185" t="s">
        <v>285</v>
      </c>
      <c r="E124" s="29" t="s">
        <v>275</v>
      </c>
      <c r="F124" s="25" t="s">
        <v>276</v>
      </c>
      <c r="G124" s="29" t="s">
        <v>277</v>
      </c>
      <c r="H124" s="186" t="str">
        <f t="shared" si="4"/>
        <v>Casandra/Galeria/LuzEstado/09</v>
      </c>
    </row>
    <row r="125" spans="1:8" x14ac:dyDescent="0.3">
      <c r="A125" s="184" t="s">
        <v>53</v>
      </c>
      <c r="B125" s="29" t="s">
        <v>250</v>
      </c>
      <c r="C125" s="29" t="s">
        <v>273</v>
      </c>
      <c r="D125" s="185" t="s">
        <v>286</v>
      </c>
      <c r="E125" s="29" t="s">
        <v>275</v>
      </c>
      <c r="F125" s="25" t="s">
        <v>276</v>
      </c>
      <c r="G125" s="29" t="s">
        <v>277</v>
      </c>
      <c r="H125" s="186" t="str">
        <f t="shared" si="4"/>
        <v>Casandra/Galeria/LuzEstado/10</v>
      </c>
    </row>
    <row r="126" spans="1:8" x14ac:dyDescent="0.3">
      <c r="A126" s="184" t="s">
        <v>53</v>
      </c>
      <c r="B126" s="29" t="s">
        <v>250</v>
      </c>
      <c r="C126" s="29" t="s">
        <v>273</v>
      </c>
      <c r="D126" s="185" t="s">
        <v>287</v>
      </c>
      <c r="E126" s="29" t="s">
        <v>275</v>
      </c>
      <c r="F126" s="25" t="s">
        <v>276</v>
      </c>
      <c r="G126" s="29" t="s">
        <v>277</v>
      </c>
      <c r="H126" s="186" t="str">
        <f t="shared" si="4"/>
        <v>Casandra/Galeria/LuzEstado/11</v>
      </c>
    </row>
    <row r="127" spans="1:8" x14ac:dyDescent="0.3">
      <c r="A127" s="184" t="s">
        <v>53</v>
      </c>
      <c r="B127" s="29" t="s">
        <v>250</v>
      </c>
      <c r="C127" s="29" t="s">
        <v>273</v>
      </c>
      <c r="D127" s="185" t="s">
        <v>288</v>
      </c>
      <c r="E127" s="29" t="s">
        <v>275</v>
      </c>
      <c r="F127" s="25" t="s">
        <v>276</v>
      </c>
      <c r="G127" s="29" t="s">
        <v>277</v>
      </c>
      <c r="H127" s="186" t="str">
        <f t="shared" si="4"/>
        <v>Casandra/Galeria/LuzEstado/12</v>
      </c>
    </row>
    <row r="128" spans="1:8" x14ac:dyDescent="0.3">
      <c r="A128" s="184" t="s">
        <v>53</v>
      </c>
      <c r="B128" s="29" t="s">
        <v>250</v>
      </c>
      <c r="C128" s="29" t="s">
        <v>301</v>
      </c>
      <c r="D128" s="185" t="s">
        <v>274</v>
      </c>
      <c r="E128" s="29" t="s">
        <v>302</v>
      </c>
      <c r="F128" s="25" t="s">
        <v>303</v>
      </c>
      <c r="G128" s="29" t="s">
        <v>277</v>
      </c>
      <c r="H128" s="186" t="str">
        <f t="shared" si="4"/>
        <v>Casandra/Galeria/LuzIntensidad/01</v>
      </c>
    </row>
    <row r="129" spans="1:8" x14ac:dyDescent="0.3">
      <c r="A129" s="184" t="s">
        <v>53</v>
      </c>
      <c r="B129" s="29" t="s">
        <v>250</v>
      </c>
      <c r="C129" s="29" t="s">
        <v>301</v>
      </c>
      <c r="D129" s="185" t="s">
        <v>278</v>
      </c>
      <c r="E129" s="29" t="s">
        <v>302</v>
      </c>
      <c r="F129" s="25" t="s">
        <v>303</v>
      </c>
      <c r="G129" s="29" t="s">
        <v>277</v>
      </c>
      <c r="H129" s="186" t="str">
        <f t="shared" si="4"/>
        <v>Casandra/Galeria/LuzIntensidad/02</v>
      </c>
    </row>
    <row r="130" spans="1:8" x14ac:dyDescent="0.3">
      <c r="A130" s="184" t="s">
        <v>53</v>
      </c>
      <c r="B130" s="29" t="s">
        <v>250</v>
      </c>
      <c r="C130" s="29" t="s">
        <v>301</v>
      </c>
      <c r="D130" s="185" t="s">
        <v>279</v>
      </c>
      <c r="E130" s="29" t="s">
        <v>302</v>
      </c>
      <c r="F130" s="25" t="s">
        <v>303</v>
      </c>
      <c r="G130" s="29" t="s">
        <v>277</v>
      </c>
      <c r="H130" s="186" t="str">
        <f t="shared" si="4"/>
        <v>Casandra/Galeria/LuzIntensidad/03</v>
      </c>
    </row>
    <row r="131" spans="1:8" x14ac:dyDescent="0.3">
      <c r="A131" s="184" t="s">
        <v>53</v>
      </c>
      <c r="B131" s="29" t="s">
        <v>250</v>
      </c>
      <c r="C131" s="29" t="s">
        <v>301</v>
      </c>
      <c r="D131" s="185" t="s">
        <v>280</v>
      </c>
      <c r="E131" s="29" t="s">
        <v>302</v>
      </c>
      <c r="F131" s="25" t="s">
        <v>303</v>
      </c>
      <c r="G131" s="29" t="s">
        <v>277</v>
      </c>
      <c r="H131" s="186" t="str">
        <f t="shared" si="4"/>
        <v>Casandra/Galeria/LuzIntensidad/04</v>
      </c>
    </row>
    <row r="132" spans="1:8" x14ac:dyDescent="0.3">
      <c r="A132" s="184" t="s">
        <v>53</v>
      </c>
      <c r="B132" s="29" t="s">
        <v>250</v>
      </c>
      <c r="C132" s="29" t="s">
        <v>301</v>
      </c>
      <c r="D132" s="185" t="s">
        <v>281</v>
      </c>
      <c r="E132" s="29" t="s">
        <v>302</v>
      </c>
      <c r="F132" s="25" t="s">
        <v>303</v>
      </c>
      <c r="G132" s="29" t="s">
        <v>277</v>
      </c>
      <c r="H132" s="186" t="str">
        <f t="shared" si="4"/>
        <v>Casandra/Galeria/LuzIntensidad/05</v>
      </c>
    </row>
    <row r="133" spans="1:8" x14ac:dyDescent="0.3">
      <c r="A133" s="184" t="s">
        <v>53</v>
      </c>
      <c r="B133" s="29" t="s">
        <v>250</v>
      </c>
      <c r="C133" s="29" t="s">
        <v>301</v>
      </c>
      <c r="D133" s="185" t="s">
        <v>282</v>
      </c>
      <c r="E133" s="29" t="s">
        <v>302</v>
      </c>
      <c r="F133" s="25" t="s">
        <v>303</v>
      </c>
      <c r="G133" s="29" t="s">
        <v>277</v>
      </c>
      <c r="H133" s="186" t="str">
        <f t="shared" si="4"/>
        <v>Casandra/Galeria/LuzIntensidad/06</v>
      </c>
    </row>
    <row r="134" spans="1:8" x14ac:dyDescent="0.3">
      <c r="A134" s="184" t="s">
        <v>53</v>
      </c>
      <c r="B134" s="29" t="s">
        <v>250</v>
      </c>
      <c r="C134" s="29" t="s">
        <v>301</v>
      </c>
      <c r="D134" s="185" t="s">
        <v>283</v>
      </c>
      <c r="E134" s="29" t="s">
        <v>302</v>
      </c>
      <c r="F134" s="25" t="s">
        <v>303</v>
      </c>
      <c r="G134" s="29" t="s">
        <v>277</v>
      </c>
      <c r="H134" s="186" t="str">
        <f t="shared" si="4"/>
        <v>Casandra/Galeria/LuzIntensidad/07</v>
      </c>
    </row>
    <row r="135" spans="1:8" x14ac:dyDescent="0.3">
      <c r="A135" s="184" t="s">
        <v>53</v>
      </c>
      <c r="B135" s="29" t="s">
        <v>250</v>
      </c>
      <c r="C135" s="29" t="s">
        <v>301</v>
      </c>
      <c r="D135" s="185" t="s">
        <v>284</v>
      </c>
      <c r="E135" s="29" t="s">
        <v>302</v>
      </c>
      <c r="F135" s="25" t="s">
        <v>303</v>
      </c>
      <c r="G135" s="29" t="s">
        <v>277</v>
      </c>
      <c r="H135" s="186" t="str">
        <f t="shared" si="4"/>
        <v>Casandra/Galeria/LuzIntensidad/08</v>
      </c>
    </row>
    <row r="136" spans="1:8" x14ac:dyDescent="0.3">
      <c r="A136" s="184" t="s">
        <v>53</v>
      </c>
      <c r="B136" s="29" t="s">
        <v>250</v>
      </c>
      <c r="C136" s="29" t="s">
        <v>301</v>
      </c>
      <c r="D136" s="185" t="s">
        <v>285</v>
      </c>
      <c r="E136" s="29" t="s">
        <v>302</v>
      </c>
      <c r="F136" s="25" t="s">
        <v>303</v>
      </c>
      <c r="G136" s="29" t="s">
        <v>277</v>
      </c>
      <c r="H136" s="186" t="str">
        <f t="shared" si="4"/>
        <v>Casandra/Galeria/LuzIntensidad/09</v>
      </c>
    </row>
    <row r="137" spans="1:8" x14ac:dyDescent="0.3">
      <c r="A137" s="184" t="s">
        <v>53</v>
      </c>
      <c r="B137" s="29" t="s">
        <v>250</v>
      </c>
      <c r="C137" s="29" t="s">
        <v>301</v>
      </c>
      <c r="D137" s="185" t="s">
        <v>286</v>
      </c>
      <c r="E137" s="29" t="s">
        <v>302</v>
      </c>
      <c r="F137" s="25" t="s">
        <v>303</v>
      </c>
      <c r="G137" s="29" t="s">
        <v>277</v>
      </c>
      <c r="H137" s="186" t="str">
        <f t="shared" si="4"/>
        <v>Casandra/Galeria/LuzIntensidad/10</v>
      </c>
    </row>
    <row r="138" spans="1:8" x14ac:dyDescent="0.3">
      <c r="A138" s="184" t="s">
        <v>53</v>
      </c>
      <c r="B138" s="29" t="s">
        <v>250</v>
      </c>
      <c r="C138" s="29" t="s">
        <v>301</v>
      </c>
      <c r="D138" s="185" t="s">
        <v>287</v>
      </c>
      <c r="E138" s="29" t="s">
        <v>302</v>
      </c>
      <c r="F138" s="25" t="s">
        <v>303</v>
      </c>
      <c r="G138" s="29" t="s">
        <v>277</v>
      </c>
      <c r="H138" s="186" t="str">
        <f t="shared" si="4"/>
        <v>Casandra/Galeria/LuzIntensidad/11</v>
      </c>
    </row>
    <row r="139" spans="1:8" x14ac:dyDescent="0.3">
      <c r="A139" s="184" t="s">
        <v>53</v>
      </c>
      <c r="B139" s="29" t="s">
        <v>250</v>
      </c>
      <c r="C139" s="29" t="s">
        <v>301</v>
      </c>
      <c r="D139" s="185" t="s">
        <v>288</v>
      </c>
      <c r="E139" s="29" t="s">
        <v>302</v>
      </c>
      <c r="F139" s="25" t="s">
        <v>303</v>
      </c>
      <c r="G139" s="29" t="s">
        <v>277</v>
      </c>
      <c r="H139" s="186" t="str">
        <f t="shared" si="4"/>
        <v>Casandra/Galeria/LuzIntensidad/12</v>
      </c>
    </row>
    <row r="140" spans="1:8" x14ac:dyDescent="0.3">
      <c r="A140" s="184" t="s">
        <v>53</v>
      </c>
      <c r="B140" s="29" t="s">
        <v>250</v>
      </c>
      <c r="C140" s="29" t="s">
        <v>304</v>
      </c>
      <c r="D140" s="185" t="s">
        <v>274</v>
      </c>
      <c r="E140" s="29" t="s">
        <v>305</v>
      </c>
      <c r="F140" s="25" t="s">
        <v>306</v>
      </c>
      <c r="G140" s="29" t="s">
        <v>307</v>
      </c>
      <c r="H140" s="186" t="str">
        <f t="shared" ref="H140:H145" si="5">CONCATENATE(A140,"/",B140,"/",C140,"/",D140,)</f>
        <v>Casandra/Galeria/Temperatura/01</v>
      </c>
    </row>
    <row r="141" spans="1:8" x14ac:dyDescent="0.3">
      <c r="A141" s="184" t="s">
        <v>53</v>
      </c>
      <c r="B141" s="29" t="s">
        <v>250</v>
      </c>
      <c r="C141" s="29" t="s">
        <v>304</v>
      </c>
      <c r="D141" s="185" t="s">
        <v>278</v>
      </c>
      <c r="E141" s="29" t="s">
        <v>305</v>
      </c>
      <c r="F141" s="25" t="s">
        <v>306</v>
      </c>
      <c r="G141" s="29" t="s">
        <v>307</v>
      </c>
      <c r="H141" s="186" t="str">
        <f t="shared" si="5"/>
        <v>Casandra/Galeria/Temperatura/02</v>
      </c>
    </row>
    <row r="142" spans="1:8" x14ac:dyDescent="0.3">
      <c r="A142" s="184" t="s">
        <v>53</v>
      </c>
      <c r="B142" s="29" t="s">
        <v>250</v>
      </c>
      <c r="C142" s="29" t="s">
        <v>308</v>
      </c>
      <c r="D142" s="185" t="s">
        <v>274</v>
      </c>
      <c r="E142" s="29" t="s">
        <v>305</v>
      </c>
      <c r="F142" s="25" t="s">
        <v>309</v>
      </c>
      <c r="G142" s="29" t="s">
        <v>307</v>
      </c>
      <c r="H142" s="186" t="str">
        <f t="shared" si="5"/>
        <v>Casandra/Galeria/Humedad/01</v>
      </c>
    </row>
    <row r="143" spans="1:8" x14ac:dyDescent="0.3">
      <c r="A143" s="184" t="s">
        <v>53</v>
      </c>
      <c r="B143" s="29" t="s">
        <v>250</v>
      </c>
      <c r="C143" s="29" t="s">
        <v>308</v>
      </c>
      <c r="D143" s="185" t="s">
        <v>278</v>
      </c>
      <c r="E143" s="29" t="s">
        <v>305</v>
      </c>
      <c r="F143" s="25" t="s">
        <v>309</v>
      </c>
      <c r="G143" s="29" t="s">
        <v>307</v>
      </c>
      <c r="H143" s="186" t="str">
        <f t="shared" si="5"/>
        <v>Casandra/Galeria/Humedad/02</v>
      </c>
    </row>
    <row r="144" spans="1:8" x14ac:dyDescent="0.3">
      <c r="A144" s="184" t="s">
        <v>53</v>
      </c>
      <c r="B144" s="29" t="s">
        <v>250</v>
      </c>
      <c r="C144" s="29" t="s">
        <v>310</v>
      </c>
      <c r="D144" s="185" t="s">
        <v>274</v>
      </c>
      <c r="E144" s="29" t="s">
        <v>275</v>
      </c>
      <c r="F144" s="25" t="s">
        <v>311</v>
      </c>
      <c r="G144" s="29" t="s">
        <v>307</v>
      </c>
      <c r="H144" s="186" t="str">
        <f t="shared" si="5"/>
        <v>Casandra/Galeria/SensorMov/01</v>
      </c>
    </row>
    <row r="145" spans="1:8" ht="15" thickBot="1" x14ac:dyDescent="0.35">
      <c r="A145" s="184" t="s">
        <v>53</v>
      </c>
      <c r="B145" s="29" t="s">
        <v>250</v>
      </c>
      <c r="C145" s="29" t="s">
        <v>310</v>
      </c>
      <c r="D145" s="185" t="s">
        <v>278</v>
      </c>
      <c r="E145" s="29" t="s">
        <v>275</v>
      </c>
      <c r="F145" s="25" t="s">
        <v>311</v>
      </c>
      <c r="G145" s="29" t="s">
        <v>307</v>
      </c>
      <c r="H145" s="186" t="str">
        <f t="shared" si="5"/>
        <v>Casandra/Galeria/SensorMov/02</v>
      </c>
    </row>
    <row r="146" spans="1:8" x14ac:dyDescent="0.3">
      <c r="A146" s="179" t="s">
        <v>53</v>
      </c>
      <c r="B146" s="180" t="s">
        <v>245</v>
      </c>
      <c r="C146" s="180" t="s">
        <v>314</v>
      </c>
      <c r="D146" s="181"/>
      <c r="E146" s="180" t="s">
        <v>275</v>
      </c>
      <c r="F146" s="182" t="s">
        <v>315</v>
      </c>
      <c r="G146" s="180" t="s">
        <v>307</v>
      </c>
      <c r="H146" s="183" t="str">
        <f t="shared" ref="H146:H153" si="6">CONCATENATE(A146,"/",B146,"/",C146,)</f>
        <v>Casandra/Hall/Sodios</v>
      </c>
    </row>
    <row r="147" spans="1:8" x14ac:dyDescent="0.3">
      <c r="A147" s="184" t="s">
        <v>53</v>
      </c>
      <c r="B147" s="29" t="s">
        <v>245</v>
      </c>
      <c r="C147" s="29" t="s">
        <v>60</v>
      </c>
      <c r="D147" s="29"/>
      <c r="E147" s="29" t="s">
        <v>275</v>
      </c>
      <c r="F147" s="25" t="s">
        <v>316</v>
      </c>
      <c r="G147" s="29" t="s">
        <v>307</v>
      </c>
      <c r="H147" s="186" t="str">
        <f t="shared" si="6"/>
        <v>Casandra/Hall/Sirena</v>
      </c>
    </row>
    <row r="148" spans="1:8" x14ac:dyDescent="0.3">
      <c r="A148" s="184" t="s">
        <v>53</v>
      </c>
      <c r="B148" s="29" t="s">
        <v>245</v>
      </c>
      <c r="C148" s="29" t="s">
        <v>317</v>
      </c>
      <c r="D148" s="29"/>
      <c r="E148" s="29" t="s">
        <v>275</v>
      </c>
      <c r="F148" s="25" t="s">
        <v>318</v>
      </c>
      <c r="G148" s="29" t="s">
        <v>307</v>
      </c>
      <c r="H148" s="186" t="str">
        <f t="shared" si="6"/>
        <v>Casandra/Hall/LuzCamino</v>
      </c>
    </row>
    <row r="149" spans="1:8" x14ac:dyDescent="0.3">
      <c r="A149" s="184" t="s">
        <v>53</v>
      </c>
      <c r="B149" s="29" t="s">
        <v>245</v>
      </c>
      <c r="C149" s="29" t="s">
        <v>319</v>
      </c>
      <c r="D149" s="29"/>
      <c r="E149" s="29" t="s">
        <v>275</v>
      </c>
      <c r="F149" s="25" t="s">
        <v>320</v>
      </c>
      <c r="G149" s="29" t="s">
        <v>307</v>
      </c>
      <c r="H149" s="186" t="str">
        <f t="shared" si="6"/>
        <v>Casandra/Hall/LuzEntrada</v>
      </c>
    </row>
    <row r="150" spans="1:8" x14ac:dyDescent="0.3">
      <c r="A150" s="184" t="s">
        <v>53</v>
      </c>
      <c r="B150" s="29" t="s">
        <v>245</v>
      </c>
      <c r="C150" s="29" t="s">
        <v>321</v>
      </c>
      <c r="D150" s="29"/>
      <c r="E150" s="29" t="s">
        <v>322</v>
      </c>
      <c r="F150" s="25" t="s">
        <v>323</v>
      </c>
      <c r="G150" s="29" t="s">
        <v>307</v>
      </c>
      <c r="H150" s="186" t="str">
        <f t="shared" si="6"/>
        <v>Casandra/Hall/Porton</v>
      </c>
    </row>
    <row r="151" spans="1:8" ht="15" thickBot="1" x14ac:dyDescent="0.35">
      <c r="A151" s="187" t="s">
        <v>53</v>
      </c>
      <c r="B151" s="188" t="s">
        <v>245</v>
      </c>
      <c r="C151" s="188" t="s">
        <v>324</v>
      </c>
      <c r="D151" s="188"/>
      <c r="E151" s="188" t="s">
        <v>275</v>
      </c>
      <c r="F151" s="190" t="s">
        <v>325</v>
      </c>
      <c r="G151" s="188" t="s">
        <v>307</v>
      </c>
      <c r="H151" s="191" t="str">
        <f t="shared" si="6"/>
        <v>Casandra/Hall/Timbre</v>
      </c>
    </row>
    <row r="152" spans="1:8" x14ac:dyDescent="0.3">
      <c r="A152" s="179" t="s">
        <v>53</v>
      </c>
      <c r="B152" s="180" t="s">
        <v>264</v>
      </c>
      <c r="C152" s="180" t="s">
        <v>326</v>
      </c>
      <c r="D152" s="180"/>
      <c r="E152" s="180" t="s">
        <v>327</v>
      </c>
      <c r="F152" s="182" t="s">
        <v>328</v>
      </c>
      <c r="G152" s="180" t="s">
        <v>307</v>
      </c>
      <c r="H152" s="183" t="str">
        <f t="shared" si="6"/>
        <v>Casandra/Caldera/LuzSolar</v>
      </c>
    </row>
    <row r="153" spans="1:8" x14ac:dyDescent="0.3">
      <c r="A153" s="184" t="s">
        <v>53</v>
      </c>
      <c r="B153" s="29" t="s">
        <v>264</v>
      </c>
      <c r="C153" s="29" t="s">
        <v>329</v>
      </c>
      <c r="D153" s="29"/>
      <c r="E153" s="29" t="s">
        <v>275</v>
      </c>
      <c r="F153" s="25" t="s">
        <v>330</v>
      </c>
      <c r="G153" s="29" t="s">
        <v>307</v>
      </c>
      <c r="H153" s="186" t="str">
        <f t="shared" si="6"/>
        <v>Casandra/Caldera/Lluvia</v>
      </c>
    </row>
    <row r="154" spans="1:8" x14ac:dyDescent="0.3">
      <c r="A154" s="184" t="s">
        <v>53</v>
      </c>
      <c r="B154" s="29" t="s">
        <v>264</v>
      </c>
      <c r="C154" s="29" t="s">
        <v>304</v>
      </c>
      <c r="D154" s="29"/>
      <c r="E154" s="29" t="s">
        <v>305</v>
      </c>
      <c r="F154" s="25" t="s">
        <v>306</v>
      </c>
      <c r="G154" s="29" t="s">
        <v>307</v>
      </c>
      <c r="H154" s="186" t="str">
        <f>CONCATENATE(A154,"/",B154,"/",C154,)</f>
        <v>Casandra/Caldera/Temperatura</v>
      </c>
    </row>
    <row r="155" spans="1:8" x14ac:dyDescent="0.3">
      <c r="A155" s="184" t="s">
        <v>53</v>
      </c>
      <c r="B155" s="29" t="s">
        <v>264</v>
      </c>
      <c r="C155" s="29" t="s">
        <v>273</v>
      </c>
      <c r="D155" s="185" t="s">
        <v>274</v>
      </c>
      <c r="E155" s="29" t="s">
        <v>275</v>
      </c>
      <c r="F155" s="25" t="s">
        <v>276</v>
      </c>
      <c r="G155" s="29" t="s">
        <v>307</v>
      </c>
      <c r="H155" s="186" t="str">
        <f>CONCATENATE(A155,"/",B155,"/",C155,"/",D155,)</f>
        <v>Casandra/Caldera/LuzEstado/01</v>
      </c>
    </row>
    <row r="156" spans="1:8" x14ac:dyDescent="0.3">
      <c r="A156" s="184" t="s">
        <v>53</v>
      </c>
      <c r="B156" s="29" t="s">
        <v>264</v>
      </c>
      <c r="C156" s="29" t="s">
        <v>273</v>
      </c>
      <c r="D156" s="185" t="s">
        <v>278</v>
      </c>
      <c r="E156" s="29" t="s">
        <v>275</v>
      </c>
      <c r="F156" s="25" t="s">
        <v>276</v>
      </c>
      <c r="G156" s="29" t="s">
        <v>307</v>
      </c>
      <c r="H156" s="186" t="str">
        <f>CONCATENATE(A156,"/",B156,"/",C156,"/",D156,)</f>
        <v>Casandra/Caldera/LuzEstado/02</v>
      </c>
    </row>
    <row r="157" spans="1:8" x14ac:dyDescent="0.3">
      <c r="A157" s="184" t="s">
        <v>53</v>
      </c>
      <c r="B157" s="29" t="s">
        <v>264</v>
      </c>
      <c r="C157" s="29" t="s">
        <v>273</v>
      </c>
      <c r="D157" s="185" t="s">
        <v>279</v>
      </c>
      <c r="E157" s="29" t="s">
        <v>275</v>
      </c>
      <c r="F157" s="25" t="s">
        <v>276</v>
      </c>
      <c r="G157" s="29" t="s">
        <v>307</v>
      </c>
      <c r="H157" s="186" t="str">
        <f>CONCATENATE(A157,"/",B157,"/",C157,"/",D157,)</f>
        <v>Casandra/Caldera/LuzEstado/03</v>
      </c>
    </row>
    <row r="158" spans="1:8" x14ac:dyDescent="0.3">
      <c r="A158" s="184" t="s">
        <v>53</v>
      </c>
      <c r="B158" s="29" t="s">
        <v>264</v>
      </c>
      <c r="C158" s="29" t="s">
        <v>331</v>
      </c>
      <c r="D158" s="29"/>
      <c r="E158" s="29" t="s">
        <v>275</v>
      </c>
      <c r="F158" s="25" t="s">
        <v>332</v>
      </c>
      <c r="G158" s="29" t="s">
        <v>307</v>
      </c>
      <c r="H158" s="186" t="str">
        <f>CONCATENATE(A158,"/",B158,"/",C158,)</f>
        <v>Casandra/Caldera/Termostato</v>
      </c>
    </row>
    <row r="159" spans="1:8" x14ac:dyDescent="0.3">
      <c r="A159" s="184" t="s">
        <v>53</v>
      </c>
      <c r="B159" s="29" t="s">
        <v>264</v>
      </c>
      <c r="C159" s="29" t="s">
        <v>310</v>
      </c>
      <c r="D159" s="185" t="s">
        <v>274</v>
      </c>
      <c r="E159" s="29" t="s">
        <v>275</v>
      </c>
      <c r="F159" s="25" t="s">
        <v>311</v>
      </c>
      <c r="G159" s="29" t="s">
        <v>307</v>
      </c>
      <c r="H159" s="186" t="str">
        <f>CONCATENATE(A159,"/",B159,"/",C159,"/",D159,)</f>
        <v>Casandra/Caldera/SensorMov/01</v>
      </c>
    </row>
    <row r="160" spans="1:8" ht="15" thickBot="1" x14ac:dyDescent="0.35">
      <c r="A160" s="187" t="s">
        <v>53</v>
      </c>
      <c r="B160" s="188" t="s">
        <v>264</v>
      </c>
      <c r="C160" s="188" t="s">
        <v>310</v>
      </c>
      <c r="D160" s="189" t="s">
        <v>278</v>
      </c>
      <c r="E160" s="188" t="s">
        <v>275</v>
      </c>
      <c r="F160" s="190" t="s">
        <v>311</v>
      </c>
      <c r="G160" s="188" t="s">
        <v>307</v>
      </c>
      <c r="H160" s="191" t="str">
        <f>CONCATENATE(A160,"/",B160,"/",C160,"/",D160,)</f>
        <v>Casandra/Caldera/SensorMov/02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Tiempos</vt:lpstr>
      <vt:lpstr>Comandos</vt:lpstr>
      <vt:lpstr>Sensores</vt:lpstr>
      <vt:lpstr>Menu</vt:lpstr>
      <vt:lpstr>I-O</vt:lpstr>
      <vt:lpstr>Sensor de Luz 2</vt:lpstr>
      <vt:lpstr>Sensor Luz v3</vt:lpstr>
      <vt:lpstr>Red MQTT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2022-05-06T21:38:45Z</dcterms:modified>
</cp:coreProperties>
</file>