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8507263F-F3BC-4116-9B37-C15532FB480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0" i="9" l="1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2" i="10"/>
  <c r="H191" i="10"/>
  <c r="H190" i="10"/>
  <c r="H189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73" i="10"/>
  <c r="H172" i="10"/>
  <c r="H171" i="10"/>
  <c r="H170" i="10"/>
  <c r="H169" i="10"/>
  <c r="H168" i="10"/>
  <c r="H167" i="10"/>
  <c r="H166" i="10"/>
  <c r="H163" i="10"/>
  <c r="H164" i="10"/>
  <c r="H165" i="10"/>
  <c r="H162" i="10"/>
  <c r="H161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<sst xmlns="http://schemas.openxmlformats.org/spreadsheetml/2006/main" count="1732" uniqueCount="419">
  <si>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</si>
  <si>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</si>
  <si>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</si>
  <si>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</si>
  <si>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</si>
  <si>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</si>
  <si>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</si>
  <si>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</si>
  <si>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</si>
  <si>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</si>
  <si>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</si>
  <si>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</si>
  <si>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</si>
  <si>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</si>
  <si>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</si>
  <si>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</si>
  <si>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</si>
  <si>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</si>
  <si>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</si>
  <si>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</si>
  <si>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</si>
  <si>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</si>
  <si>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</si>
  <si>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</si>
  <si>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</si>
  <si>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</si>
  <si>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</si>
  <si>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</si>
  <si>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</si>
  <si>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</si>
  <si>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</si>
  <si>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</si>
  <si>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</si>
  <si>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</si>
  <si>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</si>
  <si>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</si>
  <si>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</si>
  <si>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</si>
  <si>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</si>
  <si>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</si>
  <si>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</si>
  <si>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</si>
  <si>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</si>
  <si>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</si>
  <si>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</si>
  <si>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</si>
  <si>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</si>
  <si>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</si>
  <si>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</si>
  <si>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</si>
  <si>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</si>
  <si>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</si>
  <si>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</si>
  <si>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</si>
  <si>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</si>
  <si>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</si>
  <si>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</si>
  <si>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</si>
  <si>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</si>
  <si>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</si>
  <si>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</si>
  <si>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</si>
  <si>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</si>
  <si>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</si>
  <si>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</si>
  <si>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</si>
  <si>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</si>
  <si>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</si>
  <si>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</si>
  <si>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</si>
  <si>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</si>
  <si>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</si>
  <si>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</si>
  <si>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</si>
  <si>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</si>
  <si>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</si>
  <si>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</si>
  <si>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</si>
  <si>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</si>
  <si>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</si>
  <si>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</si>
  <si>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</si>
  <si>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</si>
  <si>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</si>
  <si>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</si>
  <si>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</si>
  <si>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</si>
  <si>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</si>
  <si>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</si>
  <si>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</si>
  <si>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</si>
  <si>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</si>
  <si>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</si>
  <si>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</si>
  <si>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</si>
  <si>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</si>
  <si>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</si>
  <si>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</si>
  <si>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</si>
  <si>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</si>
  <si>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</si>
  <si>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</si>
  <si>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</si>
  <si>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</si>
  <si>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</si>
  <si>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</si>
  <si>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</si>
  <si>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</si>
  <si>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</si>
  <si>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</si>
  <si>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</si>
  <si>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</si>
  <si>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</si>
  <si>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</si>
  <si>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</si>
  <si>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</si>
  <si>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</si>
  <si>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</si>
  <si>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</si>
  <si>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</si>
  <si>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</si>
  <si>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</si>
  <si>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</si>
  <si>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</si>
  <si>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</si>
  <si>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</si>
  <si>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</si>
  <si>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</si>
  <si>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</si>
  <si>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</si>
  <si>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</si>
  <si>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</si>
  <si>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</si>
  <si>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</si>
  <si>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</si>
  <si>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</si>
  <si>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</si>
  <si>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</si>
  <si>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</si>
  <si>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</si>
  <si>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</si>
  <si>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</si>
  <si>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</si>
  <si>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</si>
  <si>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</si>
  <si>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</si>
  <si>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</si>
  <si>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</si>
  <si>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</si>
  <si>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</si>
  <si>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</si>
  <si>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</si>
  <si>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</si>
  <si>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</si>
  <si>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</si>
  <si>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</si>
  <si>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</si>
  <si>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</si>
  <si>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</si>
  <si>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</si>
  <si>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</si>
  <si>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</si>
  <si>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</si>
  <si>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</si>
  <si>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</si>
  <si>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</si>
  <si>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</si>
  <si>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</si>
  <si>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</si>
  <si>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</si>
  <si>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</si>
  <si>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</si>
  <si>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</si>
  <si>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</si>
  <si>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</si>
  <si>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</si>
  <si>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</si>
  <si>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</si>
  <si>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</si>
  <si>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</si>
  <si>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</si>
  <si>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</si>
  <si>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</si>
  <si>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</si>
  <si>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</si>
  <si>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</si>
  <si>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</si>
  <si>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</si>
  <si>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</si>
  <si>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</si>
  <si>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</si>
  <si>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</si>
  <si>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</si>
  <si>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</si>
  <si>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</si>
  <si>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</si>
  <si>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</si>
  <si>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</si>
  <si>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</si>
  <si>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</si>
  <si>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</si>
  <si>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</si>
  <si>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</si>
  <si>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</si>
  <si>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</si>
  <si>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</si>
  <si>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</si>
  <si>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</si>
  <si>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</si>
  <si>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</si>
  <si>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</si>
  <si>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</si>
  <si>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</si>
  <si>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</si>
  <si>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</si>
  <si>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</si>
  <si>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</si>
  <si>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</si>
  <si>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</si>
  <si>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</si>
  <si>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</si>
  <si>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</si>
  <si>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</si>
  <si>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</si>
  <si>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</si>
  <si>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</si>
  <si>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</si>
  <si>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</si>
  <si>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</si>
  <si>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</si>
  <si>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</si>
  <si>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</si>
  <si>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</si>
  <si>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</si>
  <si>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</si>
  <si>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</si>
  <si>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</si>
  <si>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</si>
  <si>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</si>
  <si>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</si>
  <si>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</si>
  <si>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</si>
  <si>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</si>
  <si>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</si>
  <si>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</si>
  <si>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</si>
  <si>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</si>
  <si>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</si>
  <si>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</si>
  <si>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</si>
  <si>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</si>
  <si>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</si>
  <si>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</si>
  <si>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</si>
  <si>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</si>
  <si>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</si>
  <si>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</si>
  <si>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</si>
  <si>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</si>
  <si>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</si>
  <si>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</si>
  <si>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</si>
  <si>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</si>
  <si>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</si>
  <si>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</si>
  <si>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</si>
  <si>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</si>
  <si>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</si>
  <si>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</si>
  <si>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</si>
  <si>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</si>
  <si>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</si>
  <si>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</si>
  <si>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</si>
  <si>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</si>
  <si>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</si>
  <si>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</si>
  <si>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</si>
  <si>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</si>
  <si>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</si>
  <si>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</si>
  <si>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</si>
  <si>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</si>
  <si>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</si>
  <si>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</si>
  <si>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</si>
  <si>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</si>
  <si>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</si>
  <si>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</si>
  <si>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</si>
  <si>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</si>
  <si>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</si>
  <si>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</si>
  <si>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</si>
  <si>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</si>
  <si>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</si>
  <si>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</si>
  <si>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</si>
  <si>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</si>
  <si>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</si>
  <si>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</si>
  <si>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</si>
  <si>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</si>
  <si>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</si>
  <si>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</si>
  <si>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</si>
  <si>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</si>
  <si>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</si>
  <si>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</si>
  <si>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</si>
  <si>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</si>
  <si>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</si>
  <si>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</si>
  <si>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</si>
  <si>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</si>
  <si>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</si>
  <si>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Estado de encendido de Sirena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</si>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</sst>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1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2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2" t="s">
        <v>180</v>
      </c>
      <c r="D2" s="203"/>
      <c r="F2" s="204" t="s">
        <v>179</v>
      </c>
      <c r="G2" s="205"/>
      <c r="J2" s="206" t="s">
        <v>154</v>
      </c>
      <c r="K2" s="207"/>
      <c r="L2" s="207"/>
      <c r="M2" s="207"/>
      <c r="N2" s="207"/>
      <c r="O2" s="208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11" t="s">
        <v>175</v>
      </c>
      <c r="K3" s="209" t="s">
        <v>176</v>
      </c>
      <c r="L3" s="210"/>
      <c r="M3" s="209" t="s">
        <v>177</v>
      </c>
      <c r="N3" s="210"/>
      <c r="O3" s="213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12"/>
      <c r="K4" s="101" t="s">
        <v>0</v>
      </c>
      <c r="L4" s="102" t="s">
        <v>8</v>
      </c>
      <c r="M4" s="101" t="s">
        <v>0</v>
      </c>
      <c r="N4" s="102" t="s">
        <v>8</v>
      </c>
      <c r="O4" s="214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J16" sqref="J16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321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350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72"/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321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350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2"/>
  <sheetViews>
    <sheetView topLeftCell="A172" workbookViewId="0">
      <selection activeCell="D32" sqref="D32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275</v>
      </c>
      <c r="F147" s="25" t="s">
        <v>316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317</v>
      </c>
      <c r="D148" s="29"/>
      <c r="E148" s="29" t="s">
        <v>275</v>
      </c>
      <c r="F148" s="25" t="s">
        <v>318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319</v>
      </c>
      <c r="D149" s="29"/>
      <c r="E149" s="29" t="s">
        <v>275</v>
      </c>
      <c r="F149" s="25" t="s">
        <v>320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321</v>
      </c>
      <c r="D150" s="29"/>
      <c r="E150" s="29" t="s">
        <v>322</v>
      </c>
      <c r="F150" s="25" t="s">
        <v>323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324</v>
      </c>
      <c r="D151" s="188"/>
      <c r="E151" s="188" t="s">
        <v>275</v>
      </c>
      <c r="F151" s="190" t="s">
        <v>325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326</v>
      </c>
      <c r="D152" s="180"/>
      <c r="E152" s="180" t="s">
        <v>327</v>
      </c>
      <c r="F152" s="182" t="s">
        <v>328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329</v>
      </c>
      <c r="D153" s="29"/>
      <c r="E153" s="29" t="s">
        <v>275</v>
      </c>
      <c r="F153" s="25" t="s">
        <v>330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331</v>
      </c>
      <c r="D158" s="29"/>
      <c r="E158" s="29" t="s">
        <v>275</v>
      </c>
      <c r="F158" s="25" t="s">
        <v>332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3">
      <c r="A161" s="179" t="s">
        <v>53</v>
      </c>
      <c r="B161" s="180" t="s">
        <v>321</v>
      </c>
      <c r="C161" s="180" t="s">
        <v>376</v>
      </c>
      <c r="D161" s="180"/>
      <c r="E161" s="198" t="s">
        <v>375</v>
      </c>
      <c r="F161" s="182" t="s">
        <v>346</v>
      </c>
      <c r="G161" s="180" t="s">
        <v>307</v>
      </c>
      <c r="H161" s="183" t="str">
        <f t="shared" ref="H161:H165" si="7">CONCATENATE(A161,"/",B161,"/",C161,)</f>
        <v>Casandra/Porton/BtnAbrir</v>
      </c>
    </row>
    <row r="162" spans="1:8" x14ac:dyDescent="0.3">
      <c r="A162" s="184" t="s">
        <v>53</v>
      </c>
      <c r="B162" s="198" t="s">
        <v>321</v>
      </c>
      <c r="C162" s="198" t="s">
        <v>377</v>
      </c>
      <c r="D162" s="198"/>
      <c r="E162" s="198" t="s">
        <v>375</v>
      </c>
      <c r="F162" s="199" t="s">
        <v>346</v>
      </c>
      <c r="G162" s="198" t="s">
        <v>307</v>
      </c>
      <c r="H162" s="186" t="str">
        <f t="shared" si="7"/>
        <v>Casandra/Porton/BtnCerrar</v>
      </c>
    </row>
    <row r="163" spans="1:8" x14ac:dyDescent="0.3">
      <c r="A163" s="184" t="s">
        <v>53</v>
      </c>
      <c r="B163" s="198" t="s">
        <v>321</v>
      </c>
      <c r="C163" s="198" t="s">
        <v>317</v>
      </c>
      <c r="D163" s="198"/>
      <c r="E163" s="198" t="s">
        <v>275</v>
      </c>
      <c r="F163" s="199" t="s">
        <v>345</v>
      </c>
      <c r="G163" s="198" t="s">
        <v>307</v>
      </c>
      <c r="H163" s="186" t="str">
        <f t="shared" si="7"/>
        <v>Casandra/Porton/LuzCamino</v>
      </c>
    </row>
    <row r="164" spans="1:8" x14ac:dyDescent="0.3">
      <c r="A164" s="184" t="s">
        <v>53</v>
      </c>
      <c r="B164" s="198" t="s">
        <v>321</v>
      </c>
      <c r="C164" s="198" t="s">
        <v>324</v>
      </c>
      <c r="D164" s="185"/>
      <c r="E164" s="198" t="s">
        <v>275</v>
      </c>
      <c r="F164" s="199" t="s">
        <v>347</v>
      </c>
      <c r="G164" s="198" t="s">
        <v>307</v>
      </c>
      <c r="H164" s="186" t="str">
        <f t="shared" si="7"/>
        <v>Casandra/Porton/Timbre</v>
      </c>
    </row>
    <row r="165" spans="1:8" x14ac:dyDescent="0.3">
      <c r="A165" s="184" t="s">
        <v>53</v>
      </c>
      <c r="B165" s="198" t="s">
        <v>321</v>
      </c>
      <c r="C165" s="198" t="s">
        <v>343</v>
      </c>
      <c r="D165" s="185"/>
      <c r="E165" s="198" t="s">
        <v>275</v>
      </c>
      <c r="F165" s="199" t="s">
        <v>348</v>
      </c>
      <c r="G165" s="198" t="s">
        <v>307</v>
      </c>
      <c r="H165" s="186" t="str">
        <f t="shared" si="7"/>
        <v>Casandra/Porton/SensPuerta</v>
      </c>
    </row>
    <row r="166" spans="1:8" ht="15" thickBot="1" x14ac:dyDescent="0.35">
      <c r="A166" s="187" t="s">
        <v>53</v>
      </c>
      <c r="B166" s="188" t="s">
        <v>321</v>
      </c>
      <c r="C166" s="188" t="s">
        <v>344</v>
      </c>
      <c r="D166" s="189"/>
      <c r="E166" s="188" t="s">
        <v>275</v>
      </c>
      <c r="F166" s="190" t="s">
        <v>349</v>
      </c>
      <c r="G166" s="188" t="s">
        <v>307</v>
      </c>
      <c r="H166" s="191" t="str">
        <f>CONCATENATE(A166,"/",B166,"/",C166,)</f>
        <v>Casandra/Porton/SensPorton</v>
      </c>
    </row>
    <row r="167" spans="1:8" x14ac:dyDescent="0.3">
      <c r="A167" s="179" t="s">
        <v>53</v>
      </c>
      <c r="B167" s="180" t="s">
        <v>350</v>
      </c>
      <c r="C167" s="180" t="s">
        <v>353</v>
      </c>
      <c r="D167" s="180"/>
      <c r="E167" s="180" t="s">
        <v>351</v>
      </c>
      <c r="F167" s="182" t="s">
        <v>352</v>
      </c>
      <c r="G167" s="180" t="s">
        <v>307</v>
      </c>
      <c r="H167" s="183" t="str">
        <f t="shared" ref="H167:H171" si="8">CONCATENATE(A167,"/",B167,"/",C167,)</f>
        <v>Casandra/Estar/LuzRGB</v>
      </c>
    </row>
    <row r="168" spans="1:8" x14ac:dyDescent="0.3">
      <c r="A168" s="184" t="s">
        <v>53</v>
      </c>
      <c r="B168" s="198" t="s">
        <v>350</v>
      </c>
      <c r="C168" s="198" t="s">
        <v>273</v>
      </c>
      <c r="D168" s="198"/>
      <c r="E168" s="198" t="s">
        <v>275</v>
      </c>
      <c r="F168" s="199" t="s">
        <v>276</v>
      </c>
      <c r="G168" s="198" t="s">
        <v>307</v>
      </c>
      <c r="H168" s="186" t="str">
        <f t="shared" si="8"/>
        <v>Casandra/Estar/LuzEstado</v>
      </c>
    </row>
    <row r="169" spans="1:8" x14ac:dyDescent="0.3">
      <c r="A169" s="184" t="s">
        <v>53</v>
      </c>
      <c r="B169" s="198" t="s">
        <v>350</v>
      </c>
      <c r="C169" s="198" t="s">
        <v>301</v>
      </c>
      <c r="D169" s="198"/>
      <c r="E169" s="198" t="s">
        <v>302</v>
      </c>
      <c r="F169" s="199" t="s">
        <v>303</v>
      </c>
      <c r="G169" s="198" t="s">
        <v>307</v>
      </c>
      <c r="H169" s="186" t="str">
        <f t="shared" si="8"/>
        <v>Casandra/Estar/LuzIntensidad</v>
      </c>
    </row>
    <row r="170" spans="1:8" x14ac:dyDescent="0.3">
      <c r="A170" s="184" t="s">
        <v>53</v>
      </c>
      <c r="B170" s="198" t="s">
        <v>350</v>
      </c>
      <c r="C170" s="198" t="s">
        <v>304</v>
      </c>
      <c r="D170" s="185"/>
      <c r="E170" s="198" t="s">
        <v>305</v>
      </c>
      <c r="F170" s="199" t="s">
        <v>306</v>
      </c>
      <c r="G170" s="198" t="s">
        <v>307</v>
      </c>
      <c r="H170" s="186" t="str">
        <f t="shared" si="8"/>
        <v>Casandra/Estar/Temperatura</v>
      </c>
    </row>
    <row r="171" spans="1:8" x14ac:dyDescent="0.3">
      <c r="A171" s="184" t="s">
        <v>53</v>
      </c>
      <c r="B171" s="198" t="s">
        <v>350</v>
      </c>
      <c r="C171" s="198" t="s">
        <v>308</v>
      </c>
      <c r="D171" s="185"/>
      <c r="E171" s="198" t="s">
        <v>305</v>
      </c>
      <c r="F171" s="199" t="s">
        <v>309</v>
      </c>
      <c r="G171" s="198" t="s">
        <v>307</v>
      </c>
      <c r="H171" s="186" t="str">
        <f t="shared" si="8"/>
        <v>Casandra/Estar/Humedad</v>
      </c>
    </row>
    <row r="172" spans="1:8" x14ac:dyDescent="0.3">
      <c r="A172" s="184" t="s">
        <v>53</v>
      </c>
      <c r="B172" s="198" t="s">
        <v>350</v>
      </c>
      <c r="C172" s="198" t="s">
        <v>331</v>
      </c>
      <c r="D172" s="185"/>
      <c r="E172" s="198" t="s">
        <v>275</v>
      </c>
      <c r="F172" s="199" t="s">
        <v>332</v>
      </c>
      <c r="G172" s="198" t="s">
        <v>307</v>
      </c>
      <c r="H172" s="186" t="str">
        <f>CONCATENATE(A172,"/",B172,"/",C172,)</f>
        <v>Casandra/Estar/Termostato</v>
      </c>
    </row>
    <row r="173" spans="1:8" x14ac:dyDescent="0.3">
      <c r="A173" s="184" t="s">
        <v>53</v>
      </c>
      <c r="B173" s="198" t="s">
        <v>350</v>
      </c>
      <c r="C173" s="198" t="s">
        <v>389</v>
      </c>
      <c r="D173" s="198" t="s">
        <v>378</v>
      </c>
      <c r="E173" s="198" t="s">
        <v>375</v>
      </c>
      <c r="F173" s="199" t="s">
        <v>354</v>
      </c>
      <c r="G173" s="198" t="s">
        <v>307</v>
      </c>
      <c r="H173" s="186" t="str">
        <f>CONCATENATE(A173,"/",B173,"/",C173,"/",D173,)</f>
        <v>Casandra/Estar/CRemoto/BtnOnTV</v>
      </c>
    </row>
    <row r="174" spans="1:8" x14ac:dyDescent="0.3">
      <c r="A174" s="184" t="s">
        <v>53</v>
      </c>
      <c r="B174" s="198" t="s">
        <v>350</v>
      </c>
      <c r="C174" s="198" t="s">
        <v>389</v>
      </c>
      <c r="D174" s="198" t="s">
        <v>379</v>
      </c>
      <c r="E174" s="198" t="s">
        <v>375</v>
      </c>
      <c r="F174" s="199" t="s">
        <v>384</v>
      </c>
      <c r="G174" s="198" t="s">
        <v>307</v>
      </c>
      <c r="H174" s="186" t="str">
        <f t="shared" ref="H174:H188" si="9">CONCATENATE(A174,"/",B174,"/",C174,"/",D174,)</f>
        <v>Casandra/Estar/CRemoto/BtnOnDeco</v>
      </c>
    </row>
    <row r="175" spans="1:8" x14ac:dyDescent="0.3">
      <c r="A175" s="184" t="s">
        <v>53</v>
      </c>
      <c r="B175" s="198" t="s">
        <v>350</v>
      </c>
      <c r="C175" s="198" t="s">
        <v>389</v>
      </c>
      <c r="D175" s="198" t="s">
        <v>380</v>
      </c>
      <c r="E175" s="198" t="s">
        <v>375</v>
      </c>
      <c r="F175" s="199" t="s">
        <v>385</v>
      </c>
      <c r="G175" s="198" t="s">
        <v>307</v>
      </c>
      <c r="H175" s="186" t="str">
        <f t="shared" si="9"/>
        <v>Casandra/Estar/CRemoto/BtnCanalUpDeco</v>
      </c>
    </row>
    <row r="176" spans="1:8" x14ac:dyDescent="0.3">
      <c r="A176" s="184" t="s">
        <v>53</v>
      </c>
      <c r="B176" s="198" t="s">
        <v>350</v>
      </c>
      <c r="C176" s="198" t="s">
        <v>389</v>
      </c>
      <c r="D176" s="198" t="s">
        <v>381</v>
      </c>
      <c r="E176" s="198" t="s">
        <v>375</v>
      </c>
      <c r="F176" s="199" t="s">
        <v>386</v>
      </c>
      <c r="G176" s="198" t="s">
        <v>307</v>
      </c>
      <c r="H176" s="186" t="str">
        <f t="shared" si="9"/>
        <v>Casandra/Estar/CRemoto/BtnCanalDoDeco</v>
      </c>
    </row>
    <row r="177" spans="1:8" x14ac:dyDescent="0.3">
      <c r="A177" s="184" t="s">
        <v>53</v>
      </c>
      <c r="B177" s="198" t="s">
        <v>350</v>
      </c>
      <c r="C177" s="198" t="s">
        <v>389</v>
      </c>
      <c r="D177" s="198" t="s">
        <v>383</v>
      </c>
      <c r="E177" s="198" t="s">
        <v>375</v>
      </c>
      <c r="F177" s="199" t="s">
        <v>387</v>
      </c>
      <c r="G177" s="198" t="s">
        <v>307</v>
      </c>
      <c r="H177" s="186" t="str">
        <f t="shared" si="9"/>
        <v>Casandra/Estar/CRemoto/BtnVolUpDeco</v>
      </c>
    </row>
    <row r="178" spans="1:8" x14ac:dyDescent="0.3">
      <c r="A178" s="184" t="s">
        <v>53</v>
      </c>
      <c r="B178" s="198" t="s">
        <v>350</v>
      </c>
      <c r="C178" s="198" t="s">
        <v>389</v>
      </c>
      <c r="D178" s="198" t="s">
        <v>382</v>
      </c>
      <c r="E178" s="198" t="s">
        <v>375</v>
      </c>
      <c r="F178" s="199" t="s">
        <v>388</v>
      </c>
      <c r="G178" s="198" t="s">
        <v>307</v>
      </c>
      <c r="H178" s="186" t="str">
        <f t="shared" si="9"/>
        <v>Casandra/Estar/CRemoto/BtnVolDoDeco</v>
      </c>
    </row>
    <row r="179" spans="1:8" x14ac:dyDescent="0.3">
      <c r="A179" s="184" t="s">
        <v>53</v>
      </c>
      <c r="B179" s="198" t="s">
        <v>350</v>
      </c>
      <c r="C179" s="198" t="s">
        <v>389</v>
      </c>
      <c r="D179" s="198" t="s">
        <v>355</v>
      </c>
      <c r="E179" s="198" t="s">
        <v>375</v>
      </c>
      <c r="F179" s="199" t="s">
        <v>365</v>
      </c>
      <c r="G179" s="198" t="s">
        <v>307</v>
      </c>
      <c r="H179" s="186" t="str">
        <f t="shared" si="9"/>
        <v>Casandra/Estar/CRemoto/DecoBtn0</v>
      </c>
    </row>
    <row r="180" spans="1:8" x14ac:dyDescent="0.3">
      <c r="A180" s="184" t="s">
        <v>53</v>
      </c>
      <c r="B180" s="198" t="s">
        <v>350</v>
      </c>
      <c r="C180" s="198" t="s">
        <v>389</v>
      </c>
      <c r="D180" s="198" t="s">
        <v>356</v>
      </c>
      <c r="E180" s="198" t="s">
        <v>375</v>
      </c>
      <c r="F180" s="199" t="s">
        <v>366</v>
      </c>
      <c r="G180" s="198" t="s">
        <v>307</v>
      </c>
      <c r="H180" s="186" t="str">
        <f t="shared" si="9"/>
        <v>Casandra/Estar/CRemoto/DecoBtn1</v>
      </c>
    </row>
    <row r="181" spans="1:8" x14ac:dyDescent="0.3">
      <c r="A181" s="184" t="s">
        <v>53</v>
      </c>
      <c r="B181" s="198" t="s">
        <v>350</v>
      </c>
      <c r="C181" s="198" t="s">
        <v>389</v>
      </c>
      <c r="D181" s="198" t="s">
        <v>357</v>
      </c>
      <c r="E181" s="198" t="s">
        <v>375</v>
      </c>
      <c r="F181" s="199" t="s">
        <v>367</v>
      </c>
      <c r="G181" s="198" t="s">
        <v>307</v>
      </c>
      <c r="H181" s="186" t="str">
        <f t="shared" si="9"/>
        <v>Casandra/Estar/CRemoto/DecoBtn2</v>
      </c>
    </row>
    <row r="182" spans="1:8" x14ac:dyDescent="0.3">
      <c r="A182" s="184" t="s">
        <v>53</v>
      </c>
      <c r="B182" s="198" t="s">
        <v>350</v>
      </c>
      <c r="C182" s="198" t="s">
        <v>389</v>
      </c>
      <c r="D182" s="198" t="s">
        <v>358</v>
      </c>
      <c r="E182" s="198" t="s">
        <v>375</v>
      </c>
      <c r="F182" s="199" t="s">
        <v>368</v>
      </c>
      <c r="G182" s="198" t="s">
        <v>307</v>
      </c>
      <c r="H182" s="186" t="str">
        <f t="shared" si="9"/>
        <v>Casandra/Estar/CRemoto/DecoBtn3</v>
      </c>
    </row>
    <row r="183" spans="1:8" x14ac:dyDescent="0.3">
      <c r="A183" s="184" t="s">
        <v>53</v>
      </c>
      <c r="B183" s="198" t="s">
        <v>350</v>
      </c>
      <c r="C183" s="198" t="s">
        <v>389</v>
      </c>
      <c r="D183" s="198" t="s">
        <v>359</v>
      </c>
      <c r="E183" s="198" t="s">
        <v>375</v>
      </c>
      <c r="F183" s="199" t="s">
        <v>369</v>
      </c>
      <c r="G183" s="198" t="s">
        <v>307</v>
      </c>
      <c r="H183" s="186" t="str">
        <f t="shared" si="9"/>
        <v>Casandra/Estar/CRemoto/DecoBtn4</v>
      </c>
    </row>
    <row r="184" spans="1:8" x14ac:dyDescent="0.3">
      <c r="A184" s="184" t="s">
        <v>53</v>
      </c>
      <c r="B184" s="198" t="s">
        <v>350</v>
      </c>
      <c r="C184" s="198" t="s">
        <v>389</v>
      </c>
      <c r="D184" s="198" t="s">
        <v>360</v>
      </c>
      <c r="E184" s="198" t="s">
        <v>375</v>
      </c>
      <c r="F184" s="199" t="s">
        <v>370</v>
      </c>
      <c r="G184" s="198" t="s">
        <v>307</v>
      </c>
      <c r="H184" s="186" t="str">
        <f t="shared" si="9"/>
        <v>Casandra/Estar/CRemoto/DecoBtn5</v>
      </c>
    </row>
    <row r="185" spans="1:8" x14ac:dyDescent="0.3">
      <c r="A185" s="184" t="s">
        <v>53</v>
      </c>
      <c r="B185" s="198" t="s">
        <v>350</v>
      </c>
      <c r="C185" s="198" t="s">
        <v>389</v>
      </c>
      <c r="D185" s="198" t="s">
        <v>361</v>
      </c>
      <c r="E185" s="198" t="s">
        <v>375</v>
      </c>
      <c r="F185" s="199" t="s">
        <v>371</v>
      </c>
      <c r="G185" s="198" t="s">
        <v>307</v>
      </c>
      <c r="H185" s="186" t="str">
        <f t="shared" si="9"/>
        <v>Casandra/Estar/CRemoto/DecoBtn6</v>
      </c>
    </row>
    <row r="186" spans="1:8" x14ac:dyDescent="0.3">
      <c r="A186" s="184" t="s">
        <v>53</v>
      </c>
      <c r="B186" s="198" t="s">
        <v>350</v>
      </c>
      <c r="C186" s="198" t="s">
        <v>389</v>
      </c>
      <c r="D186" s="198" t="s">
        <v>362</v>
      </c>
      <c r="E186" s="198" t="s">
        <v>375</v>
      </c>
      <c r="F186" s="199" t="s">
        <v>372</v>
      </c>
      <c r="G186" s="198" t="s">
        <v>307</v>
      </c>
      <c r="H186" s="186" t="str">
        <f t="shared" si="9"/>
        <v>Casandra/Estar/CRemoto/DecoBtn7</v>
      </c>
    </row>
    <row r="187" spans="1:8" x14ac:dyDescent="0.3">
      <c r="A187" s="184" t="s">
        <v>53</v>
      </c>
      <c r="B187" s="198" t="s">
        <v>350</v>
      </c>
      <c r="C187" s="198" t="s">
        <v>389</v>
      </c>
      <c r="D187" s="198" t="s">
        <v>363</v>
      </c>
      <c r="E187" s="198" t="s">
        <v>375</v>
      </c>
      <c r="F187" s="199" t="s">
        <v>373</v>
      </c>
      <c r="G187" s="198" t="s">
        <v>307</v>
      </c>
      <c r="H187" s="186" t="str">
        <f t="shared" si="9"/>
        <v>Casandra/Estar/CRemoto/DecoBtn8</v>
      </c>
    </row>
    <row r="188" spans="1:8" x14ac:dyDescent="0.3">
      <c r="A188" s="184" t="s">
        <v>53</v>
      </c>
      <c r="B188" s="198" t="s">
        <v>350</v>
      </c>
      <c r="C188" s="198" t="s">
        <v>389</v>
      </c>
      <c r="D188" s="198" t="s">
        <v>364</v>
      </c>
      <c r="E188" s="198" t="s">
        <v>375</v>
      </c>
      <c r="F188" s="199" t="s">
        <v>374</v>
      </c>
      <c r="G188" s="198" t="s">
        <v>307</v>
      </c>
      <c r="H188" s="186" t="str">
        <f t="shared" si="9"/>
        <v>Casandra/Estar/CRemoto/DecoBtn9</v>
      </c>
    </row>
    <row r="189" spans="1:8" x14ac:dyDescent="0.3">
      <c r="A189" s="184" t="s">
        <v>53</v>
      </c>
      <c r="B189" s="198" t="s">
        <v>350</v>
      </c>
      <c r="C189" s="198" t="s">
        <v>390</v>
      </c>
      <c r="D189" s="198" t="s">
        <v>391</v>
      </c>
      <c r="E189" s="198" t="s">
        <v>400</v>
      </c>
      <c r="F189" s="199" t="s">
        <v>393</v>
      </c>
      <c r="G189" s="198" t="s">
        <v>307</v>
      </c>
      <c r="H189" s="186" t="str">
        <f t="shared" ref="H189:H190" si="10">CONCATENATE(A189,"/",B189,"/",C189,"/",D189,)</f>
        <v>Casandra/Estar/AA/Fan</v>
      </c>
    </row>
    <row r="190" spans="1:8" x14ac:dyDescent="0.3">
      <c r="A190" s="184" t="s">
        <v>53</v>
      </c>
      <c r="B190" s="198" t="s">
        <v>350</v>
      </c>
      <c r="C190" s="198" t="s">
        <v>390</v>
      </c>
      <c r="D190" s="198" t="s">
        <v>392</v>
      </c>
      <c r="E190" s="198" t="s">
        <v>400</v>
      </c>
      <c r="F190" s="199" t="s">
        <v>394</v>
      </c>
      <c r="G190" s="198" t="s">
        <v>307</v>
      </c>
      <c r="H190" s="186" t="str">
        <f t="shared" si="10"/>
        <v>Casandra/Estar/AA/Modo</v>
      </c>
    </row>
    <row r="191" spans="1:8" x14ac:dyDescent="0.3">
      <c r="A191" s="184" t="s">
        <v>53</v>
      </c>
      <c r="B191" s="198" t="s">
        <v>350</v>
      </c>
      <c r="C191" s="198" t="s">
        <v>390</v>
      </c>
      <c r="D191" s="198" t="s">
        <v>395</v>
      </c>
      <c r="E191" s="198" t="s">
        <v>400</v>
      </c>
      <c r="F191" s="199" t="s">
        <v>396</v>
      </c>
      <c r="G191" s="198" t="s">
        <v>307</v>
      </c>
      <c r="H191" s="186" t="str">
        <f t="shared" ref="H191" si="11">CONCATENATE(A191,"/",B191,"/",C191,"/",D191,)</f>
        <v>Casandra/Estar/AA/Swing</v>
      </c>
    </row>
    <row r="192" spans="1:8" ht="15" thickBot="1" x14ac:dyDescent="0.35">
      <c r="A192" s="187" t="s">
        <v>53</v>
      </c>
      <c r="B192" s="188" t="s">
        <v>350</v>
      </c>
      <c r="C192" s="188" t="s">
        <v>390</v>
      </c>
      <c r="D192" s="188" t="s">
        <v>397</v>
      </c>
      <c r="E192" s="188" t="s">
        <v>398</v>
      </c>
      <c r="F192" s="190" t="s">
        <v>399</v>
      </c>
      <c r="G192" s="188" t="s">
        <v>307</v>
      </c>
      <c r="H192" s="191" t="str">
        <f t="shared" ref="H192" si="12">CONCATENATE(A192,"/",B192,"/",C192,"/",D192,)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abSelected="1"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417</v>
      </c>
      <c r="C6" s="29" t="s">
        <v>334</v>
      </c>
      <c r="D6" s="29" t="s">
        <v>335</v>
      </c>
      <c r="E6" s="29" t="s">
        <v>418</v>
      </c>
      <c r="K6" s="29" t="s">
        <v>333</v>
      </c>
      <c r="L6" s="29" t="s">
        <v>334</v>
      </c>
      <c r="M6" s="29" t="s">
        <v>335</v>
      </c>
      <c r="T6" s="29" t="s">
        <v>333</v>
      </c>
      <c r="U6" s="29" t="s">
        <v>334</v>
      </c>
      <c r="V6" s="29" t="s">
        <v>335</v>
      </c>
      <c r="Y6" s="29" t="s">
        <v>340</v>
      </c>
      <c r="Z6" s="29" t="s">
        <v>341</v>
      </c>
    </row>
    <row r="7" spans="2:26" x14ac:dyDescent="0.3">
      <c r="B7" s="29">
        <v>0</v>
      </c>
      <c r="C7" s="217">
        <f>B7/3</f>
        <v>0</v>
      </c>
      <c r="D7" s="218"/>
      <c r="G7" s="29" t="s">
        <v>336</v>
      </c>
      <c r="H7" s="29" t="s">
        <v>337</v>
      </c>
      <c r="K7" s="29">
        <v>0</v>
      </c>
      <c r="L7" s="29">
        <f xml:space="preserve"> ((K7 * 0.294) - 200)</f>
        <v>-200</v>
      </c>
      <c r="M7" s="193">
        <f xml:space="preserve"> (K7 * 0.059)</f>
        <v>0</v>
      </c>
      <c r="P7" s="29" t="s">
        <v>336</v>
      </c>
      <c r="Q7" s="29" t="s">
        <v>337</v>
      </c>
      <c r="T7" s="29">
        <v>0</v>
      </c>
      <c r="U7" s="192">
        <f>T7*0.25</f>
        <v>0</v>
      </c>
      <c r="V7">
        <f>(T7*0.095) + 23</f>
        <v>23</v>
      </c>
      <c r="X7" t="s">
        <v>338</v>
      </c>
      <c r="Y7">
        <v>200</v>
      </c>
      <c r="Z7">
        <v>50</v>
      </c>
    </row>
    <row r="8" spans="2:26" x14ac:dyDescent="0.3">
      <c r="B8" s="29">
        <v>10</v>
      </c>
      <c r="C8" s="217">
        <f t="shared" ref="C8:C16" si="0">B8/3</f>
        <v>3.3333333333333335</v>
      </c>
      <c r="D8" s="218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93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92">
        <f t="shared" ref="U8:U27" si="3">T8*0.25</f>
        <v>2.5</v>
      </c>
      <c r="V8">
        <f t="shared" ref="V8:V26" si="4">(T8*0.095) + 23</f>
        <v>23.95</v>
      </c>
      <c r="X8" t="s">
        <v>339</v>
      </c>
      <c r="Y8">
        <v>655</v>
      </c>
      <c r="Z8">
        <v>100</v>
      </c>
    </row>
    <row r="9" spans="2:26" x14ac:dyDescent="0.3">
      <c r="B9" s="29">
        <v>20</v>
      </c>
      <c r="C9" s="217">
        <f t="shared" si="0"/>
        <v>6.666666666666667</v>
      </c>
      <c r="D9" s="218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93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92">
        <f t="shared" si="3"/>
        <v>5</v>
      </c>
      <c r="V9">
        <f t="shared" si="4"/>
        <v>24.9</v>
      </c>
    </row>
    <row r="10" spans="2:26" x14ac:dyDescent="0.3">
      <c r="B10" s="29">
        <v>30</v>
      </c>
      <c r="C10" s="217">
        <f t="shared" si="0"/>
        <v>10</v>
      </c>
      <c r="D10" s="218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93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92">
        <f t="shared" si="3"/>
        <v>7.5</v>
      </c>
      <c r="V10">
        <f t="shared" si="4"/>
        <v>25.85</v>
      </c>
      <c r="X10" t="s">
        <v>342</v>
      </c>
      <c r="Y10">
        <f>(Z8-Z7)/(Y8-Y7)</f>
        <v>0.10989010989010989</v>
      </c>
    </row>
    <row r="11" spans="2:26" x14ac:dyDescent="0.3">
      <c r="B11" s="29">
        <v>40</v>
      </c>
      <c r="C11" s="217">
        <f t="shared" si="0"/>
        <v>13.333333333333334</v>
      </c>
      <c r="D11" s="218"/>
      <c r="K11" s="29">
        <v>40</v>
      </c>
      <c r="L11" s="29">
        <f t="shared" si="1"/>
        <v>-188.24</v>
      </c>
      <c r="M11" s="193">
        <f t="shared" si="2"/>
        <v>2.36</v>
      </c>
      <c r="T11" s="29">
        <v>40</v>
      </c>
      <c r="U11" s="192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217">
        <f t="shared" si="0"/>
        <v>16.666666666666668</v>
      </c>
      <c r="D12" s="218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93">
        <f t="shared" si="2"/>
        <v>2.9499999999999997</v>
      </c>
      <c r="T12" s="29">
        <v>50</v>
      </c>
      <c r="U12" s="192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217">
        <f t="shared" si="0"/>
        <v>20</v>
      </c>
      <c r="D13" s="218"/>
      <c r="K13" s="29">
        <v>60</v>
      </c>
      <c r="L13" s="29">
        <f t="shared" si="1"/>
        <v>-182.36</v>
      </c>
      <c r="M13" s="193">
        <f t="shared" si="2"/>
        <v>3.54</v>
      </c>
      <c r="T13" s="29">
        <v>60</v>
      </c>
      <c r="U13" s="192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217">
        <f t="shared" si="0"/>
        <v>23.333333333333332</v>
      </c>
      <c r="D14" s="218"/>
      <c r="K14" s="29">
        <v>70</v>
      </c>
      <c r="L14" s="29">
        <f t="shared" si="1"/>
        <v>-179.42000000000002</v>
      </c>
      <c r="M14" s="193">
        <f t="shared" si="2"/>
        <v>4.13</v>
      </c>
      <c r="T14" s="29">
        <v>70</v>
      </c>
      <c r="U14" s="192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217">
        <f t="shared" si="0"/>
        <v>26.666666666666668</v>
      </c>
      <c r="D15" s="218"/>
      <c r="K15" s="29">
        <v>80</v>
      </c>
      <c r="L15" s="29">
        <f t="shared" si="1"/>
        <v>-176.48</v>
      </c>
      <c r="M15" s="193">
        <f t="shared" si="2"/>
        <v>4.72</v>
      </c>
      <c r="T15" s="29">
        <v>80</v>
      </c>
      <c r="U15" s="192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217">
        <f t="shared" si="0"/>
        <v>30</v>
      </c>
      <c r="D16" s="218"/>
      <c r="K16" s="29">
        <v>90</v>
      </c>
      <c r="L16" s="29">
        <f t="shared" si="1"/>
        <v>-173.54</v>
      </c>
      <c r="M16" s="193">
        <f t="shared" si="2"/>
        <v>5.31</v>
      </c>
      <c r="T16" s="29">
        <v>90</v>
      </c>
      <c r="U16" s="192">
        <f t="shared" si="3"/>
        <v>22.5</v>
      </c>
      <c r="V16">
        <f t="shared" si="4"/>
        <v>31.55</v>
      </c>
    </row>
    <row r="17" spans="2:24" x14ac:dyDescent="0.3">
      <c r="B17" s="220">
        <v>100</v>
      </c>
      <c r="C17" s="222">
        <f>B17/3</f>
        <v>33.333333333333336</v>
      </c>
      <c r="D17" s="219"/>
      <c r="K17" s="29">
        <v>100</v>
      </c>
      <c r="L17" s="29">
        <f t="shared" si="1"/>
        <v>-170.6</v>
      </c>
      <c r="M17" s="193">
        <f t="shared" si="2"/>
        <v>5.8999999999999995</v>
      </c>
      <c r="T17" s="29">
        <v>100</v>
      </c>
      <c r="U17" s="192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216"/>
      <c r="D18" s="223">
        <f>(B18*0.026)+31</f>
        <v>33.86</v>
      </c>
      <c r="K18" s="29">
        <v>110</v>
      </c>
      <c r="L18" s="29">
        <f t="shared" si="1"/>
        <v>-167.66</v>
      </c>
      <c r="M18" s="193">
        <f t="shared" si="2"/>
        <v>6.4899999999999993</v>
      </c>
      <c r="T18" s="29">
        <v>110</v>
      </c>
      <c r="U18" s="192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216"/>
      <c r="D19" s="224">
        <f t="shared" ref="D19:D76" si="5">(B19*0.026)+31</f>
        <v>34.119999999999997</v>
      </c>
      <c r="K19" s="29">
        <v>120</v>
      </c>
      <c r="L19" s="29">
        <f t="shared" si="1"/>
        <v>-164.72</v>
      </c>
      <c r="M19" s="193">
        <f t="shared" si="2"/>
        <v>7.08</v>
      </c>
      <c r="T19" s="29">
        <v>120</v>
      </c>
      <c r="U19" s="192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216"/>
      <c r="D20" s="224">
        <f t="shared" si="5"/>
        <v>34.380000000000003</v>
      </c>
      <c r="K20" s="29">
        <v>130</v>
      </c>
      <c r="L20" s="29">
        <f t="shared" si="1"/>
        <v>-161.78</v>
      </c>
      <c r="M20" s="193">
        <f t="shared" si="2"/>
        <v>7.67</v>
      </c>
      <c r="T20" s="29">
        <v>130</v>
      </c>
      <c r="U20" s="192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216"/>
      <c r="D21" s="224">
        <f t="shared" si="5"/>
        <v>34.64</v>
      </c>
      <c r="K21" s="29">
        <v>140</v>
      </c>
      <c r="L21" s="29">
        <f t="shared" si="1"/>
        <v>-158.84</v>
      </c>
      <c r="M21" s="193">
        <f t="shared" si="2"/>
        <v>8.26</v>
      </c>
      <c r="T21" s="29">
        <v>140</v>
      </c>
      <c r="U21" s="192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216"/>
      <c r="D22" s="224">
        <f t="shared" si="5"/>
        <v>34.9</v>
      </c>
      <c r="K22" s="29">
        <v>150</v>
      </c>
      <c r="L22" s="29">
        <f t="shared" si="1"/>
        <v>-155.9</v>
      </c>
      <c r="M22" s="193">
        <f t="shared" si="2"/>
        <v>8.85</v>
      </c>
      <c r="T22" s="29">
        <v>150</v>
      </c>
      <c r="U22" s="192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216"/>
      <c r="D23" s="224">
        <f t="shared" si="5"/>
        <v>35.159999999999997</v>
      </c>
      <c r="K23" s="29">
        <v>160</v>
      </c>
      <c r="L23" s="29">
        <f t="shared" si="1"/>
        <v>-152.96</v>
      </c>
      <c r="M23" s="193">
        <f t="shared" si="2"/>
        <v>9.44</v>
      </c>
      <c r="T23" s="29">
        <v>160</v>
      </c>
      <c r="U23" s="192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216"/>
      <c r="D24" s="224">
        <f t="shared" si="5"/>
        <v>35.42</v>
      </c>
      <c r="K24" s="29">
        <v>170</v>
      </c>
      <c r="L24" s="29">
        <f t="shared" si="1"/>
        <v>-150.02000000000001</v>
      </c>
      <c r="M24" s="193">
        <f t="shared" si="2"/>
        <v>10.029999999999999</v>
      </c>
      <c r="T24" s="29">
        <v>170</v>
      </c>
      <c r="U24" s="192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216"/>
      <c r="D25" s="224">
        <f t="shared" si="5"/>
        <v>35.68</v>
      </c>
      <c r="K25" s="29">
        <v>180</v>
      </c>
      <c r="L25" s="29">
        <f t="shared" si="1"/>
        <v>-147.08000000000001</v>
      </c>
      <c r="M25" s="193">
        <f t="shared" si="2"/>
        <v>10.62</v>
      </c>
      <c r="T25" s="29">
        <v>180</v>
      </c>
      <c r="U25" s="192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216"/>
      <c r="D26" s="224">
        <f t="shared" si="5"/>
        <v>35.94</v>
      </c>
      <c r="K26" s="29">
        <v>190</v>
      </c>
      <c r="L26" s="29">
        <f t="shared" si="1"/>
        <v>-144.13999999999999</v>
      </c>
      <c r="M26" s="193">
        <f t="shared" si="2"/>
        <v>11.209999999999999</v>
      </c>
      <c r="T26" s="29">
        <v>190</v>
      </c>
      <c r="U26" s="192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216"/>
      <c r="D27" s="224">
        <f t="shared" si="5"/>
        <v>36.200000000000003</v>
      </c>
      <c r="K27" s="29">
        <v>200</v>
      </c>
      <c r="L27" s="29">
        <f t="shared" si="1"/>
        <v>-141.19999999999999</v>
      </c>
      <c r="M27" s="193">
        <f t="shared" si="2"/>
        <v>11.799999999999999</v>
      </c>
      <c r="T27" s="194">
        <v>200</v>
      </c>
      <c r="U27" s="192">
        <f t="shared" si="3"/>
        <v>50</v>
      </c>
      <c r="V27" s="192">
        <f>(T27*0.11) + 28</f>
        <v>50</v>
      </c>
    </row>
    <row r="28" spans="2:24" x14ac:dyDescent="0.3">
      <c r="B28" s="29">
        <v>210</v>
      </c>
      <c r="C28" s="216"/>
      <c r="D28" s="224">
        <f t="shared" si="5"/>
        <v>36.46</v>
      </c>
      <c r="K28" s="29">
        <v>210</v>
      </c>
      <c r="L28" s="29">
        <f t="shared" si="1"/>
        <v>-138.26</v>
      </c>
      <c r="M28" s="193">
        <f t="shared" si="2"/>
        <v>12.389999999999999</v>
      </c>
      <c r="T28" s="29">
        <v>210</v>
      </c>
      <c r="U28" s="29">
        <f t="shared" ref="U28:U71" si="6">T28*0.167</f>
        <v>35.07</v>
      </c>
      <c r="V28" s="192">
        <f t="shared" ref="V28:V72" si="7">(T28*0.11) + 28</f>
        <v>51.1</v>
      </c>
    </row>
    <row r="29" spans="2:24" x14ac:dyDescent="0.3">
      <c r="B29" s="29">
        <v>220</v>
      </c>
      <c r="C29" s="216"/>
      <c r="D29" s="224">
        <f t="shared" si="5"/>
        <v>36.72</v>
      </c>
      <c r="K29" s="29">
        <v>220</v>
      </c>
      <c r="L29" s="29">
        <f t="shared" si="1"/>
        <v>-135.32</v>
      </c>
      <c r="M29" s="193">
        <f t="shared" si="2"/>
        <v>12.979999999999999</v>
      </c>
      <c r="T29" s="29">
        <v>220</v>
      </c>
      <c r="U29" s="29">
        <f t="shared" si="6"/>
        <v>36.74</v>
      </c>
      <c r="V29" s="192">
        <f t="shared" si="7"/>
        <v>52.2</v>
      </c>
    </row>
    <row r="30" spans="2:24" x14ac:dyDescent="0.3">
      <c r="B30" s="29">
        <v>230</v>
      </c>
      <c r="C30" s="216"/>
      <c r="D30" s="224">
        <f t="shared" si="5"/>
        <v>36.979999999999997</v>
      </c>
      <c r="K30" s="29">
        <v>230</v>
      </c>
      <c r="L30" s="29">
        <f t="shared" si="1"/>
        <v>-132.38</v>
      </c>
      <c r="M30" s="193">
        <f t="shared" si="2"/>
        <v>13.569999999999999</v>
      </c>
      <c r="T30" s="29">
        <v>230</v>
      </c>
      <c r="U30" s="29">
        <f t="shared" si="6"/>
        <v>38.410000000000004</v>
      </c>
      <c r="V30" s="192">
        <f t="shared" si="7"/>
        <v>53.3</v>
      </c>
    </row>
    <row r="31" spans="2:24" x14ac:dyDescent="0.3">
      <c r="B31" s="29">
        <v>240</v>
      </c>
      <c r="C31" s="216"/>
      <c r="D31" s="224">
        <f t="shared" si="5"/>
        <v>37.24</v>
      </c>
      <c r="K31" s="29">
        <v>240</v>
      </c>
      <c r="L31" s="29">
        <f t="shared" si="1"/>
        <v>-129.44</v>
      </c>
      <c r="M31" s="193">
        <f t="shared" si="2"/>
        <v>14.16</v>
      </c>
      <c r="T31" s="29">
        <v>240</v>
      </c>
      <c r="U31" s="29">
        <f t="shared" si="6"/>
        <v>40.080000000000005</v>
      </c>
      <c r="V31" s="192">
        <f t="shared" si="7"/>
        <v>54.4</v>
      </c>
      <c r="X31" s="29"/>
    </row>
    <row r="32" spans="2:24" x14ac:dyDescent="0.3">
      <c r="B32" s="29">
        <v>250</v>
      </c>
      <c r="C32" s="216"/>
      <c r="D32" s="224">
        <f t="shared" si="5"/>
        <v>37.5</v>
      </c>
      <c r="K32" s="29">
        <v>250</v>
      </c>
      <c r="L32" s="29">
        <f t="shared" si="1"/>
        <v>-126.5</v>
      </c>
      <c r="M32" s="193">
        <f t="shared" si="2"/>
        <v>14.75</v>
      </c>
      <c r="T32" s="29">
        <v>250</v>
      </c>
      <c r="U32" s="29">
        <f t="shared" si="6"/>
        <v>41.75</v>
      </c>
      <c r="V32" s="192">
        <f t="shared" si="7"/>
        <v>55.5</v>
      </c>
    </row>
    <row r="33" spans="2:26" x14ac:dyDescent="0.3">
      <c r="B33" s="29">
        <v>260</v>
      </c>
      <c r="C33" s="216"/>
      <c r="D33" s="224">
        <f t="shared" si="5"/>
        <v>37.76</v>
      </c>
      <c r="K33" s="29">
        <v>260</v>
      </c>
      <c r="L33" s="29">
        <f t="shared" si="1"/>
        <v>-123.56</v>
      </c>
      <c r="M33" s="193">
        <f t="shared" si="2"/>
        <v>15.34</v>
      </c>
      <c r="T33" s="29">
        <v>260</v>
      </c>
      <c r="U33" s="29">
        <f t="shared" si="6"/>
        <v>43.42</v>
      </c>
      <c r="V33" s="192">
        <f t="shared" si="7"/>
        <v>56.6</v>
      </c>
    </row>
    <row r="34" spans="2:26" x14ac:dyDescent="0.3">
      <c r="B34" s="29">
        <v>270</v>
      </c>
      <c r="C34" s="216"/>
      <c r="D34" s="224">
        <f t="shared" si="5"/>
        <v>38.019999999999996</v>
      </c>
      <c r="K34" s="29">
        <v>270</v>
      </c>
      <c r="L34" s="29">
        <f t="shared" si="1"/>
        <v>-120.62</v>
      </c>
      <c r="M34" s="193">
        <f t="shared" si="2"/>
        <v>15.93</v>
      </c>
      <c r="T34" s="29">
        <v>270</v>
      </c>
      <c r="U34" s="29">
        <f t="shared" si="6"/>
        <v>45.09</v>
      </c>
      <c r="V34" s="192">
        <f t="shared" si="7"/>
        <v>57.7</v>
      </c>
    </row>
    <row r="35" spans="2:26" x14ac:dyDescent="0.3">
      <c r="B35" s="29">
        <v>280</v>
      </c>
      <c r="C35" s="216"/>
      <c r="D35" s="224">
        <f t="shared" si="5"/>
        <v>38.28</v>
      </c>
      <c r="K35" s="29">
        <v>280</v>
      </c>
      <c r="L35" s="29">
        <f t="shared" si="1"/>
        <v>-117.68</v>
      </c>
      <c r="M35" s="193">
        <f t="shared" si="2"/>
        <v>16.52</v>
      </c>
      <c r="T35" s="29">
        <v>280</v>
      </c>
      <c r="U35" s="29">
        <f t="shared" si="6"/>
        <v>46.760000000000005</v>
      </c>
      <c r="V35" s="192">
        <f t="shared" si="7"/>
        <v>58.8</v>
      </c>
    </row>
    <row r="36" spans="2:26" x14ac:dyDescent="0.3">
      <c r="B36" s="29">
        <v>290</v>
      </c>
      <c r="C36" s="216"/>
      <c r="D36" s="224">
        <f t="shared" si="5"/>
        <v>38.54</v>
      </c>
      <c r="K36" s="29">
        <v>290</v>
      </c>
      <c r="L36" s="29">
        <f t="shared" si="1"/>
        <v>-114.74000000000001</v>
      </c>
      <c r="M36" s="193">
        <f t="shared" si="2"/>
        <v>17.11</v>
      </c>
      <c r="T36" s="29">
        <v>290</v>
      </c>
      <c r="U36" s="29">
        <f t="shared" si="6"/>
        <v>48.43</v>
      </c>
      <c r="V36" s="192">
        <f t="shared" si="7"/>
        <v>59.9</v>
      </c>
    </row>
    <row r="37" spans="2:26" x14ac:dyDescent="0.3">
      <c r="B37" s="29">
        <v>300</v>
      </c>
      <c r="C37" s="216"/>
      <c r="D37" s="224">
        <f t="shared" si="5"/>
        <v>38.799999999999997</v>
      </c>
      <c r="K37" s="29">
        <v>300</v>
      </c>
      <c r="L37" s="29">
        <f t="shared" si="1"/>
        <v>-111.80000000000001</v>
      </c>
      <c r="M37" s="193">
        <f t="shared" si="2"/>
        <v>17.7</v>
      </c>
      <c r="T37" s="29">
        <v>300</v>
      </c>
      <c r="U37" s="29">
        <f t="shared" si="6"/>
        <v>50.1</v>
      </c>
      <c r="V37" s="192">
        <f t="shared" si="7"/>
        <v>61</v>
      </c>
    </row>
    <row r="38" spans="2:26" x14ac:dyDescent="0.3">
      <c r="B38" s="29">
        <v>310</v>
      </c>
      <c r="C38" s="216"/>
      <c r="D38" s="224">
        <f t="shared" si="5"/>
        <v>39.06</v>
      </c>
      <c r="K38" s="29">
        <v>310</v>
      </c>
      <c r="L38" s="29">
        <f t="shared" si="1"/>
        <v>-108.86</v>
      </c>
      <c r="M38" s="193">
        <f t="shared" si="2"/>
        <v>18.29</v>
      </c>
      <c r="T38" s="29">
        <v>310</v>
      </c>
      <c r="U38" s="195">
        <f t="shared" si="6"/>
        <v>51.77</v>
      </c>
      <c r="V38" s="192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216"/>
      <c r="D39" s="224">
        <f t="shared" si="5"/>
        <v>39.32</v>
      </c>
      <c r="K39" s="29">
        <v>320</v>
      </c>
      <c r="L39" s="29">
        <f t="shared" si="1"/>
        <v>-105.92</v>
      </c>
      <c r="M39" s="193">
        <f t="shared" si="2"/>
        <v>18.88</v>
      </c>
      <c r="T39" s="29">
        <v>320</v>
      </c>
      <c r="U39" s="195">
        <f t="shared" si="6"/>
        <v>53.440000000000005</v>
      </c>
      <c r="V39" s="192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216"/>
      <c r="D40" s="224">
        <f t="shared" si="5"/>
        <v>39.58</v>
      </c>
      <c r="K40" s="29">
        <v>330</v>
      </c>
      <c r="L40" s="29">
        <f t="shared" si="1"/>
        <v>-102.98</v>
      </c>
      <c r="M40" s="193">
        <f t="shared" si="2"/>
        <v>19.47</v>
      </c>
      <c r="T40" s="29">
        <v>330</v>
      </c>
      <c r="U40" s="195">
        <f t="shared" si="6"/>
        <v>55.110000000000007</v>
      </c>
      <c r="V40" s="192">
        <f t="shared" si="7"/>
        <v>64.3</v>
      </c>
    </row>
    <row r="41" spans="2:26" x14ac:dyDescent="0.3">
      <c r="B41" s="29">
        <v>340</v>
      </c>
      <c r="C41" s="216"/>
      <c r="D41" s="224">
        <f t="shared" si="5"/>
        <v>39.840000000000003</v>
      </c>
      <c r="K41" s="29">
        <v>340</v>
      </c>
      <c r="L41" s="29">
        <f t="shared" si="1"/>
        <v>-100.04</v>
      </c>
      <c r="M41" s="193">
        <f t="shared" si="2"/>
        <v>20.059999999999999</v>
      </c>
      <c r="T41" s="29">
        <v>340</v>
      </c>
      <c r="U41" s="195">
        <f t="shared" si="6"/>
        <v>56.78</v>
      </c>
      <c r="V41" s="192">
        <f t="shared" si="7"/>
        <v>65.400000000000006</v>
      </c>
    </row>
    <row r="42" spans="2:26" x14ac:dyDescent="0.3">
      <c r="B42" s="29">
        <v>350</v>
      </c>
      <c r="C42" s="216"/>
      <c r="D42" s="224">
        <f t="shared" si="5"/>
        <v>40.1</v>
      </c>
      <c r="K42" s="29">
        <v>350</v>
      </c>
      <c r="L42" s="29">
        <f t="shared" si="1"/>
        <v>-97.100000000000009</v>
      </c>
      <c r="M42" s="193">
        <f t="shared" si="2"/>
        <v>20.65</v>
      </c>
      <c r="T42" s="29">
        <v>350</v>
      </c>
      <c r="U42" s="195">
        <f t="shared" si="6"/>
        <v>58.45</v>
      </c>
      <c r="V42" s="192">
        <f t="shared" si="7"/>
        <v>66.5</v>
      </c>
    </row>
    <row r="43" spans="2:26" x14ac:dyDescent="0.3">
      <c r="B43" s="29">
        <v>360</v>
      </c>
      <c r="C43" s="216"/>
      <c r="D43" s="224">
        <f t="shared" si="5"/>
        <v>40.36</v>
      </c>
      <c r="K43" s="29">
        <v>360</v>
      </c>
      <c r="L43" s="29">
        <f t="shared" si="1"/>
        <v>-94.160000000000011</v>
      </c>
      <c r="M43" s="193">
        <f t="shared" si="2"/>
        <v>21.24</v>
      </c>
      <c r="T43" s="29">
        <v>360</v>
      </c>
      <c r="U43" s="195">
        <f t="shared" si="6"/>
        <v>60.120000000000005</v>
      </c>
      <c r="V43" s="192">
        <f t="shared" si="7"/>
        <v>67.599999999999994</v>
      </c>
    </row>
    <row r="44" spans="2:26" x14ac:dyDescent="0.3">
      <c r="B44" s="29">
        <v>370</v>
      </c>
      <c r="C44" s="216"/>
      <c r="D44" s="224">
        <f t="shared" si="5"/>
        <v>40.619999999999997</v>
      </c>
      <c r="K44" s="29">
        <v>370</v>
      </c>
      <c r="L44" s="29">
        <f t="shared" si="1"/>
        <v>-91.220000000000013</v>
      </c>
      <c r="M44" s="193">
        <f t="shared" si="2"/>
        <v>21.83</v>
      </c>
      <c r="T44" s="29">
        <v>370</v>
      </c>
      <c r="U44" s="195">
        <f t="shared" si="6"/>
        <v>61.790000000000006</v>
      </c>
      <c r="V44" s="192">
        <f t="shared" si="7"/>
        <v>68.7</v>
      </c>
    </row>
    <row r="45" spans="2:26" x14ac:dyDescent="0.3">
      <c r="B45" s="29">
        <v>380</v>
      </c>
      <c r="C45" s="216"/>
      <c r="D45" s="224">
        <f t="shared" si="5"/>
        <v>40.879999999999995</v>
      </c>
      <c r="K45" s="29">
        <v>380</v>
      </c>
      <c r="L45" s="29">
        <f t="shared" si="1"/>
        <v>-88.28</v>
      </c>
      <c r="M45" s="193">
        <f t="shared" si="2"/>
        <v>22.419999999999998</v>
      </c>
      <c r="T45" s="29">
        <v>380</v>
      </c>
      <c r="U45" s="195">
        <f t="shared" si="6"/>
        <v>63.46</v>
      </c>
      <c r="V45" s="192">
        <f t="shared" si="7"/>
        <v>69.8</v>
      </c>
    </row>
    <row r="46" spans="2:26" x14ac:dyDescent="0.3">
      <c r="B46" s="29">
        <v>390</v>
      </c>
      <c r="C46" s="216"/>
      <c r="D46" s="224">
        <f t="shared" si="5"/>
        <v>41.14</v>
      </c>
      <c r="K46" s="29">
        <v>390</v>
      </c>
      <c r="L46" s="29">
        <f t="shared" si="1"/>
        <v>-85.34</v>
      </c>
      <c r="M46" s="193">
        <f t="shared" si="2"/>
        <v>23.009999999999998</v>
      </c>
      <c r="T46" s="29">
        <v>390</v>
      </c>
      <c r="U46" s="195">
        <f t="shared" si="6"/>
        <v>65.13000000000001</v>
      </c>
      <c r="V46" s="192">
        <f t="shared" si="7"/>
        <v>70.900000000000006</v>
      </c>
    </row>
    <row r="47" spans="2:26" x14ac:dyDescent="0.3">
      <c r="B47" s="29">
        <v>400</v>
      </c>
      <c r="C47" s="216"/>
      <c r="D47" s="224">
        <f t="shared" si="5"/>
        <v>41.4</v>
      </c>
      <c r="K47" s="29">
        <v>400</v>
      </c>
      <c r="L47" s="29">
        <f t="shared" si="1"/>
        <v>-82.4</v>
      </c>
      <c r="M47" s="193">
        <f t="shared" si="2"/>
        <v>23.599999999999998</v>
      </c>
      <c r="T47" s="29">
        <v>400</v>
      </c>
      <c r="U47" s="195">
        <f t="shared" si="6"/>
        <v>66.8</v>
      </c>
      <c r="V47" s="192">
        <f t="shared" si="7"/>
        <v>72</v>
      </c>
    </row>
    <row r="48" spans="2:26" x14ac:dyDescent="0.3">
      <c r="B48" s="29">
        <v>410</v>
      </c>
      <c r="C48" s="216"/>
      <c r="D48" s="224">
        <f t="shared" si="5"/>
        <v>41.66</v>
      </c>
      <c r="K48" s="29">
        <v>410</v>
      </c>
      <c r="L48" s="29">
        <f t="shared" si="1"/>
        <v>-79.460000000000008</v>
      </c>
      <c r="M48" s="193">
        <f t="shared" si="2"/>
        <v>24.189999999999998</v>
      </c>
      <c r="T48" s="29">
        <v>410</v>
      </c>
      <c r="U48" s="195">
        <f t="shared" si="6"/>
        <v>68.47</v>
      </c>
      <c r="V48" s="192">
        <f t="shared" si="7"/>
        <v>73.099999999999994</v>
      </c>
    </row>
    <row r="49" spans="2:22" x14ac:dyDescent="0.3">
      <c r="B49" s="29">
        <v>420</v>
      </c>
      <c r="C49" s="216"/>
      <c r="D49" s="224">
        <f t="shared" si="5"/>
        <v>41.92</v>
      </c>
      <c r="K49" s="29">
        <v>420</v>
      </c>
      <c r="L49" s="29">
        <f t="shared" si="1"/>
        <v>-76.52000000000001</v>
      </c>
      <c r="M49" s="193">
        <f t="shared" si="2"/>
        <v>24.779999999999998</v>
      </c>
      <c r="T49" s="29">
        <v>420</v>
      </c>
      <c r="U49" s="195">
        <f t="shared" si="6"/>
        <v>70.14</v>
      </c>
      <c r="V49" s="192">
        <f t="shared" si="7"/>
        <v>74.2</v>
      </c>
    </row>
    <row r="50" spans="2:22" x14ac:dyDescent="0.3">
      <c r="B50" s="29">
        <v>430</v>
      </c>
      <c r="C50" s="216"/>
      <c r="D50" s="224">
        <f t="shared" si="5"/>
        <v>42.18</v>
      </c>
      <c r="K50" s="29">
        <v>430</v>
      </c>
      <c r="L50" s="29">
        <f t="shared" si="1"/>
        <v>-73.580000000000013</v>
      </c>
      <c r="M50" s="193">
        <f t="shared" si="2"/>
        <v>25.369999999999997</v>
      </c>
      <c r="T50" s="29">
        <v>430</v>
      </c>
      <c r="U50" s="195">
        <f t="shared" si="6"/>
        <v>71.81</v>
      </c>
      <c r="V50" s="192">
        <f t="shared" si="7"/>
        <v>75.3</v>
      </c>
    </row>
    <row r="51" spans="2:22" x14ac:dyDescent="0.3">
      <c r="B51" s="29">
        <v>440</v>
      </c>
      <c r="C51" s="216"/>
      <c r="D51" s="224">
        <f t="shared" si="5"/>
        <v>42.44</v>
      </c>
      <c r="K51" s="29">
        <v>440</v>
      </c>
      <c r="L51" s="29">
        <f t="shared" si="1"/>
        <v>-70.640000000000015</v>
      </c>
      <c r="M51" s="193">
        <f t="shared" si="2"/>
        <v>25.959999999999997</v>
      </c>
      <c r="T51" s="29">
        <v>440</v>
      </c>
      <c r="U51" s="195">
        <f t="shared" si="6"/>
        <v>73.48</v>
      </c>
      <c r="V51" s="192">
        <f t="shared" si="7"/>
        <v>76.400000000000006</v>
      </c>
    </row>
    <row r="52" spans="2:22" x14ac:dyDescent="0.3">
      <c r="B52" s="29">
        <v>450</v>
      </c>
      <c r="C52" s="216"/>
      <c r="D52" s="224">
        <f t="shared" si="5"/>
        <v>42.7</v>
      </c>
      <c r="K52" s="29">
        <v>450</v>
      </c>
      <c r="L52" s="29">
        <f t="shared" si="1"/>
        <v>-67.700000000000017</v>
      </c>
      <c r="M52" s="193">
        <f t="shared" si="2"/>
        <v>26.549999999999997</v>
      </c>
      <c r="T52" s="29">
        <v>450</v>
      </c>
      <c r="U52" s="195">
        <f t="shared" si="6"/>
        <v>75.150000000000006</v>
      </c>
      <c r="V52" s="192">
        <f t="shared" si="7"/>
        <v>77.5</v>
      </c>
    </row>
    <row r="53" spans="2:22" x14ac:dyDescent="0.3">
      <c r="B53" s="29">
        <v>460</v>
      </c>
      <c r="C53" s="216"/>
      <c r="D53" s="224">
        <f t="shared" si="5"/>
        <v>42.96</v>
      </c>
      <c r="K53" s="29">
        <v>460</v>
      </c>
      <c r="L53" s="29">
        <f t="shared" si="1"/>
        <v>-64.760000000000019</v>
      </c>
      <c r="M53" s="193">
        <f t="shared" si="2"/>
        <v>27.139999999999997</v>
      </c>
      <c r="T53" s="29">
        <v>460</v>
      </c>
      <c r="U53" s="195">
        <f t="shared" si="6"/>
        <v>76.820000000000007</v>
      </c>
      <c r="V53" s="192">
        <f t="shared" si="7"/>
        <v>78.599999999999994</v>
      </c>
    </row>
    <row r="54" spans="2:22" x14ac:dyDescent="0.3">
      <c r="B54" s="29">
        <v>470</v>
      </c>
      <c r="C54" s="216"/>
      <c r="D54" s="224">
        <f t="shared" si="5"/>
        <v>43.22</v>
      </c>
      <c r="K54" s="29">
        <v>470</v>
      </c>
      <c r="L54" s="29">
        <f t="shared" si="1"/>
        <v>-61.820000000000022</v>
      </c>
      <c r="M54" s="193">
        <f t="shared" si="2"/>
        <v>27.729999999999997</v>
      </c>
      <c r="T54" s="29">
        <v>470</v>
      </c>
      <c r="U54" s="195">
        <f t="shared" si="6"/>
        <v>78.490000000000009</v>
      </c>
      <c r="V54" s="192">
        <f t="shared" si="7"/>
        <v>79.7</v>
      </c>
    </row>
    <row r="55" spans="2:22" x14ac:dyDescent="0.3">
      <c r="B55" s="29">
        <v>480</v>
      </c>
      <c r="C55" s="216"/>
      <c r="D55" s="224">
        <f t="shared" si="5"/>
        <v>43.48</v>
      </c>
      <c r="K55" s="29">
        <v>480</v>
      </c>
      <c r="L55" s="29">
        <f t="shared" si="1"/>
        <v>-58.879999999999995</v>
      </c>
      <c r="M55" s="193">
        <f t="shared" si="2"/>
        <v>28.32</v>
      </c>
      <c r="T55" s="29">
        <v>480</v>
      </c>
      <c r="U55" s="195">
        <f t="shared" si="6"/>
        <v>80.160000000000011</v>
      </c>
      <c r="V55" s="192">
        <f t="shared" si="7"/>
        <v>80.8</v>
      </c>
    </row>
    <row r="56" spans="2:22" x14ac:dyDescent="0.3">
      <c r="B56" s="29">
        <v>490</v>
      </c>
      <c r="C56" s="216"/>
      <c r="D56" s="224">
        <f t="shared" si="5"/>
        <v>43.74</v>
      </c>
      <c r="K56" s="29">
        <v>490</v>
      </c>
      <c r="L56" s="29">
        <f t="shared" si="1"/>
        <v>-55.94</v>
      </c>
      <c r="M56" s="193">
        <f t="shared" si="2"/>
        <v>28.91</v>
      </c>
      <c r="T56" s="29">
        <v>490</v>
      </c>
      <c r="U56" s="195">
        <f t="shared" si="6"/>
        <v>81.83</v>
      </c>
      <c r="V56" s="192">
        <f t="shared" si="7"/>
        <v>81.900000000000006</v>
      </c>
    </row>
    <row r="57" spans="2:22" x14ac:dyDescent="0.3">
      <c r="B57" s="29">
        <v>500</v>
      </c>
      <c r="C57" s="216"/>
      <c r="D57" s="224">
        <f t="shared" si="5"/>
        <v>44</v>
      </c>
      <c r="K57" s="29">
        <v>500</v>
      </c>
      <c r="L57" s="29">
        <f t="shared" si="1"/>
        <v>-53</v>
      </c>
      <c r="M57" s="193">
        <f t="shared" si="2"/>
        <v>29.5</v>
      </c>
      <c r="T57" s="29">
        <v>500</v>
      </c>
      <c r="U57" s="195">
        <f t="shared" si="6"/>
        <v>83.5</v>
      </c>
      <c r="V57" s="192">
        <f t="shared" si="7"/>
        <v>83</v>
      </c>
    </row>
    <row r="58" spans="2:22" x14ac:dyDescent="0.3">
      <c r="B58" s="29">
        <v>510</v>
      </c>
      <c r="C58" s="216"/>
      <c r="D58" s="224">
        <f t="shared" si="5"/>
        <v>44.26</v>
      </c>
      <c r="K58" s="29">
        <v>510</v>
      </c>
      <c r="L58" s="29">
        <f t="shared" si="1"/>
        <v>-50.06</v>
      </c>
      <c r="M58" s="193">
        <f t="shared" si="2"/>
        <v>30.09</v>
      </c>
      <c r="T58" s="29">
        <v>510</v>
      </c>
      <c r="U58" s="195">
        <f t="shared" si="6"/>
        <v>85.17</v>
      </c>
      <c r="V58" s="192">
        <f t="shared" si="7"/>
        <v>84.1</v>
      </c>
    </row>
    <row r="59" spans="2:22" x14ac:dyDescent="0.3">
      <c r="B59" s="29">
        <v>520</v>
      </c>
      <c r="C59" s="216"/>
      <c r="D59" s="224">
        <f t="shared" si="5"/>
        <v>44.519999999999996</v>
      </c>
      <c r="K59" s="29">
        <v>520</v>
      </c>
      <c r="L59" s="29">
        <f t="shared" si="1"/>
        <v>-47.120000000000005</v>
      </c>
      <c r="M59" s="193">
        <f t="shared" si="2"/>
        <v>30.68</v>
      </c>
      <c r="T59" s="29">
        <v>520</v>
      </c>
      <c r="U59" s="195">
        <f t="shared" si="6"/>
        <v>86.84</v>
      </c>
      <c r="V59" s="192">
        <f t="shared" si="7"/>
        <v>85.2</v>
      </c>
    </row>
    <row r="60" spans="2:22" x14ac:dyDescent="0.3">
      <c r="B60" s="29">
        <v>530</v>
      </c>
      <c r="C60" s="216"/>
      <c r="D60" s="224">
        <f t="shared" si="5"/>
        <v>44.78</v>
      </c>
      <c r="K60" s="29">
        <v>530</v>
      </c>
      <c r="L60" s="29">
        <f t="shared" si="1"/>
        <v>-44.180000000000007</v>
      </c>
      <c r="M60" s="193">
        <f t="shared" si="2"/>
        <v>31.27</v>
      </c>
      <c r="T60" s="29">
        <v>530</v>
      </c>
      <c r="U60" s="195">
        <f t="shared" si="6"/>
        <v>88.51</v>
      </c>
      <c r="V60" s="192">
        <f t="shared" si="7"/>
        <v>86.3</v>
      </c>
    </row>
    <row r="61" spans="2:22" x14ac:dyDescent="0.3">
      <c r="B61" s="29">
        <v>540</v>
      </c>
      <c r="C61" s="216"/>
      <c r="D61" s="224">
        <f t="shared" si="5"/>
        <v>45.04</v>
      </c>
      <c r="K61" s="29">
        <v>540</v>
      </c>
      <c r="L61" s="29">
        <f t="shared" si="1"/>
        <v>-41.240000000000009</v>
      </c>
      <c r="M61" s="193">
        <f t="shared" si="2"/>
        <v>31.86</v>
      </c>
      <c r="T61" s="29">
        <v>540</v>
      </c>
      <c r="U61" s="195">
        <f t="shared" si="6"/>
        <v>90.18</v>
      </c>
      <c r="V61" s="192">
        <f t="shared" si="7"/>
        <v>87.4</v>
      </c>
    </row>
    <row r="62" spans="2:22" x14ac:dyDescent="0.3">
      <c r="B62" s="29">
        <v>550</v>
      </c>
      <c r="C62" s="216"/>
      <c r="D62" s="224">
        <f t="shared" si="5"/>
        <v>45.3</v>
      </c>
      <c r="K62" s="29">
        <v>550</v>
      </c>
      <c r="L62" s="29">
        <f t="shared" si="1"/>
        <v>-38.300000000000011</v>
      </c>
      <c r="M62" s="193">
        <f t="shared" si="2"/>
        <v>32.449999999999996</v>
      </c>
      <c r="T62" s="29">
        <v>550</v>
      </c>
      <c r="U62" s="195">
        <f t="shared" si="6"/>
        <v>91.850000000000009</v>
      </c>
      <c r="V62" s="192">
        <f t="shared" si="7"/>
        <v>88.5</v>
      </c>
    </row>
    <row r="63" spans="2:22" x14ac:dyDescent="0.3">
      <c r="B63" s="29">
        <v>560</v>
      </c>
      <c r="C63" s="216"/>
      <c r="D63" s="224">
        <f t="shared" si="5"/>
        <v>45.56</v>
      </c>
      <c r="K63" s="29">
        <v>560</v>
      </c>
      <c r="L63" s="29">
        <f t="shared" si="1"/>
        <v>-35.360000000000014</v>
      </c>
      <c r="M63" s="193">
        <f t="shared" si="2"/>
        <v>33.04</v>
      </c>
      <c r="T63" s="29">
        <v>560</v>
      </c>
      <c r="U63" s="195">
        <f t="shared" si="6"/>
        <v>93.52000000000001</v>
      </c>
      <c r="V63" s="192">
        <f t="shared" si="7"/>
        <v>89.6</v>
      </c>
    </row>
    <row r="64" spans="2:22" x14ac:dyDescent="0.3">
      <c r="B64" s="29">
        <v>570</v>
      </c>
      <c r="C64" s="216"/>
      <c r="D64" s="224">
        <f t="shared" si="5"/>
        <v>45.82</v>
      </c>
      <c r="K64" s="29">
        <v>570</v>
      </c>
      <c r="L64" s="29">
        <f t="shared" si="1"/>
        <v>-32.420000000000016</v>
      </c>
      <c r="M64" s="193">
        <f t="shared" si="2"/>
        <v>33.629999999999995</v>
      </c>
      <c r="T64" s="29">
        <v>570</v>
      </c>
      <c r="U64" s="195">
        <f t="shared" si="6"/>
        <v>95.190000000000012</v>
      </c>
      <c r="V64" s="192">
        <f t="shared" si="7"/>
        <v>90.7</v>
      </c>
    </row>
    <row r="65" spans="2:22" x14ac:dyDescent="0.3">
      <c r="B65" s="29">
        <v>580</v>
      </c>
      <c r="C65" s="216"/>
      <c r="D65" s="224">
        <f t="shared" si="5"/>
        <v>46.08</v>
      </c>
      <c r="K65" s="29">
        <v>580</v>
      </c>
      <c r="L65" s="29">
        <f t="shared" si="1"/>
        <v>-29.480000000000018</v>
      </c>
      <c r="M65" s="193">
        <f t="shared" si="2"/>
        <v>34.22</v>
      </c>
      <c r="T65" s="29">
        <v>580</v>
      </c>
      <c r="U65" s="195">
        <f t="shared" si="6"/>
        <v>96.86</v>
      </c>
      <c r="V65" s="192">
        <f t="shared" si="7"/>
        <v>91.8</v>
      </c>
    </row>
    <row r="66" spans="2:22" x14ac:dyDescent="0.3">
      <c r="B66" s="29">
        <v>590</v>
      </c>
      <c r="C66" s="216"/>
      <c r="D66" s="224">
        <f t="shared" si="5"/>
        <v>46.34</v>
      </c>
      <c r="K66" s="29">
        <v>590</v>
      </c>
      <c r="L66" s="29">
        <f t="shared" si="1"/>
        <v>-26.54000000000002</v>
      </c>
      <c r="M66" s="193">
        <f t="shared" si="2"/>
        <v>34.809999999999995</v>
      </c>
      <c r="T66" s="29">
        <v>590</v>
      </c>
      <c r="U66" s="195">
        <f t="shared" si="6"/>
        <v>98.53</v>
      </c>
      <c r="V66" s="192">
        <f t="shared" si="7"/>
        <v>92.9</v>
      </c>
    </row>
    <row r="67" spans="2:22" x14ac:dyDescent="0.3">
      <c r="B67" s="29">
        <v>600</v>
      </c>
      <c r="C67" s="216"/>
      <c r="D67" s="224">
        <f t="shared" si="5"/>
        <v>46.6</v>
      </c>
      <c r="K67" s="29">
        <v>600</v>
      </c>
      <c r="L67" s="29">
        <f t="shared" si="1"/>
        <v>-23.600000000000023</v>
      </c>
      <c r="M67" s="193">
        <f t="shared" si="2"/>
        <v>35.4</v>
      </c>
      <c r="T67" s="29">
        <v>600</v>
      </c>
      <c r="U67" s="195">
        <f t="shared" si="6"/>
        <v>100.2</v>
      </c>
      <c r="V67" s="192">
        <f t="shared" si="7"/>
        <v>94</v>
      </c>
    </row>
    <row r="68" spans="2:22" x14ac:dyDescent="0.3">
      <c r="B68" s="29">
        <v>610</v>
      </c>
      <c r="C68" s="216"/>
      <c r="D68" s="224">
        <f t="shared" si="5"/>
        <v>46.86</v>
      </c>
      <c r="K68" s="29">
        <v>610</v>
      </c>
      <c r="L68" s="29">
        <f t="shared" si="1"/>
        <v>-20.659999999999997</v>
      </c>
      <c r="M68" s="193">
        <f t="shared" si="2"/>
        <v>35.989999999999995</v>
      </c>
      <c r="T68" s="29">
        <v>610</v>
      </c>
      <c r="U68" s="195">
        <f t="shared" si="6"/>
        <v>101.87</v>
      </c>
      <c r="V68" s="192">
        <f t="shared" si="7"/>
        <v>95.1</v>
      </c>
    </row>
    <row r="69" spans="2:22" x14ac:dyDescent="0.3">
      <c r="B69" s="29">
        <v>620</v>
      </c>
      <c r="C69" s="216"/>
      <c r="D69" s="224">
        <f t="shared" si="5"/>
        <v>47.120000000000005</v>
      </c>
      <c r="K69" s="29">
        <v>620</v>
      </c>
      <c r="L69" s="29">
        <f t="shared" si="1"/>
        <v>-17.72</v>
      </c>
      <c r="M69" s="193">
        <f t="shared" si="2"/>
        <v>36.58</v>
      </c>
      <c r="T69" s="29">
        <v>620</v>
      </c>
      <c r="U69" s="195">
        <f t="shared" si="6"/>
        <v>103.54</v>
      </c>
      <c r="V69" s="192">
        <f t="shared" si="7"/>
        <v>96.2</v>
      </c>
    </row>
    <row r="70" spans="2:22" x14ac:dyDescent="0.3">
      <c r="B70" s="29">
        <v>630</v>
      </c>
      <c r="C70" s="216"/>
      <c r="D70" s="224">
        <f t="shared" si="5"/>
        <v>47.379999999999995</v>
      </c>
      <c r="K70" s="29">
        <v>630</v>
      </c>
      <c r="L70" s="29">
        <f t="shared" si="1"/>
        <v>-14.780000000000001</v>
      </c>
      <c r="M70" s="193">
        <f t="shared" si="2"/>
        <v>37.169999999999995</v>
      </c>
      <c r="T70" s="29">
        <v>630</v>
      </c>
      <c r="U70" s="195">
        <f t="shared" si="6"/>
        <v>105.21000000000001</v>
      </c>
      <c r="V70" s="192">
        <f t="shared" si="7"/>
        <v>97.3</v>
      </c>
    </row>
    <row r="71" spans="2:22" x14ac:dyDescent="0.3">
      <c r="B71" s="29">
        <v>640</v>
      </c>
      <c r="C71" s="216"/>
      <c r="D71" s="224">
        <f t="shared" si="5"/>
        <v>47.64</v>
      </c>
      <c r="K71" s="29">
        <v>640</v>
      </c>
      <c r="L71" s="29">
        <f t="shared" si="1"/>
        <v>-11.840000000000003</v>
      </c>
      <c r="M71" s="193">
        <f t="shared" si="2"/>
        <v>37.76</v>
      </c>
      <c r="T71" s="29">
        <v>640</v>
      </c>
      <c r="U71" s="195">
        <f t="shared" si="6"/>
        <v>106.88000000000001</v>
      </c>
      <c r="V71" s="192">
        <f t="shared" si="7"/>
        <v>98.4</v>
      </c>
    </row>
    <row r="72" spans="2:22" x14ac:dyDescent="0.3">
      <c r="B72" s="29">
        <v>650</v>
      </c>
      <c r="C72" s="216"/>
      <c r="D72" s="224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93">
        <f t="shared" ref="M72:M105" si="9" xml:space="preserve"> (K72 * 0.059)</f>
        <v>38.35</v>
      </c>
      <c r="T72" s="194">
        <v>650</v>
      </c>
      <c r="U72" s="195">
        <f t="shared" ref="L72:U109" si="10">T72*0.167</f>
        <v>108.55000000000001</v>
      </c>
      <c r="V72" s="192">
        <f t="shared" si="7"/>
        <v>99.5</v>
      </c>
    </row>
    <row r="73" spans="2:22" x14ac:dyDescent="0.3">
      <c r="B73" s="29">
        <v>660</v>
      </c>
      <c r="C73" s="216"/>
      <c r="D73" s="224">
        <f t="shared" si="5"/>
        <v>48.16</v>
      </c>
      <c r="K73" s="29">
        <v>660</v>
      </c>
      <c r="L73" s="29">
        <f t="shared" si="8"/>
        <v>-5.960000000000008</v>
      </c>
      <c r="M73" s="193">
        <f t="shared" si="9"/>
        <v>38.94</v>
      </c>
      <c r="T73" s="29">
        <v>660</v>
      </c>
      <c r="U73" s="195">
        <f t="shared" si="10"/>
        <v>110.22000000000001</v>
      </c>
      <c r="V73" s="196">
        <f t="shared" ref="V73:V92" si="11">(T73*0.092) + 23</f>
        <v>83.72</v>
      </c>
    </row>
    <row r="74" spans="2:22" x14ac:dyDescent="0.3">
      <c r="B74" s="29">
        <v>670</v>
      </c>
      <c r="C74" s="216"/>
      <c r="D74" s="224">
        <f t="shared" si="5"/>
        <v>48.42</v>
      </c>
      <c r="K74" s="29">
        <v>670</v>
      </c>
      <c r="L74" s="29">
        <f t="shared" si="8"/>
        <v>-3.0200000000000102</v>
      </c>
      <c r="M74" s="193">
        <f t="shared" si="9"/>
        <v>39.53</v>
      </c>
      <c r="T74" s="29">
        <v>670</v>
      </c>
      <c r="U74" s="195">
        <f t="shared" si="10"/>
        <v>111.89</v>
      </c>
      <c r="V74" s="196">
        <f t="shared" si="11"/>
        <v>84.64</v>
      </c>
    </row>
    <row r="75" spans="2:22" x14ac:dyDescent="0.3">
      <c r="B75" s="29">
        <v>680</v>
      </c>
      <c r="C75" s="216"/>
      <c r="D75" s="224">
        <f t="shared" si="5"/>
        <v>48.68</v>
      </c>
      <c r="K75" s="29">
        <v>680</v>
      </c>
      <c r="L75" s="29">
        <f t="shared" si="8"/>
        <v>-8.0000000000012506E-2</v>
      </c>
      <c r="M75" s="193">
        <f t="shared" si="9"/>
        <v>40.119999999999997</v>
      </c>
      <c r="T75" s="29">
        <v>680</v>
      </c>
      <c r="U75" s="195">
        <f t="shared" si="10"/>
        <v>113.56</v>
      </c>
      <c r="V75" s="196">
        <f t="shared" si="11"/>
        <v>85.56</v>
      </c>
    </row>
    <row r="76" spans="2:22" x14ac:dyDescent="0.3">
      <c r="B76" s="29">
        <v>690</v>
      </c>
      <c r="C76" s="216"/>
      <c r="D76" s="223">
        <f t="shared" si="5"/>
        <v>48.94</v>
      </c>
      <c r="K76" s="29">
        <v>690</v>
      </c>
      <c r="L76" s="29">
        <f t="shared" si="8"/>
        <v>2.8599999999999852</v>
      </c>
      <c r="M76" s="193">
        <f t="shared" si="9"/>
        <v>40.71</v>
      </c>
      <c r="T76" s="29">
        <v>690</v>
      </c>
      <c r="U76" s="195">
        <f t="shared" si="10"/>
        <v>115.23</v>
      </c>
      <c r="V76" s="196">
        <f t="shared" si="11"/>
        <v>86.47999999999999</v>
      </c>
    </row>
    <row r="77" spans="2:22" x14ac:dyDescent="0.3">
      <c r="B77" s="220">
        <v>700</v>
      </c>
      <c r="C77" s="221"/>
      <c r="D77" s="219"/>
      <c r="E77" s="223">
        <f>(B77*0.157)-60</f>
        <v>49.900000000000006</v>
      </c>
      <c r="K77" s="29">
        <v>700</v>
      </c>
      <c r="L77" s="29">
        <f t="shared" si="8"/>
        <v>5.7999999999999829</v>
      </c>
      <c r="M77" s="193">
        <f t="shared" si="9"/>
        <v>41.3</v>
      </c>
      <c r="T77" s="29">
        <v>700</v>
      </c>
      <c r="U77" s="195">
        <f t="shared" si="10"/>
        <v>116.9</v>
      </c>
      <c r="V77" s="196">
        <f t="shared" si="11"/>
        <v>87.4</v>
      </c>
    </row>
    <row r="78" spans="2:22" x14ac:dyDescent="0.3">
      <c r="B78" s="29">
        <v>710</v>
      </c>
      <c r="C78" s="216"/>
      <c r="D78" s="218"/>
      <c r="E78" s="224">
        <f>(B78*0.157)-60</f>
        <v>51.47</v>
      </c>
      <c r="K78" s="29">
        <v>710</v>
      </c>
      <c r="L78" s="29">
        <f t="shared" si="8"/>
        <v>8.7399999999999807</v>
      </c>
      <c r="M78" s="193">
        <f t="shared" si="9"/>
        <v>41.89</v>
      </c>
      <c r="T78" s="29">
        <v>710</v>
      </c>
      <c r="U78" s="195">
        <f t="shared" si="10"/>
        <v>118.57000000000001</v>
      </c>
      <c r="V78" s="196">
        <f t="shared" si="11"/>
        <v>88.32</v>
      </c>
    </row>
    <row r="79" spans="2:22" x14ac:dyDescent="0.3">
      <c r="B79" s="29">
        <v>720</v>
      </c>
      <c r="C79" s="216"/>
      <c r="D79" s="218"/>
      <c r="E79" s="224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93">
        <f t="shared" si="9"/>
        <v>42.48</v>
      </c>
      <c r="T79" s="29">
        <v>720</v>
      </c>
      <c r="U79" s="195">
        <f t="shared" si="10"/>
        <v>120.24000000000001</v>
      </c>
      <c r="V79" s="196">
        <f t="shared" si="11"/>
        <v>89.24</v>
      </c>
    </row>
    <row r="80" spans="2:22" x14ac:dyDescent="0.3">
      <c r="B80" s="29">
        <v>730</v>
      </c>
      <c r="C80" s="216"/>
      <c r="D80" s="218"/>
      <c r="E80" s="224">
        <f t="shared" si="12"/>
        <v>54.61</v>
      </c>
      <c r="K80" s="29">
        <v>730</v>
      </c>
      <c r="L80" s="29">
        <f t="shared" si="8"/>
        <v>14.619999999999976</v>
      </c>
      <c r="M80" s="193">
        <f t="shared" si="9"/>
        <v>43.07</v>
      </c>
      <c r="T80" s="29">
        <v>730</v>
      </c>
      <c r="U80" s="195">
        <f t="shared" si="10"/>
        <v>121.91000000000001</v>
      </c>
      <c r="V80" s="196">
        <f t="shared" si="11"/>
        <v>90.16</v>
      </c>
    </row>
    <row r="81" spans="2:22" x14ac:dyDescent="0.3">
      <c r="B81" s="29">
        <v>740</v>
      </c>
      <c r="C81" s="216"/>
      <c r="D81" s="218"/>
      <c r="E81" s="224">
        <f t="shared" si="12"/>
        <v>56.180000000000007</v>
      </c>
      <c r="K81" s="29">
        <v>740</v>
      </c>
      <c r="L81" s="29">
        <f t="shared" si="8"/>
        <v>17.559999999999974</v>
      </c>
      <c r="M81" s="193">
        <f t="shared" si="9"/>
        <v>43.66</v>
      </c>
      <c r="T81" s="29">
        <v>740</v>
      </c>
      <c r="U81" s="195">
        <f t="shared" si="10"/>
        <v>123.58000000000001</v>
      </c>
      <c r="V81" s="196">
        <f t="shared" si="11"/>
        <v>91.08</v>
      </c>
    </row>
    <row r="82" spans="2:22" x14ac:dyDescent="0.3">
      <c r="B82" s="29">
        <v>750</v>
      </c>
      <c r="C82" s="216"/>
      <c r="D82" s="218"/>
      <c r="E82" s="224">
        <f t="shared" si="12"/>
        <v>57.75</v>
      </c>
      <c r="K82" s="29">
        <v>750</v>
      </c>
      <c r="L82" s="29">
        <f t="shared" si="8"/>
        <v>20.5</v>
      </c>
      <c r="M82" s="193">
        <f t="shared" si="9"/>
        <v>44.25</v>
      </c>
      <c r="T82" s="29">
        <v>750</v>
      </c>
      <c r="U82" s="195">
        <f t="shared" si="10"/>
        <v>125.25000000000001</v>
      </c>
      <c r="V82" s="196">
        <f t="shared" si="11"/>
        <v>92</v>
      </c>
    </row>
    <row r="83" spans="2:22" x14ac:dyDescent="0.3">
      <c r="B83" s="29">
        <v>760</v>
      </c>
      <c r="C83" s="216"/>
      <c r="D83" s="218"/>
      <c r="E83" s="224">
        <f t="shared" si="12"/>
        <v>59.320000000000007</v>
      </c>
      <c r="K83" s="29">
        <v>760</v>
      </c>
      <c r="L83" s="29">
        <f t="shared" si="8"/>
        <v>23.439999999999998</v>
      </c>
      <c r="M83" s="193">
        <f t="shared" si="9"/>
        <v>44.839999999999996</v>
      </c>
      <c r="T83" s="29">
        <v>760</v>
      </c>
      <c r="U83" s="195">
        <f t="shared" si="10"/>
        <v>126.92</v>
      </c>
      <c r="V83" s="196">
        <f t="shared" si="11"/>
        <v>92.92</v>
      </c>
    </row>
    <row r="84" spans="2:22" x14ac:dyDescent="0.3">
      <c r="B84" s="29">
        <v>770</v>
      </c>
      <c r="C84" s="216"/>
      <c r="D84" s="218"/>
      <c r="E84" s="224">
        <f t="shared" si="12"/>
        <v>60.89</v>
      </c>
      <c r="K84" s="29">
        <v>770</v>
      </c>
      <c r="L84" s="29">
        <f t="shared" si="8"/>
        <v>26.379999999999995</v>
      </c>
      <c r="M84" s="193">
        <f t="shared" si="9"/>
        <v>45.43</v>
      </c>
      <c r="T84" s="29">
        <v>770</v>
      </c>
      <c r="U84" s="195">
        <f t="shared" si="10"/>
        <v>128.59</v>
      </c>
      <c r="V84" s="196">
        <f t="shared" si="11"/>
        <v>93.84</v>
      </c>
    </row>
    <row r="85" spans="2:22" x14ac:dyDescent="0.3">
      <c r="B85" s="29">
        <v>780</v>
      </c>
      <c r="C85" s="216"/>
      <c r="D85" s="218"/>
      <c r="E85" s="224">
        <f t="shared" si="12"/>
        <v>62.459999999999994</v>
      </c>
      <c r="K85" s="29">
        <v>780</v>
      </c>
      <c r="L85" s="29">
        <f t="shared" si="8"/>
        <v>29.319999999999993</v>
      </c>
      <c r="M85" s="193">
        <f t="shared" si="9"/>
        <v>46.019999999999996</v>
      </c>
      <c r="T85" s="29">
        <v>780</v>
      </c>
      <c r="U85" s="195">
        <f t="shared" si="10"/>
        <v>130.26000000000002</v>
      </c>
      <c r="V85" s="196">
        <f t="shared" si="11"/>
        <v>94.76</v>
      </c>
    </row>
    <row r="86" spans="2:22" x14ac:dyDescent="0.3">
      <c r="B86" s="29">
        <v>790</v>
      </c>
      <c r="C86" s="216"/>
      <c r="D86" s="218"/>
      <c r="E86" s="224">
        <f t="shared" si="12"/>
        <v>64.03</v>
      </c>
      <c r="K86" s="29">
        <v>790</v>
      </c>
      <c r="L86" s="29">
        <f t="shared" si="8"/>
        <v>32.259999999999991</v>
      </c>
      <c r="M86" s="193">
        <f t="shared" si="9"/>
        <v>46.61</v>
      </c>
      <c r="T86" s="29">
        <v>790</v>
      </c>
      <c r="U86" s="195">
        <f t="shared" si="10"/>
        <v>131.93</v>
      </c>
      <c r="V86" s="196">
        <f t="shared" si="11"/>
        <v>95.679999999999993</v>
      </c>
    </row>
    <row r="87" spans="2:22" x14ac:dyDescent="0.3">
      <c r="B87" s="29">
        <v>800</v>
      </c>
      <c r="C87" s="216"/>
      <c r="D87" s="218"/>
      <c r="E87" s="224">
        <f t="shared" si="12"/>
        <v>65.599999999999994</v>
      </c>
      <c r="K87" s="29">
        <v>800</v>
      </c>
      <c r="L87" s="29">
        <f t="shared" si="8"/>
        <v>35.199999999999989</v>
      </c>
      <c r="M87" s="193">
        <f t="shared" si="9"/>
        <v>47.199999999999996</v>
      </c>
      <c r="T87" s="29">
        <v>800</v>
      </c>
      <c r="U87" s="195">
        <f t="shared" si="10"/>
        <v>133.6</v>
      </c>
      <c r="V87" s="196">
        <f t="shared" si="11"/>
        <v>96.6</v>
      </c>
    </row>
    <row r="88" spans="2:22" x14ac:dyDescent="0.3">
      <c r="B88" s="29">
        <v>810</v>
      </c>
      <c r="C88" s="216"/>
      <c r="D88" s="218"/>
      <c r="E88" s="224">
        <f t="shared" si="12"/>
        <v>67.17</v>
      </c>
      <c r="K88" s="29">
        <v>810</v>
      </c>
      <c r="L88" s="29">
        <f t="shared" si="8"/>
        <v>38.139999999999986</v>
      </c>
      <c r="M88" s="193">
        <f t="shared" si="9"/>
        <v>47.79</v>
      </c>
      <c r="T88" s="29">
        <v>810</v>
      </c>
      <c r="U88" s="195">
        <f t="shared" si="10"/>
        <v>135.27000000000001</v>
      </c>
      <c r="V88" s="196">
        <f t="shared" si="11"/>
        <v>97.52</v>
      </c>
    </row>
    <row r="89" spans="2:22" x14ac:dyDescent="0.3">
      <c r="B89" s="29">
        <v>820</v>
      </c>
      <c r="C89" s="216"/>
      <c r="D89" s="218"/>
      <c r="E89" s="224">
        <f t="shared" si="12"/>
        <v>68.740000000000009</v>
      </c>
      <c r="K89" s="29">
        <v>820</v>
      </c>
      <c r="L89" s="29">
        <f t="shared" si="8"/>
        <v>41.079999999999984</v>
      </c>
      <c r="M89" s="193">
        <f t="shared" si="9"/>
        <v>48.379999999999995</v>
      </c>
      <c r="T89" s="29">
        <v>820</v>
      </c>
      <c r="U89" s="195">
        <f t="shared" si="10"/>
        <v>136.94</v>
      </c>
      <c r="V89" s="196">
        <f t="shared" si="11"/>
        <v>98.44</v>
      </c>
    </row>
    <row r="90" spans="2:22" x14ac:dyDescent="0.3">
      <c r="B90" s="29">
        <v>830</v>
      </c>
      <c r="C90" s="216"/>
      <c r="D90" s="218"/>
      <c r="E90" s="224">
        <f t="shared" si="12"/>
        <v>70.31</v>
      </c>
      <c r="K90" s="29">
        <v>830</v>
      </c>
      <c r="L90" s="29">
        <f t="shared" si="8"/>
        <v>44.019999999999982</v>
      </c>
      <c r="M90" s="193">
        <f t="shared" si="9"/>
        <v>48.97</v>
      </c>
      <c r="T90" s="29">
        <v>830</v>
      </c>
      <c r="U90" s="195">
        <f t="shared" si="10"/>
        <v>138.61000000000001</v>
      </c>
      <c r="V90" s="196">
        <f t="shared" si="11"/>
        <v>99.36</v>
      </c>
    </row>
    <row r="91" spans="2:22" x14ac:dyDescent="0.3">
      <c r="B91" s="29">
        <v>840</v>
      </c>
      <c r="C91" s="216"/>
      <c r="D91" s="218"/>
      <c r="E91" s="224">
        <f t="shared" si="12"/>
        <v>71.88</v>
      </c>
      <c r="K91" s="29">
        <v>840</v>
      </c>
      <c r="L91" s="29">
        <f t="shared" si="8"/>
        <v>46.95999999999998</v>
      </c>
      <c r="M91" s="193">
        <f t="shared" si="9"/>
        <v>49.559999999999995</v>
      </c>
      <c r="T91" s="29">
        <v>840</v>
      </c>
      <c r="U91" s="195">
        <f t="shared" si="10"/>
        <v>140.28</v>
      </c>
      <c r="V91" s="196">
        <f t="shared" si="11"/>
        <v>100.28</v>
      </c>
    </row>
    <row r="92" spans="2:22" x14ac:dyDescent="0.3">
      <c r="B92" s="29">
        <v>850</v>
      </c>
      <c r="C92" s="216"/>
      <c r="D92" s="218"/>
      <c r="E92" s="224">
        <f t="shared" si="12"/>
        <v>73.449999999999989</v>
      </c>
      <c r="K92" s="194">
        <v>850</v>
      </c>
      <c r="L92" s="194">
        <f t="shared" si="8"/>
        <v>49.899999999999977</v>
      </c>
      <c r="M92" s="194">
        <f t="shared" si="9"/>
        <v>50.15</v>
      </c>
      <c r="T92" s="197">
        <v>850</v>
      </c>
      <c r="U92" s="195">
        <f t="shared" si="10"/>
        <v>141.95000000000002</v>
      </c>
      <c r="V92" s="196">
        <f t="shared" si="11"/>
        <v>101.2</v>
      </c>
    </row>
    <row r="93" spans="2:22" x14ac:dyDescent="0.3">
      <c r="B93" s="29">
        <v>860</v>
      </c>
      <c r="C93" s="216"/>
      <c r="D93" s="218"/>
      <c r="E93" s="224">
        <f t="shared" si="12"/>
        <v>75.02000000000001</v>
      </c>
      <c r="K93" s="29">
        <v>860</v>
      </c>
      <c r="L93" s="193">
        <f t="shared" si="8"/>
        <v>52.839999999999975</v>
      </c>
      <c r="M93" s="29">
        <f t="shared" si="9"/>
        <v>50.739999999999995</v>
      </c>
      <c r="T93" s="29">
        <v>860</v>
      </c>
      <c r="U93" s="195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216"/>
      <c r="D94" s="218"/>
      <c r="E94" s="224">
        <f t="shared" si="12"/>
        <v>76.59</v>
      </c>
      <c r="K94" s="29">
        <v>870</v>
      </c>
      <c r="L94" s="193">
        <f t="shared" si="8"/>
        <v>55.779999999999973</v>
      </c>
      <c r="M94" s="29">
        <f t="shared" si="9"/>
        <v>51.33</v>
      </c>
      <c r="T94" s="29">
        <v>870</v>
      </c>
      <c r="U94" s="195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216"/>
      <c r="D95" s="218"/>
      <c r="E95" s="224">
        <f t="shared" si="12"/>
        <v>78.16</v>
      </c>
      <c r="K95" s="29">
        <v>880</v>
      </c>
      <c r="L95" s="193">
        <f t="shared" si="8"/>
        <v>58.71999999999997</v>
      </c>
      <c r="M95" s="29">
        <f t="shared" si="9"/>
        <v>51.919999999999995</v>
      </c>
      <c r="T95" s="29">
        <v>880</v>
      </c>
      <c r="U95" s="1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216"/>
      <c r="D96" s="218"/>
      <c r="E96" s="224">
        <f t="shared" si="12"/>
        <v>79.72999999999999</v>
      </c>
      <c r="K96" s="29">
        <v>890</v>
      </c>
      <c r="L96" s="193">
        <f t="shared" si="8"/>
        <v>61.659999999999968</v>
      </c>
      <c r="M96" s="29">
        <f t="shared" si="9"/>
        <v>52.51</v>
      </c>
      <c r="T96" s="29">
        <v>890</v>
      </c>
      <c r="U96" s="195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216"/>
      <c r="D97" s="218"/>
      <c r="E97" s="224">
        <f t="shared" si="12"/>
        <v>81.300000000000011</v>
      </c>
      <c r="K97" s="29">
        <v>900</v>
      </c>
      <c r="L97" s="193">
        <f t="shared" si="8"/>
        <v>64.599999999999966</v>
      </c>
      <c r="M97" s="29">
        <f t="shared" si="9"/>
        <v>53.099999999999994</v>
      </c>
      <c r="T97" s="29">
        <v>900</v>
      </c>
      <c r="U97" s="195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216"/>
      <c r="D98" s="218"/>
      <c r="E98" s="224">
        <f t="shared" si="12"/>
        <v>82.87</v>
      </c>
      <c r="K98" s="29">
        <v>910</v>
      </c>
      <c r="L98" s="193">
        <f t="shared" si="8"/>
        <v>67.539999999999964</v>
      </c>
      <c r="M98" s="29">
        <f t="shared" si="9"/>
        <v>53.69</v>
      </c>
      <c r="T98" s="29">
        <v>910</v>
      </c>
      <c r="U98" s="195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216"/>
      <c r="D99" s="218"/>
      <c r="E99" s="224">
        <f t="shared" si="12"/>
        <v>84.44</v>
      </c>
      <c r="K99" s="29">
        <v>920</v>
      </c>
      <c r="L99" s="193">
        <f t="shared" si="8"/>
        <v>70.479999999999961</v>
      </c>
      <c r="M99" s="29">
        <f t="shared" si="9"/>
        <v>54.279999999999994</v>
      </c>
      <c r="T99" s="29">
        <v>920</v>
      </c>
      <c r="U99" s="195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216"/>
      <c r="D100" s="218"/>
      <c r="E100" s="224">
        <f t="shared" si="12"/>
        <v>86.009999999999991</v>
      </c>
      <c r="K100" s="29">
        <v>930</v>
      </c>
      <c r="L100" s="193">
        <f t="shared" si="8"/>
        <v>73.419999999999959</v>
      </c>
      <c r="M100" s="29">
        <f t="shared" si="9"/>
        <v>54.87</v>
      </c>
      <c r="T100" s="29">
        <v>930</v>
      </c>
      <c r="U100" s="195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216"/>
      <c r="D101" s="218"/>
      <c r="E101" s="224">
        <f t="shared" si="12"/>
        <v>87.580000000000013</v>
      </c>
      <c r="K101" s="29">
        <v>940</v>
      </c>
      <c r="L101" s="193">
        <f t="shared" si="8"/>
        <v>76.359999999999957</v>
      </c>
      <c r="M101" s="29">
        <f t="shared" si="9"/>
        <v>55.459999999999994</v>
      </c>
      <c r="T101" s="29">
        <v>940</v>
      </c>
      <c r="U101" s="195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216"/>
      <c r="D102" s="218"/>
      <c r="E102" s="224">
        <f t="shared" si="12"/>
        <v>89.15</v>
      </c>
      <c r="K102" s="29">
        <v>950</v>
      </c>
      <c r="L102" s="193">
        <f t="shared" si="8"/>
        <v>79.300000000000011</v>
      </c>
      <c r="M102" s="29">
        <f t="shared" si="9"/>
        <v>56.05</v>
      </c>
      <c r="T102" s="29">
        <v>950</v>
      </c>
      <c r="U102" s="195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216"/>
      <c r="D103" s="218"/>
      <c r="E103" s="224">
        <f t="shared" si="12"/>
        <v>90.72</v>
      </c>
      <c r="K103" s="29">
        <v>960</v>
      </c>
      <c r="L103" s="193">
        <f t="shared" si="8"/>
        <v>82.240000000000009</v>
      </c>
      <c r="M103" s="29">
        <f t="shared" si="9"/>
        <v>56.64</v>
      </c>
      <c r="T103" s="29">
        <v>960</v>
      </c>
      <c r="U103" s="195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216"/>
      <c r="D104" s="218"/>
      <c r="E104" s="224">
        <f t="shared" si="12"/>
        <v>92.289999999999992</v>
      </c>
      <c r="K104" s="29">
        <v>970</v>
      </c>
      <c r="L104" s="193">
        <f t="shared" si="8"/>
        <v>85.18</v>
      </c>
      <c r="M104" s="29">
        <f t="shared" si="9"/>
        <v>57.23</v>
      </c>
      <c r="T104" s="29">
        <v>970</v>
      </c>
      <c r="U104" s="195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216"/>
      <c r="D105" s="218"/>
      <c r="E105" s="224">
        <f t="shared" si="12"/>
        <v>93.860000000000014</v>
      </c>
      <c r="K105" s="29">
        <v>980</v>
      </c>
      <c r="L105" s="193">
        <f t="shared" si="8"/>
        <v>88.12</v>
      </c>
      <c r="M105" s="29">
        <f t="shared" si="9"/>
        <v>57.82</v>
      </c>
      <c r="T105" s="29">
        <v>980</v>
      </c>
      <c r="U105" s="19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216"/>
      <c r="D106" s="218"/>
      <c r="E106" s="224">
        <f t="shared" si="12"/>
        <v>95.43</v>
      </c>
      <c r="K106" s="29">
        <v>990</v>
      </c>
      <c r="L106" s="195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216"/>
      <c r="D107" s="218"/>
      <c r="E107" s="224">
        <f t="shared" si="12"/>
        <v>97</v>
      </c>
      <c r="K107" s="29">
        <v>1000</v>
      </c>
      <c r="L107" s="195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216"/>
      <c r="D108" s="218"/>
      <c r="E108" s="224">
        <f t="shared" si="12"/>
        <v>98.57</v>
      </c>
      <c r="K108" s="29">
        <v>1010</v>
      </c>
      <c r="L108" s="195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216"/>
      <c r="D109" s="218"/>
      <c r="E109" s="223">
        <f t="shared" si="12"/>
        <v>100.14000000000001</v>
      </c>
      <c r="K109" s="29">
        <v>1020</v>
      </c>
      <c r="L109" s="195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23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378</v>
      </c>
      <c r="B1" t="s">
        <v>401</v>
      </c>
    </row>
    <row r="2" spans="1:2" x14ac:dyDescent="0.3">
      <c r="A2" s="201" t="s">
        <v>379</v>
      </c>
      <c r="B2" t="s">
        <v>402</v>
      </c>
    </row>
    <row r="3" spans="1:2" x14ac:dyDescent="0.3">
      <c r="A3" s="200" t="s">
        <v>380</v>
      </c>
      <c r="B3" t="s">
        <v>403</v>
      </c>
    </row>
    <row r="4" spans="1:2" x14ac:dyDescent="0.3">
      <c r="A4" s="201" t="s">
        <v>381</v>
      </c>
      <c r="B4" t="s">
        <v>404</v>
      </c>
    </row>
    <row r="5" spans="1:2" x14ac:dyDescent="0.3">
      <c r="A5" s="200" t="s">
        <v>383</v>
      </c>
      <c r="B5" t="s">
        <v>405</v>
      </c>
    </row>
    <row r="6" spans="1:2" x14ac:dyDescent="0.3">
      <c r="A6" s="201" t="s">
        <v>382</v>
      </c>
      <c r="B6" t="s">
        <v>406</v>
      </c>
    </row>
    <row r="7" spans="1:2" x14ac:dyDescent="0.3">
      <c r="A7" s="200" t="s">
        <v>355</v>
      </c>
      <c r="B7" t="s">
        <v>407</v>
      </c>
    </row>
    <row r="8" spans="1:2" x14ac:dyDescent="0.3">
      <c r="A8" s="201" t="s">
        <v>356</v>
      </c>
      <c r="B8" t="s">
        <v>408</v>
      </c>
    </row>
    <row r="9" spans="1:2" x14ac:dyDescent="0.3">
      <c r="A9" s="200" t="s">
        <v>357</v>
      </c>
      <c r="B9" t="s">
        <v>409</v>
      </c>
    </row>
    <row r="10" spans="1:2" x14ac:dyDescent="0.3">
      <c r="A10" s="201" t="s">
        <v>358</v>
      </c>
      <c r="B10" t="s">
        <v>410</v>
      </c>
    </row>
    <row r="11" spans="1:2" x14ac:dyDescent="0.3">
      <c r="A11" s="200" t="s">
        <v>359</v>
      </c>
      <c r="B11" t="s">
        <v>411</v>
      </c>
    </row>
    <row r="12" spans="1:2" x14ac:dyDescent="0.3">
      <c r="A12" s="201" t="s">
        <v>360</v>
      </c>
      <c r="B12" t="s">
        <v>412</v>
      </c>
    </row>
    <row r="13" spans="1:2" x14ac:dyDescent="0.3">
      <c r="A13" s="200" t="s">
        <v>361</v>
      </c>
      <c r="B13" t="s">
        <v>413</v>
      </c>
    </row>
    <row r="14" spans="1:2" x14ac:dyDescent="0.3">
      <c r="A14" s="201" t="s">
        <v>362</v>
      </c>
      <c r="B14" t="s">
        <v>414</v>
      </c>
    </row>
    <row r="15" spans="1:2" x14ac:dyDescent="0.3">
      <c r="A15" s="200" t="s">
        <v>363</v>
      </c>
      <c r="B15" t="s">
        <v>415</v>
      </c>
    </row>
    <row r="16" spans="1:2" x14ac:dyDescent="0.3">
      <c r="A16" s="201" t="s">
        <v>364</v>
      </c>
      <c r="B16" t="s">
        <v>416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15" t="s">
        <v>70</v>
      </c>
      <c r="L1" s="215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2022-08-20T19:25:26Z</dcterms:modified>
</cp:coreProperties>
</file>