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germangonzalez/Documents/Final finak/"/>
    </mc:Choice>
  </mc:AlternateContent>
  <bookViews>
    <workbookView xWindow="0" yWindow="440" windowWidth="25600" windowHeight="14200"/>
  </bookViews>
  <sheets>
    <sheet name="Punto 1." sheetId="1" r:id="rId1"/>
    <sheet name="Punto 2." sheetId="2" r:id="rId2"/>
    <sheet name="Punto 3. " sheetId="5" r:id="rId3"/>
    <sheet name="Punto 4." sheetId="7" r:id="rId4"/>
    <sheet name="Punto 5." sheetId="13" r:id="rId5"/>
    <sheet name="Punto 6." sheetId="15" r:id="rId6"/>
    <sheet name="Punto 7." sheetId="18" r:id="rId7"/>
    <sheet name="Punto 8. " sheetId="17" r:id="rId8"/>
    <sheet name="Punto 9. " sheetId="19" r:id="rId9"/>
    <sheet name="Solver, P5" sheetId="12" r:id="rId10"/>
    <sheet name="Solver, P6" sheetId="16" r:id="rId11"/>
  </sheets>
  <definedNames>
    <definedName name="celda">'Punto 9. '!$C$31:$G$35</definedName>
    <definedName name="DATO">'Punto 8. '!$C$9:$G$13</definedName>
    <definedName name="datos" localSheetId="6">'Punto 7.'!$C$9:$D$14</definedName>
    <definedName name="datos">'Punto 6.'!$C$9:$G$13</definedName>
    <definedName name="solver_adj" localSheetId="3" hidden="1">'Punto 4.'!$D$20:$H$20</definedName>
    <definedName name="solver_adj" localSheetId="4" hidden="1">'Punto 5.'!$D$15:$H$15</definedName>
    <definedName name="solver_adj" localSheetId="5" hidden="1">'Punto 6.'!$D$17:$H$17</definedName>
    <definedName name="solver_adj" localSheetId="6" hidden="1">'Punto 7.'!#REF!</definedName>
    <definedName name="solver_adj" localSheetId="7" hidden="1">'Punto 8. '!$D$27:$H$27</definedName>
    <definedName name="solver_adj" localSheetId="8" hidden="1">'Punto 9. '!$D$40:$H$40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st" localSheetId="4" hidden="1">1</definedName>
    <definedName name="solver_est" localSheetId="7" hidden="1">1</definedName>
    <definedName name="solver_est" localSheetId="8" hidden="1">1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lhs0" localSheetId="8" hidden="1">'Punto 9. '!$M$40</definedName>
    <definedName name="solver_lhs1" localSheetId="3" hidden="1">'Punto 4.'!$I$20</definedName>
    <definedName name="solver_lhs1" localSheetId="4" hidden="1">'Punto 5.'!$I$15</definedName>
    <definedName name="solver_lhs1" localSheetId="5" hidden="1">'Punto 6.'!$L$17</definedName>
    <definedName name="solver_lhs1" localSheetId="6" hidden="1">'Punto 7.'!#REF!</definedName>
    <definedName name="solver_lhs1" localSheetId="7" hidden="1">'Punto 8. '!$D$27</definedName>
    <definedName name="solver_lhs1" localSheetId="8" hidden="1">'Punto 9. '!$L$40</definedName>
    <definedName name="solver_lhs10" localSheetId="7" hidden="1">'Punto 8. '!$G$27</definedName>
    <definedName name="solver_lhs10" localSheetId="8" hidden="1">'Punto 9. '!$M$80</definedName>
    <definedName name="solver_lhs11" localSheetId="7" hidden="1">'Punto 8. '!$G$27</definedName>
    <definedName name="solver_lhs11" localSheetId="8" hidden="1">'Punto 9. '!$M$80</definedName>
    <definedName name="solver_lhs12" localSheetId="7" hidden="1">'Punto 8. '!$H$27</definedName>
    <definedName name="solver_lhs12" localSheetId="8" hidden="1">'Punto 9. '!$M$80</definedName>
    <definedName name="solver_lhs13" localSheetId="7" hidden="1">'Punto 8. '!$H$27</definedName>
    <definedName name="solver_lhs13" localSheetId="8" hidden="1">'Punto 9. '!$M$80</definedName>
    <definedName name="solver_lhs14" localSheetId="7" hidden="1">'Punto 8. '!$H$27</definedName>
    <definedName name="solver_lhs14" localSheetId="8" hidden="1">'Punto 9. '!$M$80</definedName>
    <definedName name="solver_lhs15" localSheetId="7" hidden="1">'Punto 8. '!$I$27</definedName>
    <definedName name="solver_lhs15" localSheetId="8" hidden="1">'Punto 9. '!$M$80</definedName>
    <definedName name="solver_lhs16" localSheetId="7" hidden="1">'Punto 8. '!$L$27</definedName>
    <definedName name="solver_lhs16" localSheetId="8" hidden="1">'Punto 9. '!$M$80</definedName>
    <definedName name="solver_lhs2" localSheetId="3" hidden="1">'Punto 4.'!$L$20</definedName>
    <definedName name="solver_lhs2" localSheetId="4" hidden="1">'Punto 5.'!$L$15</definedName>
    <definedName name="solver_lhs2" localSheetId="7" hidden="1">'Punto 8. '!$D$27</definedName>
    <definedName name="solver_lhs2" localSheetId="8" hidden="1">'Punto 9. '!$M$40</definedName>
    <definedName name="solver_lhs3" localSheetId="7" hidden="1">'Punto 8. '!$E$27</definedName>
    <definedName name="solver_lhs3" localSheetId="8" hidden="1">'Punto 9. '!$M$80</definedName>
    <definedName name="solver_lhs4" localSheetId="7" hidden="1">'Punto 8. '!$E$27</definedName>
    <definedName name="solver_lhs4" localSheetId="8" hidden="1">'Punto 9. '!$M$80</definedName>
    <definedName name="solver_lhs5" localSheetId="7" hidden="1">'Punto 8. '!$E$27</definedName>
    <definedName name="solver_lhs5" localSheetId="8" hidden="1">'Punto 9. '!$M$80</definedName>
    <definedName name="solver_lhs6" localSheetId="7" hidden="1">'Punto 8. '!$F$27</definedName>
    <definedName name="solver_lhs6" localSheetId="8" hidden="1">'Punto 9. '!$M$80</definedName>
    <definedName name="solver_lhs7" localSheetId="7" hidden="1">'Punto 8. '!$F$27</definedName>
    <definedName name="solver_lhs7" localSheetId="8" hidden="1">'Punto 9. '!$M$80</definedName>
    <definedName name="solver_lhs8" localSheetId="7" hidden="1">'Punto 8. '!$F$27</definedName>
    <definedName name="solver_lhs8" localSheetId="8" hidden="1">'Punto 9. '!$M$80</definedName>
    <definedName name="solver_lhs9" localSheetId="7" hidden="1">'Punto 8. '!$G$27</definedName>
    <definedName name="solver_lhs9" localSheetId="8" hidden="1">'Punto 9. '!$M$80</definedName>
    <definedName name="solver_lin" localSheetId="3" hidden="1">2</definedName>
    <definedName name="solver_lin" localSheetId="4" hidden="1">2</definedName>
    <definedName name="solver_lin" localSheetId="5" hidden="1">2</definedName>
    <definedName name="solver_lin" localSheetId="6" hidden="1">2</definedName>
    <definedName name="solver_lin" localSheetId="7" hidden="1">2</definedName>
    <definedName name="solver_lin" localSheetId="8" hidden="1">2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um" localSheetId="3" hidden="1">2</definedName>
    <definedName name="solver_num" localSheetId="4" hidden="1">2</definedName>
    <definedName name="solver_num" localSheetId="5" hidden="1">1</definedName>
    <definedName name="solver_num" localSheetId="6" hidden="1">1</definedName>
    <definedName name="solver_num" localSheetId="7" hidden="1">16</definedName>
    <definedName name="solver_num" localSheetId="8" hidden="1">2</definedName>
    <definedName name="solver_nwt" localSheetId="4" hidden="1">1</definedName>
    <definedName name="solver_nwt" localSheetId="7" hidden="1">1</definedName>
    <definedName name="solver_nwt" localSheetId="8" hidden="1">1</definedName>
    <definedName name="solver_opt" localSheetId="3" hidden="1">'Punto 4.'!$J$20</definedName>
    <definedName name="solver_opt" localSheetId="4" hidden="1">'Punto 5.'!$J$15</definedName>
    <definedName name="solver_opt" localSheetId="5" hidden="1">'Punto 6.'!$J$17</definedName>
    <definedName name="solver_opt" localSheetId="6" hidden="1">'Punto 7.'!#REF!</definedName>
    <definedName name="solver_opt" localSheetId="7" hidden="1">'Punto 8. '!$J$27</definedName>
    <definedName name="solver_opt" localSheetId="8" hidden="1">'Punto 9. '!$J$40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rbv" localSheetId="3" hidden="1">1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el0" localSheetId="8" hidden="1">2</definedName>
    <definedName name="solver_rel1" localSheetId="3" hidden="1">2</definedName>
    <definedName name="solver_rel1" localSheetId="4" hidden="1">2</definedName>
    <definedName name="solver_rel1" localSheetId="5" hidden="1">2</definedName>
    <definedName name="solver_rel1" localSheetId="6" hidden="1">2</definedName>
    <definedName name="solver_rel1" localSheetId="7" hidden="1">1</definedName>
    <definedName name="solver_rel1" localSheetId="8" hidden="1">2</definedName>
    <definedName name="solver_rel10" localSheetId="7" hidden="1">1</definedName>
    <definedName name="solver_rel10" localSheetId="8" hidden="1">2</definedName>
    <definedName name="solver_rel11" localSheetId="7" hidden="1">3</definedName>
    <definedName name="solver_rel11" localSheetId="8" hidden="1">2</definedName>
    <definedName name="solver_rel12" localSheetId="7" hidden="1">1</definedName>
    <definedName name="solver_rel12" localSheetId="8" hidden="1">2</definedName>
    <definedName name="solver_rel13" localSheetId="7" hidden="1">1</definedName>
    <definedName name="solver_rel13" localSheetId="8" hidden="1">2</definedName>
    <definedName name="solver_rel14" localSheetId="7" hidden="1">3</definedName>
    <definedName name="solver_rel14" localSheetId="8" hidden="1">2</definedName>
    <definedName name="solver_rel15" localSheetId="7" hidden="1">3</definedName>
    <definedName name="solver_rel15" localSheetId="8" hidden="1">2</definedName>
    <definedName name="solver_rel16" localSheetId="7" hidden="1">2</definedName>
    <definedName name="solver_rel16" localSheetId="8" hidden="1">2</definedName>
    <definedName name="solver_rel2" localSheetId="3" hidden="1">2</definedName>
    <definedName name="solver_rel2" localSheetId="4" hidden="1">2</definedName>
    <definedName name="solver_rel2" localSheetId="7" hidden="1">3</definedName>
    <definedName name="solver_rel2" localSheetId="8" hidden="1">2</definedName>
    <definedName name="solver_rel3" localSheetId="7" hidden="1">1</definedName>
    <definedName name="solver_rel3" localSheetId="8" hidden="1">2</definedName>
    <definedName name="solver_rel4" localSheetId="7" hidden="1">1</definedName>
    <definedName name="solver_rel4" localSheetId="8" hidden="1">2</definedName>
    <definedName name="solver_rel5" localSheetId="7" hidden="1">3</definedName>
    <definedName name="solver_rel5" localSheetId="8" hidden="1">2</definedName>
    <definedName name="solver_rel6" localSheetId="7" hidden="1">1</definedName>
    <definedName name="solver_rel6" localSheetId="8" hidden="1">2</definedName>
    <definedName name="solver_rel7" localSheetId="7" hidden="1">1</definedName>
    <definedName name="solver_rel7" localSheetId="8" hidden="1">2</definedName>
    <definedName name="solver_rel8" localSheetId="7" hidden="1">3</definedName>
    <definedName name="solver_rel8" localSheetId="8" hidden="1">2</definedName>
    <definedName name="solver_rel9" localSheetId="7" hidden="1">1</definedName>
    <definedName name="solver_rel9" localSheetId="8" hidden="1">2</definedName>
    <definedName name="solver_rhs0" localSheetId="8" hidden="1">1</definedName>
    <definedName name="solver_rhs1" localSheetId="3" hidden="1">8.5%</definedName>
    <definedName name="solver_rhs1" localSheetId="4" hidden="1">8.5%</definedName>
    <definedName name="solver_rhs1" localSheetId="5" hidden="1">1</definedName>
    <definedName name="solver_rhs1" localSheetId="6" hidden="1">100%</definedName>
    <definedName name="solver_rhs1" localSheetId="7" hidden="1">60%</definedName>
    <definedName name="solver_rhs1" localSheetId="8" hidden="1">'Punto 9. '!$M$35</definedName>
    <definedName name="solver_rhs10" localSheetId="7" hidden="1">45%</definedName>
    <definedName name="solver_rhs10" localSheetId="8" hidden="1">1</definedName>
    <definedName name="solver_rhs11" localSheetId="7" hidden="1">0</definedName>
    <definedName name="solver_rhs11" localSheetId="8" hidden="1">1</definedName>
    <definedName name="solver_rhs12" localSheetId="7" hidden="1">15%</definedName>
    <definedName name="solver_rhs12" localSheetId="8" hidden="1">1</definedName>
    <definedName name="solver_rhs13" localSheetId="7" hidden="1">45%</definedName>
    <definedName name="solver_rhs13" localSheetId="8" hidden="1">1</definedName>
    <definedName name="solver_rhs14" localSheetId="7" hidden="1">0</definedName>
    <definedName name="solver_rhs14" localSheetId="8" hidden="1">1</definedName>
    <definedName name="solver_rhs15" localSheetId="7" hidden="1">'Punto 8. '!$M$27</definedName>
    <definedName name="solver_rhs15" localSheetId="8" hidden="1">1</definedName>
    <definedName name="solver_rhs16" localSheetId="7" hidden="1">1</definedName>
    <definedName name="solver_rhs16" localSheetId="8" hidden="1">1</definedName>
    <definedName name="solver_rhs2" localSheetId="3" hidden="1">1</definedName>
    <definedName name="solver_rhs2" localSheetId="4" hidden="1">1</definedName>
    <definedName name="solver_rhs2" localSheetId="7" hidden="1">0</definedName>
    <definedName name="solver_rhs2" localSheetId="8" hidden="1">1</definedName>
    <definedName name="solver_rhs3" localSheetId="7" hidden="1">60%</definedName>
    <definedName name="solver_rhs3" localSheetId="8" hidden="1">1</definedName>
    <definedName name="solver_rhs4" localSheetId="7" hidden="1">65%</definedName>
    <definedName name="solver_rhs4" localSheetId="8" hidden="1">1</definedName>
    <definedName name="solver_rhs5" localSheetId="7" hidden="1">10%</definedName>
    <definedName name="solver_rhs5" localSheetId="8" hidden="1">1</definedName>
    <definedName name="solver_rhs6" localSheetId="7" hidden="1">20%</definedName>
    <definedName name="solver_rhs6" localSheetId="8" hidden="1">1</definedName>
    <definedName name="solver_rhs7" localSheetId="7" hidden="1">65%</definedName>
    <definedName name="solver_rhs7" localSheetId="8" hidden="1">1</definedName>
    <definedName name="solver_rhs8" localSheetId="7" hidden="1">0</definedName>
    <definedName name="solver_rhs8" localSheetId="8" hidden="1">1</definedName>
    <definedName name="solver_rhs9" localSheetId="7" hidden="1">40%</definedName>
    <definedName name="solver_rhs9" localSheetId="8" hidden="1">1</definedName>
    <definedName name="solver_rlx" localSheetId="3" hidden="1">1</definedName>
    <definedName name="solver_rlx" localSheetId="4" hidden="1">1</definedName>
    <definedName name="solver_rlx" localSheetId="5" hidden="1">1</definedName>
    <definedName name="solver_rlx" localSheetId="6" hidden="1">1</definedName>
    <definedName name="solver_rlx" localSheetId="7" hidden="1">1</definedName>
    <definedName name="solver_rlx" localSheetId="8" hidden="1">1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scl" localSheetId="3" hidden="1">2</definedName>
    <definedName name="solver_scl" localSheetId="4" hidden="1">2</definedName>
    <definedName name="solver_scl" localSheetId="5" hidden="1">2</definedName>
    <definedName name="solver_scl" localSheetId="6" hidden="1">2</definedName>
    <definedName name="solver_scl" localSheetId="7" hidden="1">2</definedName>
    <definedName name="solver_scl" localSheetId="8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ol" localSheetId="3" hidden="1">0.01</definedName>
    <definedName name="solver_tol" localSheetId="4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1</definedName>
    <definedName name="solver_val" localSheetId="7" hidden="1">0</definedName>
    <definedName name="solver_val" localSheetId="8" hidden="1">0</definedName>
    <definedName name="solver_ver" localSheetId="3" hidden="1">2</definedName>
    <definedName name="solver_ver" localSheetId="4" hidden="1">3</definedName>
    <definedName name="solver_ver" localSheetId="5" hidden="1">2</definedName>
    <definedName name="solver_ver" localSheetId="6" hidden="1">2</definedName>
    <definedName name="solver_ver" localSheetId="7" hidden="1">3</definedName>
    <definedName name="solver_ver" localSheetId="8" hidden="1">3</definedName>
  </definedNames>
  <calcPr calcId="1525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4" i="19" l="1"/>
  <c r="N47" i="19"/>
  <c r="M54" i="19"/>
  <c r="K54" i="19"/>
  <c r="L54" i="19"/>
  <c r="J54" i="19"/>
  <c r="I54" i="19"/>
  <c r="M47" i="19"/>
  <c r="J47" i="19"/>
  <c r="K47" i="19"/>
  <c r="L47" i="19"/>
  <c r="I47" i="19"/>
  <c r="N97" i="19"/>
  <c r="N89" i="19"/>
  <c r="M97" i="19"/>
  <c r="K97" i="19"/>
  <c r="L97" i="19"/>
  <c r="J97" i="19"/>
  <c r="I97" i="19"/>
  <c r="M89" i="19"/>
  <c r="J89" i="19"/>
  <c r="K89" i="19"/>
  <c r="L89" i="19"/>
  <c r="I89" i="19"/>
  <c r="M80" i="19"/>
  <c r="J80" i="19"/>
  <c r="K80" i="19"/>
  <c r="I80" i="19"/>
  <c r="Y49" i="17"/>
  <c r="Y48" i="17"/>
  <c r="Y47" i="17"/>
  <c r="Y42" i="17"/>
  <c r="Y41" i="17"/>
  <c r="Y40" i="17"/>
  <c r="Y39" i="17"/>
  <c r="Y38" i="17"/>
  <c r="Y37" i="17"/>
  <c r="Y36" i="17"/>
  <c r="Y35" i="17"/>
  <c r="Y34" i="17"/>
  <c r="Y33" i="17"/>
  <c r="Y32" i="17"/>
  <c r="Y31" i="17"/>
  <c r="J40" i="19"/>
  <c r="L42" i="17"/>
  <c r="J42" i="17"/>
  <c r="K42" i="17"/>
  <c r="I42" i="17"/>
  <c r="L41" i="17"/>
  <c r="J41" i="17"/>
  <c r="K41" i="17"/>
  <c r="I41" i="17"/>
  <c r="L39" i="17"/>
  <c r="J39" i="17"/>
  <c r="K39" i="17"/>
  <c r="I39" i="17"/>
  <c r="L37" i="17"/>
  <c r="J37" i="17"/>
  <c r="K37" i="17"/>
  <c r="I37" i="17"/>
  <c r="L35" i="17"/>
  <c r="J35" i="17"/>
  <c r="K35" i="17"/>
  <c r="I35" i="17"/>
  <c r="L33" i="17"/>
  <c r="J33" i="17"/>
  <c r="K33" i="17"/>
  <c r="I33" i="17"/>
  <c r="L40" i="17"/>
  <c r="J40" i="17"/>
  <c r="K40" i="17"/>
  <c r="I40" i="17"/>
  <c r="L38" i="17"/>
  <c r="J38" i="17"/>
  <c r="K38" i="17"/>
  <c r="I38" i="17"/>
  <c r="L36" i="17"/>
  <c r="J36" i="17"/>
  <c r="K36" i="17"/>
  <c r="I36" i="17"/>
  <c r="L34" i="17"/>
  <c r="J34" i="17"/>
  <c r="K34" i="17"/>
  <c r="I34" i="17"/>
  <c r="L32" i="17"/>
  <c r="J32" i="17"/>
  <c r="K32" i="17"/>
  <c r="I32" i="17"/>
  <c r="L31" i="17"/>
  <c r="J31" i="17"/>
  <c r="K31" i="17"/>
  <c r="I31" i="17"/>
  <c r="J27" i="17"/>
  <c r="L80" i="19"/>
  <c r="C29" i="18"/>
  <c r="C30" i="18"/>
  <c r="C31" i="18"/>
  <c r="C32" i="18"/>
  <c r="C33" i="18"/>
  <c r="C34" i="18"/>
  <c r="C35" i="18"/>
  <c r="C36" i="18"/>
  <c r="C37" i="18"/>
  <c r="C38" i="18"/>
  <c r="C39" i="18"/>
  <c r="C40" i="18"/>
  <c r="J15" i="2"/>
  <c r="C9" i="2"/>
  <c r="C8" i="2"/>
  <c r="C7" i="2"/>
  <c r="C6" i="2"/>
  <c r="C5" i="2"/>
  <c r="J8" i="1"/>
  <c r="K8" i="1"/>
  <c r="L8" i="1"/>
  <c r="M8" i="1"/>
  <c r="N8" i="1"/>
  <c r="J9" i="1"/>
  <c r="K9" i="1"/>
  <c r="L9" i="1"/>
  <c r="M9" i="1"/>
  <c r="N9" i="1"/>
  <c r="J10" i="1"/>
  <c r="K10" i="1"/>
  <c r="L10" i="1"/>
  <c r="M10" i="1"/>
  <c r="N10" i="1"/>
  <c r="J11" i="1"/>
  <c r="K11" i="1"/>
  <c r="L11" i="1"/>
  <c r="M11" i="1"/>
  <c r="N11" i="1"/>
  <c r="J12" i="1"/>
  <c r="K12" i="1"/>
  <c r="L12" i="1"/>
  <c r="M12" i="1"/>
  <c r="N12" i="1"/>
  <c r="J13" i="1"/>
  <c r="K13" i="1"/>
  <c r="L13" i="1"/>
  <c r="M13" i="1"/>
  <c r="N13" i="1"/>
  <c r="J14" i="1"/>
  <c r="K14" i="1"/>
  <c r="L14" i="1"/>
  <c r="M14" i="1"/>
  <c r="N14" i="1"/>
  <c r="J15" i="1"/>
  <c r="K15" i="1"/>
  <c r="L15" i="1"/>
  <c r="M15" i="1"/>
  <c r="N15" i="1"/>
  <c r="J16" i="1"/>
  <c r="K16" i="1"/>
  <c r="L16" i="1"/>
  <c r="M16" i="1"/>
  <c r="N16" i="1"/>
  <c r="J17" i="1"/>
  <c r="K17" i="1"/>
  <c r="L17" i="1"/>
  <c r="M17" i="1"/>
  <c r="N17" i="1"/>
  <c r="J18" i="1"/>
  <c r="K18" i="1"/>
  <c r="L18" i="1"/>
  <c r="M18" i="1"/>
  <c r="N18" i="1"/>
  <c r="J19" i="1"/>
  <c r="K19" i="1"/>
  <c r="L19" i="1"/>
  <c r="M19" i="1"/>
  <c r="N19" i="1"/>
  <c r="J20" i="1"/>
  <c r="K20" i="1"/>
  <c r="L20" i="1"/>
  <c r="M20" i="1"/>
  <c r="N20" i="1"/>
  <c r="J21" i="1"/>
  <c r="K21" i="1"/>
  <c r="L21" i="1"/>
  <c r="M21" i="1"/>
  <c r="N21" i="1"/>
  <c r="J22" i="1"/>
  <c r="K22" i="1"/>
  <c r="L22" i="1"/>
  <c r="M22" i="1"/>
  <c r="N22" i="1"/>
  <c r="J23" i="1"/>
  <c r="K23" i="1"/>
  <c r="L23" i="1"/>
  <c r="M23" i="1"/>
  <c r="N23" i="1"/>
  <c r="J24" i="1"/>
  <c r="K24" i="1"/>
  <c r="L24" i="1"/>
  <c r="M24" i="1"/>
  <c r="N24" i="1"/>
  <c r="J25" i="1"/>
  <c r="K25" i="1"/>
  <c r="L25" i="1"/>
  <c r="M25" i="1"/>
  <c r="N25" i="1"/>
  <c r="J26" i="1"/>
  <c r="K26" i="1"/>
  <c r="L26" i="1"/>
  <c r="M26" i="1"/>
  <c r="N26" i="1"/>
  <c r="J27" i="1"/>
  <c r="K27" i="1"/>
  <c r="L27" i="1"/>
  <c r="M27" i="1"/>
  <c r="N27" i="1"/>
  <c r="J28" i="1"/>
  <c r="K28" i="1"/>
  <c r="L28" i="1"/>
  <c r="M28" i="1"/>
  <c r="N28" i="1"/>
  <c r="J29" i="1"/>
  <c r="K29" i="1"/>
  <c r="L29" i="1"/>
  <c r="M29" i="1"/>
  <c r="N29" i="1"/>
  <c r="J30" i="1"/>
  <c r="K30" i="1"/>
  <c r="L30" i="1"/>
  <c r="M30" i="1"/>
  <c r="N30" i="1"/>
  <c r="J31" i="1"/>
  <c r="K31" i="1"/>
  <c r="L31" i="1"/>
  <c r="M31" i="1"/>
  <c r="N31" i="1"/>
  <c r="J32" i="1"/>
  <c r="K32" i="1"/>
  <c r="L32" i="1"/>
  <c r="M32" i="1"/>
  <c r="N32" i="1"/>
  <c r="J33" i="1"/>
  <c r="K33" i="1"/>
  <c r="L33" i="1"/>
  <c r="M33" i="1"/>
  <c r="N33" i="1"/>
  <c r="J34" i="1"/>
  <c r="K34" i="1"/>
  <c r="L34" i="1"/>
  <c r="M34" i="1"/>
  <c r="N34" i="1"/>
  <c r="J35" i="1"/>
  <c r="K35" i="1"/>
  <c r="L35" i="1"/>
  <c r="M35" i="1"/>
  <c r="N35" i="1"/>
  <c r="J36" i="1"/>
  <c r="K36" i="1"/>
  <c r="L36" i="1"/>
  <c r="M36" i="1"/>
  <c r="N36" i="1"/>
  <c r="J37" i="1"/>
  <c r="K37" i="1"/>
  <c r="L37" i="1"/>
  <c r="M37" i="1"/>
  <c r="N37" i="1"/>
  <c r="J38" i="1"/>
  <c r="K38" i="1"/>
  <c r="L38" i="1"/>
  <c r="M38" i="1"/>
  <c r="N38" i="1"/>
  <c r="J39" i="1"/>
  <c r="K39" i="1"/>
  <c r="L39" i="1"/>
  <c r="M39" i="1"/>
  <c r="N39" i="1"/>
  <c r="J40" i="1"/>
  <c r="K40" i="1"/>
  <c r="L40" i="1"/>
  <c r="M40" i="1"/>
  <c r="N40" i="1"/>
  <c r="J41" i="1"/>
  <c r="K41" i="1"/>
  <c r="L41" i="1"/>
  <c r="M41" i="1"/>
  <c r="N41" i="1"/>
  <c r="J42" i="1"/>
  <c r="K42" i="1"/>
  <c r="L42" i="1"/>
  <c r="M42" i="1"/>
  <c r="N42" i="1"/>
  <c r="J43" i="1"/>
  <c r="K43" i="1"/>
  <c r="L43" i="1"/>
  <c r="M43" i="1"/>
  <c r="N43" i="1"/>
  <c r="J44" i="1"/>
  <c r="K44" i="1"/>
  <c r="L44" i="1"/>
  <c r="M44" i="1"/>
  <c r="N44" i="1"/>
  <c r="J45" i="1"/>
  <c r="K45" i="1"/>
  <c r="L45" i="1"/>
  <c r="M45" i="1"/>
  <c r="N45" i="1"/>
  <c r="J46" i="1"/>
  <c r="K46" i="1"/>
  <c r="L46" i="1"/>
  <c r="M46" i="1"/>
  <c r="N46" i="1"/>
  <c r="J47" i="1"/>
  <c r="K47" i="1"/>
  <c r="L47" i="1"/>
  <c r="M47" i="1"/>
  <c r="N47" i="1"/>
  <c r="J48" i="1"/>
  <c r="K48" i="1"/>
  <c r="L48" i="1"/>
  <c r="M48" i="1"/>
  <c r="N48" i="1"/>
  <c r="J49" i="1"/>
  <c r="K49" i="1"/>
  <c r="L49" i="1"/>
  <c r="M49" i="1"/>
  <c r="N49" i="1"/>
  <c r="J50" i="1"/>
  <c r="K50" i="1"/>
  <c r="L50" i="1"/>
  <c r="M50" i="1"/>
  <c r="N50" i="1"/>
  <c r="J51" i="1"/>
  <c r="K51" i="1"/>
  <c r="L51" i="1"/>
  <c r="M51" i="1"/>
  <c r="N51" i="1"/>
  <c r="J52" i="1"/>
  <c r="K52" i="1"/>
  <c r="L52" i="1"/>
  <c r="M52" i="1"/>
  <c r="N52" i="1"/>
  <c r="J53" i="1"/>
  <c r="K53" i="1"/>
  <c r="L53" i="1"/>
  <c r="M53" i="1"/>
  <c r="N53" i="1"/>
  <c r="J54" i="1"/>
  <c r="K54" i="1"/>
  <c r="L54" i="1"/>
  <c r="M54" i="1"/>
  <c r="N54" i="1"/>
  <c r="J55" i="1"/>
  <c r="K55" i="1"/>
  <c r="L55" i="1"/>
  <c r="M55" i="1"/>
  <c r="N55" i="1"/>
  <c r="J56" i="1"/>
  <c r="K56" i="1"/>
  <c r="L56" i="1"/>
  <c r="M56" i="1"/>
  <c r="N56" i="1"/>
  <c r="J57" i="1"/>
  <c r="K57" i="1"/>
  <c r="L57" i="1"/>
  <c r="M57" i="1"/>
  <c r="N57" i="1"/>
  <c r="J58" i="1"/>
  <c r="K58" i="1"/>
  <c r="L58" i="1"/>
  <c r="M58" i="1"/>
  <c r="N58" i="1"/>
  <c r="J59" i="1"/>
  <c r="K59" i="1"/>
  <c r="L59" i="1"/>
  <c r="M59" i="1"/>
  <c r="N59" i="1"/>
  <c r="J60" i="1"/>
  <c r="K60" i="1"/>
  <c r="L60" i="1"/>
  <c r="M60" i="1"/>
  <c r="N60" i="1"/>
  <c r="J61" i="1"/>
  <c r="K61" i="1"/>
  <c r="L61" i="1"/>
  <c r="M61" i="1"/>
  <c r="N61" i="1"/>
  <c r="J62" i="1"/>
  <c r="K62" i="1"/>
  <c r="L62" i="1"/>
  <c r="M62" i="1"/>
  <c r="N62" i="1"/>
  <c r="J63" i="1"/>
  <c r="K63" i="1"/>
  <c r="L63" i="1"/>
  <c r="M63" i="1"/>
  <c r="N63" i="1"/>
  <c r="J64" i="1"/>
  <c r="K64" i="1"/>
  <c r="L64" i="1"/>
  <c r="M64" i="1"/>
  <c r="N64" i="1"/>
  <c r="J65" i="1"/>
  <c r="K65" i="1"/>
  <c r="L65" i="1"/>
  <c r="M65" i="1"/>
  <c r="N65" i="1"/>
  <c r="J66" i="1"/>
  <c r="K66" i="1"/>
  <c r="L66" i="1"/>
  <c r="M66" i="1"/>
  <c r="N66" i="1"/>
  <c r="J67" i="1"/>
  <c r="K67" i="1"/>
  <c r="L67" i="1"/>
  <c r="M67" i="1"/>
  <c r="N67" i="1"/>
  <c r="J68" i="1"/>
  <c r="K68" i="1"/>
  <c r="L68" i="1"/>
  <c r="M68" i="1"/>
  <c r="N68" i="1"/>
  <c r="J69" i="1"/>
  <c r="K69" i="1"/>
  <c r="L69" i="1"/>
  <c r="M69" i="1"/>
  <c r="N69" i="1"/>
  <c r="J70" i="1"/>
  <c r="K70" i="1"/>
  <c r="L70" i="1"/>
  <c r="M70" i="1"/>
  <c r="N70" i="1"/>
  <c r="J71" i="1"/>
  <c r="K71" i="1"/>
  <c r="L71" i="1"/>
  <c r="M71" i="1"/>
  <c r="N71" i="1"/>
  <c r="J72" i="1"/>
  <c r="K72" i="1"/>
  <c r="L72" i="1"/>
  <c r="M72" i="1"/>
  <c r="N72" i="1"/>
  <c r="J73" i="1"/>
  <c r="K73" i="1"/>
  <c r="L73" i="1"/>
  <c r="M73" i="1"/>
  <c r="N73" i="1"/>
  <c r="J74" i="1"/>
  <c r="K74" i="1"/>
  <c r="L74" i="1"/>
  <c r="M74" i="1"/>
  <c r="N74" i="1"/>
  <c r="J75" i="1"/>
  <c r="K75" i="1"/>
  <c r="L75" i="1"/>
  <c r="M75" i="1"/>
  <c r="N75" i="1"/>
  <c r="J76" i="1"/>
  <c r="K76" i="1"/>
  <c r="L76" i="1"/>
  <c r="M76" i="1"/>
  <c r="N76" i="1"/>
  <c r="J77" i="1"/>
  <c r="K77" i="1"/>
  <c r="L77" i="1"/>
  <c r="M77" i="1"/>
  <c r="N77" i="1"/>
  <c r="J78" i="1"/>
  <c r="K78" i="1"/>
  <c r="L78" i="1"/>
  <c r="M78" i="1"/>
  <c r="N78" i="1"/>
  <c r="J79" i="1"/>
  <c r="K79" i="1"/>
  <c r="L79" i="1"/>
  <c r="M79" i="1"/>
  <c r="N79" i="1"/>
  <c r="J80" i="1"/>
  <c r="K80" i="1"/>
  <c r="L80" i="1"/>
  <c r="M80" i="1"/>
  <c r="N80" i="1"/>
  <c r="J81" i="1"/>
  <c r="K81" i="1"/>
  <c r="L81" i="1"/>
  <c r="M81" i="1"/>
  <c r="N81" i="1"/>
  <c r="J82" i="1"/>
  <c r="K82" i="1"/>
  <c r="L82" i="1"/>
  <c r="M82" i="1"/>
  <c r="N82" i="1"/>
  <c r="J83" i="1"/>
  <c r="K83" i="1"/>
  <c r="L83" i="1"/>
  <c r="M83" i="1"/>
  <c r="N83" i="1"/>
  <c r="J84" i="1"/>
  <c r="K84" i="1"/>
  <c r="L84" i="1"/>
  <c r="M84" i="1"/>
  <c r="N84" i="1"/>
  <c r="J85" i="1"/>
  <c r="K85" i="1"/>
  <c r="L85" i="1"/>
  <c r="M85" i="1"/>
  <c r="N85" i="1"/>
  <c r="J86" i="1"/>
  <c r="K86" i="1"/>
  <c r="L86" i="1"/>
  <c r="M86" i="1"/>
  <c r="N86" i="1"/>
  <c r="J87" i="1"/>
  <c r="K87" i="1"/>
  <c r="L87" i="1"/>
  <c r="M87" i="1"/>
  <c r="N87" i="1"/>
  <c r="J88" i="1"/>
  <c r="K88" i="1"/>
  <c r="L88" i="1"/>
  <c r="M88" i="1"/>
  <c r="N88" i="1"/>
  <c r="J89" i="1"/>
  <c r="K89" i="1"/>
  <c r="L89" i="1"/>
  <c r="M89" i="1"/>
  <c r="N89" i="1"/>
  <c r="J90" i="1"/>
  <c r="K90" i="1"/>
  <c r="L90" i="1"/>
  <c r="M90" i="1"/>
  <c r="N90" i="1"/>
  <c r="J91" i="1"/>
  <c r="K91" i="1"/>
  <c r="L91" i="1"/>
  <c r="M91" i="1"/>
  <c r="N91" i="1"/>
  <c r="J92" i="1"/>
  <c r="K92" i="1"/>
  <c r="L92" i="1"/>
  <c r="M92" i="1"/>
  <c r="N92" i="1"/>
  <c r="J93" i="1"/>
  <c r="K93" i="1"/>
  <c r="L93" i="1"/>
  <c r="M93" i="1"/>
  <c r="N93" i="1"/>
  <c r="J94" i="1"/>
  <c r="K94" i="1"/>
  <c r="L94" i="1"/>
  <c r="M94" i="1"/>
  <c r="N94" i="1"/>
  <c r="J95" i="1"/>
  <c r="K95" i="1"/>
  <c r="L95" i="1"/>
  <c r="M95" i="1"/>
  <c r="N95" i="1"/>
  <c r="J96" i="1"/>
  <c r="K96" i="1"/>
  <c r="L96" i="1"/>
  <c r="M96" i="1"/>
  <c r="N96" i="1"/>
  <c r="J97" i="1"/>
  <c r="K97" i="1"/>
  <c r="L97" i="1"/>
  <c r="M97" i="1"/>
  <c r="N97" i="1"/>
  <c r="J98" i="1"/>
  <c r="K98" i="1"/>
  <c r="L98" i="1"/>
  <c r="M98" i="1"/>
  <c r="N98" i="1"/>
  <c r="J99" i="1"/>
  <c r="K99" i="1"/>
  <c r="L99" i="1"/>
  <c r="M99" i="1"/>
  <c r="N99" i="1"/>
  <c r="J100" i="1"/>
  <c r="K100" i="1"/>
  <c r="L100" i="1"/>
  <c r="M100" i="1"/>
  <c r="N100" i="1"/>
  <c r="J101" i="1"/>
  <c r="K101" i="1"/>
  <c r="L101" i="1"/>
  <c r="M101" i="1"/>
  <c r="N101" i="1"/>
  <c r="J102" i="1"/>
  <c r="K102" i="1"/>
  <c r="L102" i="1"/>
  <c r="M102" i="1"/>
  <c r="N102" i="1"/>
  <c r="J103" i="1"/>
  <c r="K103" i="1"/>
  <c r="L103" i="1"/>
  <c r="M103" i="1"/>
  <c r="N103" i="1"/>
  <c r="J104" i="1"/>
  <c r="K104" i="1"/>
  <c r="L104" i="1"/>
  <c r="M104" i="1"/>
  <c r="N104" i="1"/>
  <c r="J105" i="1"/>
  <c r="K105" i="1"/>
  <c r="L105" i="1"/>
  <c r="M105" i="1"/>
  <c r="N105" i="1"/>
  <c r="J106" i="1"/>
  <c r="K106" i="1"/>
  <c r="L106" i="1"/>
  <c r="M106" i="1"/>
  <c r="N106" i="1"/>
  <c r="J107" i="1"/>
  <c r="K107" i="1"/>
  <c r="L107" i="1"/>
  <c r="M107" i="1"/>
  <c r="N107" i="1"/>
  <c r="J108" i="1"/>
  <c r="K108" i="1"/>
  <c r="L108" i="1"/>
  <c r="M108" i="1"/>
  <c r="N108" i="1"/>
  <c r="J109" i="1"/>
  <c r="K109" i="1"/>
  <c r="L109" i="1"/>
  <c r="M109" i="1"/>
  <c r="N109" i="1"/>
  <c r="J110" i="1"/>
  <c r="K110" i="1"/>
  <c r="L110" i="1"/>
  <c r="M110" i="1"/>
  <c r="N110" i="1"/>
  <c r="J111" i="1"/>
  <c r="K111" i="1"/>
  <c r="L111" i="1"/>
  <c r="M111" i="1"/>
  <c r="N111" i="1"/>
  <c r="J112" i="1"/>
  <c r="K112" i="1"/>
  <c r="L112" i="1"/>
  <c r="M112" i="1"/>
  <c r="N112" i="1"/>
  <c r="J113" i="1"/>
  <c r="K113" i="1"/>
  <c r="L113" i="1"/>
  <c r="M113" i="1"/>
  <c r="N113" i="1"/>
  <c r="J114" i="1"/>
  <c r="K114" i="1"/>
  <c r="L114" i="1"/>
  <c r="M114" i="1"/>
  <c r="N114" i="1"/>
  <c r="J115" i="1"/>
  <c r="K115" i="1"/>
  <c r="L115" i="1"/>
  <c r="M115" i="1"/>
  <c r="N115" i="1"/>
  <c r="J116" i="1"/>
  <c r="K116" i="1"/>
  <c r="L116" i="1"/>
  <c r="M116" i="1"/>
  <c r="N116" i="1"/>
  <c r="J117" i="1"/>
  <c r="K117" i="1"/>
  <c r="L117" i="1"/>
  <c r="M117" i="1"/>
  <c r="N117" i="1"/>
  <c r="J118" i="1"/>
  <c r="K118" i="1"/>
  <c r="L118" i="1"/>
  <c r="M118" i="1"/>
  <c r="N118" i="1"/>
  <c r="J119" i="1"/>
  <c r="K119" i="1"/>
  <c r="L119" i="1"/>
  <c r="M119" i="1"/>
  <c r="N119" i="1"/>
  <c r="J120" i="1"/>
  <c r="K120" i="1"/>
  <c r="L120" i="1"/>
  <c r="M120" i="1"/>
  <c r="N120" i="1"/>
  <c r="J121" i="1"/>
  <c r="K121" i="1"/>
  <c r="L121" i="1"/>
  <c r="M121" i="1"/>
  <c r="N121" i="1"/>
  <c r="J122" i="1"/>
  <c r="K122" i="1"/>
  <c r="L122" i="1"/>
  <c r="M122" i="1"/>
  <c r="N122" i="1"/>
  <c r="J123" i="1"/>
  <c r="K123" i="1"/>
  <c r="L123" i="1"/>
  <c r="M123" i="1"/>
  <c r="N123" i="1"/>
  <c r="J124" i="1"/>
  <c r="K124" i="1"/>
  <c r="L124" i="1"/>
  <c r="M124" i="1"/>
  <c r="N124" i="1"/>
  <c r="J125" i="1"/>
  <c r="K125" i="1"/>
  <c r="L125" i="1"/>
  <c r="M125" i="1"/>
  <c r="N125" i="1"/>
  <c r="J126" i="1"/>
  <c r="K126" i="1"/>
  <c r="L126" i="1"/>
  <c r="M126" i="1"/>
  <c r="N126" i="1"/>
  <c r="J127" i="1"/>
  <c r="K127" i="1"/>
  <c r="L127" i="1"/>
  <c r="M127" i="1"/>
  <c r="N127" i="1"/>
  <c r="J128" i="1"/>
  <c r="K128" i="1"/>
  <c r="L128" i="1"/>
  <c r="M128" i="1"/>
  <c r="N128" i="1"/>
  <c r="J129" i="1"/>
  <c r="K129" i="1"/>
  <c r="L129" i="1"/>
  <c r="M129" i="1"/>
  <c r="N129" i="1"/>
  <c r="J130" i="1"/>
  <c r="K130" i="1"/>
  <c r="L130" i="1"/>
  <c r="M130" i="1"/>
  <c r="N130" i="1"/>
  <c r="J131" i="1"/>
  <c r="K131" i="1"/>
  <c r="L131" i="1"/>
  <c r="M131" i="1"/>
  <c r="N131" i="1"/>
  <c r="J132" i="1"/>
  <c r="K132" i="1"/>
  <c r="L132" i="1"/>
  <c r="M132" i="1"/>
  <c r="N132" i="1"/>
  <c r="J133" i="1"/>
  <c r="K133" i="1"/>
  <c r="L133" i="1"/>
  <c r="M133" i="1"/>
  <c r="N133" i="1"/>
  <c r="J134" i="1"/>
  <c r="K134" i="1"/>
  <c r="L134" i="1"/>
  <c r="M134" i="1"/>
  <c r="N134" i="1"/>
  <c r="J135" i="1"/>
  <c r="K135" i="1"/>
  <c r="L135" i="1"/>
  <c r="M135" i="1"/>
  <c r="N135" i="1"/>
  <c r="J136" i="1"/>
  <c r="K136" i="1"/>
  <c r="L136" i="1"/>
  <c r="M136" i="1"/>
  <c r="N136" i="1"/>
  <c r="J137" i="1"/>
  <c r="K137" i="1"/>
  <c r="L137" i="1"/>
  <c r="M137" i="1"/>
  <c r="N137" i="1"/>
  <c r="J138" i="1"/>
  <c r="K138" i="1"/>
  <c r="L138" i="1"/>
  <c r="M138" i="1"/>
  <c r="N138" i="1"/>
  <c r="J139" i="1"/>
  <c r="K139" i="1"/>
  <c r="L139" i="1"/>
  <c r="M139" i="1"/>
  <c r="N139" i="1"/>
  <c r="J140" i="1"/>
  <c r="K140" i="1"/>
  <c r="L140" i="1"/>
  <c r="M140" i="1"/>
  <c r="N140" i="1"/>
  <c r="J141" i="1"/>
  <c r="K141" i="1"/>
  <c r="L141" i="1"/>
  <c r="M141" i="1"/>
  <c r="N141" i="1"/>
  <c r="J142" i="1"/>
  <c r="K142" i="1"/>
  <c r="L142" i="1"/>
  <c r="M142" i="1"/>
  <c r="N142" i="1"/>
  <c r="J143" i="1"/>
  <c r="K143" i="1"/>
  <c r="L143" i="1"/>
  <c r="M143" i="1"/>
  <c r="N143" i="1"/>
  <c r="J144" i="1"/>
  <c r="K144" i="1"/>
  <c r="L144" i="1"/>
  <c r="M144" i="1"/>
  <c r="N144" i="1"/>
  <c r="J145" i="1"/>
  <c r="K145" i="1"/>
  <c r="L145" i="1"/>
  <c r="M145" i="1"/>
  <c r="N145" i="1"/>
  <c r="J146" i="1"/>
  <c r="K146" i="1"/>
  <c r="L146" i="1"/>
  <c r="M146" i="1"/>
  <c r="N146" i="1"/>
  <c r="J147" i="1"/>
  <c r="K147" i="1"/>
  <c r="L147" i="1"/>
  <c r="M147" i="1"/>
  <c r="N147" i="1"/>
  <c r="J148" i="1"/>
  <c r="K148" i="1"/>
  <c r="L148" i="1"/>
  <c r="M148" i="1"/>
  <c r="N148" i="1"/>
  <c r="J149" i="1"/>
  <c r="K149" i="1"/>
  <c r="L149" i="1"/>
  <c r="M149" i="1"/>
  <c r="N149" i="1"/>
  <c r="J150" i="1"/>
  <c r="K150" i="1"/>
  <c r="L150" i="1"/>
  <c r="M150" i="1"/>
  <c r="N150" i="1"/>
  <c r="J151" i="1"/>
  <c r="K151" i="1"/>
  <c r="L151" i="1"/>
  <c r="M151" i="1"/>
  <c r="N151" i="1"/>
  <c r="J152" i="1"/>
  <c r="K152" i="1"/>
  <c r="L152" i="1"/>
  <c r="M152" i="1"/>
  <c r="N152" i="1"/>
  <c r="J153" i="1"/>
  <c r="K153" i="1"/>
  <c r="L153" i="1"/>
  <c r="M153" i="1"/>
  <c r="N153" i="1"/>
  <c r="J154" i="1"/>
  <c r="K154" i="1"/>
  <c r="L154" i="1"/>
  <c r="M154" i="1"/>
  <c r="N154" i="1"/>
  <c r="J155" i="1"/>
  <c r="K155" i="1"/>
  <c r="L155" i="1"/>
  <c r="M155" i="1"/>
  <c r="N155" i="1"/>
  <c r="J156" i="1"/>
  <c r="K156" i="1"/>
  <c r="L156" i="1"/>
  <c r="M156" i="1"/>
  <c r="N156" i="1"/>
  <c r="J157" i="1"/>
  <c r="K157" i="1"/>
  <c r="L157" i="1"/>
  <c r="M157" i="1"/>
  <c r="N157" i="1"/>
  <c r="J158" i="1"/>
  <c r="K158" i="1"/>
  <c r="L158" i="1"/>
  <c r="M158" i="1"/>
  <c r="N158" i="1"/>
  <c r="J159" i="1"/>
  <c r="K159" i="1"/>
  <c r="L159" i="1"/>
  <c r="M159" i="1"/>
  <c r="N159" i="1"/>
  <c r="J160" i="1"/>
  <c r="K160" i="1"/>
  <c r="L160" i="1"/>
  <c r="M160" i="1"/>
  <c r="N160" i="1"/>
  <c r="J161" i="1"/>
  <c r="K161" i="1"/>
  <c r="L161" i="1"/>
  <c r="M161" i="1"/>
  <c r="N161" i="1"/>
  <c r="J162" i="1"/>
  <c r="K162" i="1"/>
  <c r="L162" i="1"/>
  <c r="M162" i="1"/>
  <c r="N162" i="1"/>
  <c r="J163" i="1"/>
  <c r="K163" i="1"/>
  <c r="L163" i="1"/>
  <c r="M163" i="1"/>
  <c r="N163" i="1"/>
  <c r="J164" i="1"/>
  <c r="K164" i="1"/>
  <c r="L164" i="1"/>
  <c r="M164" i="1"/>
  <c r="N164" i="1"/>
  <c r="J165" i="1"/>
  <c r="K165" i="1"/>
  <c r="L165" i="1"/>
  <c r="M165" i="1"/>
  <c r="N165" i="1"/>
  <c r="J166" i="1"/>
  <c r="K166" i="1"/>
  <c r="L166" i="1"/>
  <c r="M166" i="1"/>
  <c r="N166" i="1"/>
  <c r="J167" i="1"/>
  <c r="K167" i="1"/>
  <c r="L167" i="1"/>
  <c r="M167" i="1"/>
  <c r="N167" i="1"/>
  <c r="J168" i="1"/>
  <c r="K168" i="1"/>
  <c r="L168" i="1"/>
  <c r="M168" i="1"/>
  <c r="N168" i="1"/>
  <c r="J169" i="1"/>
  <c r="K169" i="1"/>
  <c r="L169" i="1"/>
  <c r="M169" i="1"/>
  <c r="N169" i="1"/>
  <c r="J170" i="1"/>
  <c r="K170" i="1"/>
  <c r="L170" i="1"/>
  <c r="M170" i="1"/>
  <c r="N170" i="1"/>
  <c r="J171" i="1"/>
  <c r="K171" i="1"/>
  <c r="L171" i="1"/>
  <c r="M171" i="1"/>
  <c r="N171" i="1"/>
  <c r="J172" i="1"/>
  <c r="K172" i="1"/>
  <c r="L172" i="1"/>
  <c r="M172" i="1"/>
  <c r="N172" i="1"/>
  <c r="J173" i="1"/>
  <c r="K173" i="1"/>
  <c r="L173" i="1"/>
  <c r="M173" i="1"/>
  <c r="N173" i="1"/>
  <c r="J174" i="1"/>
  <c r="K174" i="1"/>
  <c r="L174" i="1"/>
  <c r="M174" i="1"/>
  <c r="N174" i="1"/>
  <c r="J175" i="1"/>
  <c r="K175" i="1"/>
  <c r="L175" i="1"/>
  <c r="M175" i="1"/>
  <c r="N175" i="1"/>
  <c r="J176" i="1"/>
  <c r="K176" i="1"/>
  <c r="L176" i="1"/>
  <c r="M176" i="1"/>
  <c r="N176" i="1"/>
  <c r="J177" i="1"/>
  <c r="K177" i="1"/>
  <c r="L177" i="1"/>
  <c r="M177" i="1"/>
  <c r="N177" i="1"/>
  <c r="J178" i="1"/>
  <c r="K178" i="1"/>
  <c r="L178" i="1"/>
  <c r="M178" i="1"/>
  <c r="N178" i="1"/>
  <c r="J179" i="1"/>
  <c r="K179" i="1"/>
  <c r="L179" i="1"/>
  <c r="M179" i="1"/>
  <c r="N179" i="1"/>
  <c r="J180" i="1"/>
  <c r="K180" i="1"/>
  <c r="L180" i="1"/>
  <c r="M180" i="1"/>
  <c r="N180" i="1"/>
  <c r="J181" i="1"/>
  <c r="K181" i="1"/>
  <c r="L181" i="1"/>
  <c r="M181" i="1"/>
  <c r="N181" i="1"/>
  <c r="J182" i="1"/>
  <c r="K182" i="1"/>
  <c r="L182" i="1"/>
  <c r="M182" i="1"/>
  <c r="N182" i="1"/>
  <c r="J183" i="1"/>
  <c r="K183" i="1"/>
  <c r="L183" i="1"/>
  <c r="M183" i="1"/>
  <c r="N183" i="1"/>
  <c r="J184" i="1"/>
  <c r="K184" i="1"/>
  <c r="L184" i="1"/>
  <c r="M184" i="1"/>
  <c r="N184" i="1"/>
  <c r="J185" i="1"/>
  <c r="K185" i="1"/>
  <c r="L185" i="1"/>
  <c r="M185" i="1"/>
  <c r="N185" i="1"/>
  <c r="J186" i="1"/>
  <c r="K186" i="1"/>
  <c r="L186" i="1"/>
  <c r="M186" i="1"/>
  <c r="N186" i="1"/>
  <c r="J187" i="1"/>
  <c r="K187" i="1"/>
  <c r="L187" i="1"/>
  <c r="M187" i="1"/>
  <c r="N187" i="1"/>
  <c r="J188" i="1"/>
  <c r="K188" i="1"/>
  <c r="L188" i="1"/>
  <c r="M188" i="1"/>
  <c r="N188" i="1"/>
  <c r="J189" i="1"/>
  <c r="K189" i="1"/>
  <c r="L189" i="1"/>
  <c r="M189" i="1"/>
  <c r="N189" i="1"/>
  <c r="J190" i="1"/>
  <c r="K190" i="1"/>
  <c r="L190" i="1"/>
  <c r="M190" i="1"/>
  <c r="N190" i="1"/>
  <c r="J191" i="1"/>
  <c r="K191" i="1"/>
  <c r="L191" i="1"/>
  <c r="M191" i="1"/>
  <c r="N191" i="1"/>
  <c r="J192" i="1"/>
  <c r="K192" i="1"/>
  <c r="L192" i="1"/>
  <c r="M192" i="1"/>
  <c r="N192" i="1"/>
  <c r="J193" i="1"/>
  <c r="K193" i="1"/>
  <c r="L193" i="1"/>
  <c r="M193" i="1"/>
  <c r="N193" i="1"/>
  <c r="J194" i="1"/>
  <c r="K194" i="1"/>
  <c r="L194" i="1"/>
  <c r="M194" i="1"/>
  <c r="N194" i="1"/>
  <c r="J195" i="1"/>
  <c r="K195" i="1"/>
  <c r="L195" i="1"/>
  <c r="M195" i="1"/>
  <c r="N195" i="1"/>
  <c r="J196" i="1"/>
  <c r="K196" i="1"/>
  <c r="L196" i="1"/>
  <c r="M196" i="1"/>
  <c r="N196" i="1"/>
  <c r="J197" i="1"/>
  <c r="K197" i="1"/>
  <c r="L197" i="1"/>
  <c r="M197" i="1"/>
  <c r="N197" i="1"/>
  <c r="J198" i="1"/>
  <c r="K198" i="1"/>
  <c r="L198" i="1"/>
  <c r="M198" i="1"/>
  <c r="N198" i="1"/>
  <c r="J199" i="1"/>
  <c r="K199" i="1"/>
  <c r="L199" i="1"/>
  <c r="M199" i="1"/>
  <c r="N199" i="1"/>
  <c r="J200" i="1"/>
  <c r="K200" i="1"/>
  <c r="L200" i="1"/>
  <c r="M200" i="1"/>
  <c r="N200" i="1"/>
  <c r="J201" i="1"/>
  <c r="K201" i="1"/>
  <c r="L201" i="1"/>
  <c r="M201" i="1"/>
  <c r="N201" i="1"/>
  <c r="J202" i="1"/>
  <c r="K202" i="1"/>
  <c r="L202" i="1"/>
  <c r="M202" i="1"/>
  <c r="N202" i="1"/>
  <c r="J203" i="1"/>
  <c r="K203" i="1"/>
  <c r="L203" i="1"/>
  <c r="M203" i="1"/>
  <c r="N203" i="1"/>
  <c r="J204" i="1"/>
  <c r="K204" i="1"/>
  <c r="L204" i="1"/>
  <c r="M204" i="1"/>
  <c r="N204" i="1"/>
  <c r="J205" i="1"/>
  <c r="K205" i="1"/>
  <c r="L205" i="1"/>
  <c r="M205" i="1"/>
  <c r="N205" i="1"/>
  <c r="J206" i="1"/>
  <c r="K206" i="1"/>
  <c r="L206" i="1"/>
  <c r="M206" i="1"/>
  <c r="N206" i="1"/>
  <c r="J207" i="1"/>
  <c r="K207" i="1"/>
  <c r="L207" i="1"/>
  <c r="M207" i="1"/>
  <c r="N207" i="1"/>
  <c r="J208" i="1"/>
  <c r="K208" i="1"/>
  <c r="L208" i="1"/>
  <c r="M208" i="1"/>
  <c r="N208" i="1"/>
  <c r="J209" i="1"/>
  <c r="K209" i="1"/>
  <c r="L209" i="1"/>
  <c r="M209" i="1"/>
  <c r="N209" i="1"/>
  <c r="J210" i="1"/>
  <c r="K210" i="1"/>
  <c r="L210" i="1"/>
  <c r="M210" i="1"/>
  <c r="N210" i="1"/>
  <c r="J211" i="1"/>
  <c r="K211" i="1"/>
  <c r="L211" i="1"/>
  <c r="M211" i="1"/>
  <c r="N211" i="1"/>
  <c r="J212" i="1"/>
  <c r="K212" i="1"/>
  <c r="L212" i="1"/>
  <c r="M212" i="1"/>
  <c r="N212" i="1"/>
  <c r="J213" i="1"/>
  <c r="K213" i="1"/>
  <c r="L213" i="1"/>
  <c r="M213" i="1"/>
  <c r="N213" i="1"/>
  <c r="J214" i="1"/>
  <c r="K214" i="1"/>
  <c r="L214" i="1"/>
  <c r="M214" i="1"/>
  <c r="N214" i="1"/>
  <c r="J215" i="1"/>
  <c r="K215" i="1"/>
  <c r="L215" i="1"/>
  <c r="M215" i="1"/>
  <c r="N215" i="1"/>
  <c r="J216" i="1"/>
  <c r="K216" i="1"/>
  <c r="L216" i="1"/>
  <c r="M216" i="1"/>
  <c r="N216" i="1"/>
  <c r="J217" i="1"/>
  <c r="K217" i="1"/>
  <c r="L217" i="1"/>
  <c r="M217" i="1"/>
  <c r="N217" i="1"/>
  <c r="J218" i="1"/>
  <c r="K218" i="1"/>
  <c r="L218" i="1"/>
  <c r="M218" i="1"/>
  <c r="N218" i="1"/>
  <c r="J219" i="1"/>
  <c r="K219" i="1"/>
  <c r="L219" i="1"/>
  <c r="M219" i="1"/>
  <c r="N219" i="1"/>
  <c r="J220" i="1"/>
  <c r="K220" i="1"/>
  <c r="L220" i="1"/>
  <c r="M220" i="1"/>
  <c r="N220" i="1"/>
  <c r="J221" i="1"/>
  <c r="K221" i="1"/>
  <c r="L221" i="1"/>
  <c r="M221" i="1"/>
  <c r="N221" i="1"/>
  <c r="J222" i="1"/>
  <c r="K222" i="1"/>
  <c r="L222" i="1"/>
  <c r="M222" i="1"/>
  <c r="N222" i="1"/>
  <c r="J223" i="1"/>
  <c r="K223" i="1"/>
  <c r="L223" i="1"/>
  <c r="M223" i="1"/>
  <c r="N223" i="1"/>
  <c r="J224" i="1"/>
  <c r="K224" i="1"/>
  <c r="L224" i="1"/>
  <c r="M224" i="1"/>
  <c r="N224" i="1"/>
  <c r="J225" i="1"/>
  <c r="K225" i="1"/>
  <c r="L225" i="1"/>
  <c r="M225" i="1"/>
  <c r="N225" i="1"/>
  <c r="J226" i="1"/>
  <c r="K226" i="1"/>
  <c r="L226" i="1"/>
  <c r="M226" i="1"/>
  <c r="N226" i="1"/>
  <c r="J227" i="1"/>
  <c r="K227" i="1"/>
  <c r="L227" i="1"/>
  <c r="M227" i="1"/>
  <c r="N227" i="1"/>
  <c r="J228" i="1"/>
  <c r="K228" i="1"/>
  <c r="L228" i="1"/>
  <c r="M228" i="1"/>
  <c r="N228" i="1"/>
  <c r="J229" i="1"/>
  <c r="K229" i="1"/>
  <c r="L229" i="1"/>
  <c r="M229" i="1"/>
  <c r="N229" i="1"/>
  <c r="J230" i="1"/>
  <c r="K230" i="1"/>
  <c r="L230" i="1"/>
  <c r="M230" i="1"/>
  <c r="N230" i="1"/>
  <c r="J231" i="1"/>
  <c r="K231" i="1"/>
  <c r="L231" i="1"/>
  <c r="M231" i="1"/>
  <c r="N231" i="1"/>
  <c r="J232" i="1"/>
  <c r="K232" i="1"/>
  <c r="L232" i="1"/>
  <c r="M232" i="1"/>
  <c r="N232" i="1"/>
  <c r="J233" i="1"/>
  <c r="K233" i="1"/>
  <c r="L233" i="1"/>
  <c r="M233" i="1"/>
  <c r="N233" i="1"/>
  <c r="J234" i="1"/>
  <c r="K234" i="1"/>
  <c r="L234" i="1"/>
  <c r="M234" i="1"/>
  <c r="N234" i="1"/>
  <c r="J235" i="1"/>
  <c r="K235" i="1"/>
  <c r="L235" i="1"/>
  <c r="M235" i="1"/>
  <c r="N235" i="1"/>
  <c r="J236" i="1"/>
  <c r="K236" i="1"/>
  <c r="L236" i="1"/>
  <c r="M236" i="1"/>
  <c r="N236" i="1"/>
  <c r="J237" i="1"/>
  <c r="K237" i="1"/>
  <c r="L237" i="1"/>
  <c r="M237" i="1"/>
  <c r="N237" i="1"/>
  <c r="J238" i="1"/>
  <c r="K238" i="1"/>
  <c r="L238" i="1"/>
  <c r="M238" i="1"/>
  <c r="N238" i="1"/>
  <c r="J239" i="1"/>
  <c r="K239" i="1"/>
  <c r="L239" i="1"/>
  <c r="M239" i="1"/>
  <c r="N239" i="1"/>
  <c r="J240" i="1"/>
  <c r="K240" i="1"/>
  <c r="L240" i="1"/>
  <c r="M240" i="1"/>
  <c r="N240" i="1"/>
  <c r="J241" i="1"/>
  <c r="K241" i="1"/>
  <c r="L241" i="1"/>
  <c r="M241" i="1"/>
  <c r="N241" i="1"/>
  <c r="J242" i="1"/>
  <c r="K242" i="1"/>
  <c r="L242" i="1"/>
  <c r="M242" i="1"/>
  <c r="N242" i="1"/>
  <c r="J243" i="1"/>
  <c r="K243" i="1"/>
  <c r="L243" i="1"/>
  <c r="M243" i="1"/>
  <c r="N243" i="1"/>
  <c r="J244" i="1"/>
  <c r="K244" i="1"/>
  <c r="L244" i="1"/>
  <c r="M244" i="1"/>
  <c r="N244" i="1"/>
  <c r="J245" i="1"/>
  <c r="K245" i="1"/>
  <c r="L245" i="1"/>
  <c r="M245" i="1"/>
  <c r="N245" i="1"/>
  <c r="J246" i="1"/>
  <c r="K246" i="1"/>
  <c r="L246" i="1"/>
  <c r="M246" i="1"/>
  <c r="N246" i="1"/>
  <c r="J247" i="1"/>
  <c r="K247" i="1"/>
  <c r="L247" i="1"/>
  <c r="M247" i="1"/>
  <c r="N247" i="1"/>
  <c r="J248" i="1"/>
  <c r="K248" i="1"/>
  <c r="L248" i="1"/>
  <c r="M248" i="1"/>
  <c r="N248" i="1"/>
  <c r="J249" i="1"/>
  <c r="K249" i="1"/>
  <c r="L249" i="1"/>
  <c r="M249" i="1"/>
  <c r="N249" i="1"/>
  <c r="J250" i="1"/>
  <c r="K250" i="1"/>
  <c r="L250" i="1"/>
  <c r="M250" i="1"/>
  <c r="N250" i="1"/>
  <c r="K7" i="1"/>
  <c r="L7" i="1"/>
  <c r="M7" i="1"/>
  <c r="N7" i="1"/>
  <c r="J7" i="1"/>
  <c r="R6" i="1"/>
  <c r="I40" i="19"/>
  <c r="K40" i="19"/>
  <c r="M40" i="19"/>
  <c r="G21" i="19"/>
  <c r="G22" i="19"/>
  <c r="G20" i="19"/>
  <c r="D21" i="19"/>
  <c r="F21" i="19"/>
  <c r="D22" i="19"/>
  <c r="F22" i="19"/>
  <c r="D20" i="19"/>
  <c r="F20" i="19"/>
  <c r="G15" i="19"/>
  <c r="E22" i="19"/>
  <c r="C28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D26" i="15"/>
  <c r="L53" i="15"/>
  <c r="L42" i="15"/>
  <c r="L43" i="15"/>
  <c r="L44" i="15"/>
  <c r="L45" i="15"/>
  <c r="L58" i="15"/>
  <c r="L59" i="15"/>
  <c r="L60" i="15"/>
  <c r="E26" i="15"/>
  <c r="J26" i="15"/>
  <c r="K26" i="15"/>
  <c r="F26" i="15"/>
  <c r="L26" i="15"/>
  <c r="G26" i="15"/>
  <c r="H26" i="15"/>
  <c r="D27" i="15"/>
  <c r="I27" i="15"/>
  <c r="E27" i="15"/>
  <c r="J27" i="15"/>
  <c r="K27" i="15"/>
  <c r="F27" i="15"/>
  <c r="G27" i="15"/>
  <c r="H27" i="15"/>
  <c r="D28" i="15"/>
  <c r="E28" i="15"/>
  <c r="J28" i="15"/>
  <c r="K28" i="15"/>
  <c r="F28" i="15"/>
  <c r="L28" i="15"/>
  <c r="G28" i="15"/>
  <c r="H28" i="15"/>
  <c r="D30" i="15"/>
  <c r="I30" i="15"/>
  <c r="E30" i="15"/>
  <c r="J30" i="15"/>
  <c r="K30" i="15"/>
  <c r="F30" i="15"/>
  <c r="G30" i="15"/>
  <c r="H30" i="15"/>
  <c r="L30" i="15"/>
  <c r="D31" i="15"/>
  <c r="E31" i="15"/>
  <c r="J31" i="15"/>
  <c r="K31" i="15"/>
  <c r="F31" i="15"/>
  <c r="L31" i="15"/>
  <c r="G31" i="15"/>
  <c r="I31" i="15"/>
  <c r="H31" i="15"/>
  <c r="D32" i="15"/>
  <c r="E32" i="15"/>
  <c r="J32" i="15"/>
  <c r="K32" i="15"/>
  <c r="F32" i="15"/>
  <c r="G32" i="15"/>
  <c r="H32" i="15"/>
  <c r="L32" i="15"/>
  <c r="D33" i="15"/>
  <c r="E33" i="15"/>
  <c r="J33" i="15"/>
  <c r="K33" i="15"/>
  <c r="F33" i="15"/>
  <c r="L33" i="15"/>
  <c r="G33" i="15"/>
  <c r="H33" i="15"/>
  <c r="D34" i="15"/>
  <c r="I34" i="15"/>
  <c r="E34" i="15"/>
  <c r="J34" i="15"/>
  <c r="K34" i="15"/>
  <c r="F34" i="15"/>
  <c r="G34" i="15"/>
  <c r="H34" i="15"/>
  <c r="L34" i="15"/>
  <c r="D35" i="15"/>
  <c r="E35" i="15"/>
  <c r="J35" i="15"/>
  <c r="K35" i="15"/>
  <c r="F35" i="15"/>
  <c r="L35" i="15"/>
  <c r="G35" i="15"/>
  <c r="H35" i="15"/>
  <c r="D36" i="15"/>
  <c r="I36" i="15"/>
  <c r="E36" i="15"/>
  <c r="J36" i="15"/>
  <c r="K36" i="15"/>
  <c r="F36" i="15"/>
  <c r="G36" i="15"/>
  <c r="H36" i="15"/>
  <c r="D37" i="15"/>
  <c r="E37" i="15"/>
  <c r="J37" i="15"/>
  <c r="K37" i="15"/>
  <c r="F37" i="15"/>
  <c r="L37" i="15"/>
  <c r="G37" i="15"/>
  <c r="H37" i="15"/>
  <c r="D38" i="15"/>
  <c r="E38" i="15"/>
  <c r="J38" i="15"/>
  <c r="K38" i="15"/>
  <c r="F38" i="15"/>
  <c r="G38" i="15"/>
  <c r="H38" i="15"/>
  <c r="I35" i="15"/>
  <c r="I26" i="15"/>
  <c r="E29" i="15"/>
  <c r="F29" i="15"/>
  <c r="J29" i="15"/>
  <c r="K29" i="15"/>
  <c r="G29" i="15"/>
  <c r="H29" i="15"/>
  <c r="D29" i="15"/>
  <c r="L29" i="15"/>
  <c r="I29" i="15"/>
  <c r="L47" i="15"/>
  <c r="L48" i="15"/>
  <c r="L49" i="15"/>
  <c r="L50" i="15"/>
  <c r="L51" i="15"/>
  <c r="L52" i="15"/>
  <c r="L46" i="15"/>
  <c r="I32" i="15"/>
  <c r="L27" i="17"/>
  <c r="K27" i="17"/>
  <c r="I27" i="17"/>
  <c r="J17" i="15"/>
  <c r="K17" i="15"/>
  <c r="I17" i="15"/>
  <c r="J18" i="15"/>
  <c r="I18" i="15"/>
  <c r="L18" i="15"/>
  <c r="K18" i="15"/>
  <c r="L19" i="15"/>
  <c r="L20" i="15"/>
  <c r="L21" i="15"/>
  <c r="J19" i="15"/>
  <c r="J21" i="15"/>
  <c r="J20" i="15"/>
  <c r="I21" i="15"/>
  <c r="I20" i="15"/>
  <c r="I19" i="15"/>
  <c r="K21" i="15"/>
  <c r="K20" i="15"/>
  <c r="K19" i="15"/>
  <c r="L17" i="15"/>
  <c r="I20" i="7"/>
  <c r="L15" i="13"/>
  <c r="J15" i="13"/>
  <c r="K15" i="13"/>
  <c r="I15" i="13"/>
  <c r="L20" i="7"/>
  <c r="J20" i="7"/>
  <c r="K20" i="7"/>
  <c r="J21" i="5"/>
  <c r="K21" i="5"/>
  <c r="J22" i="5"/>
  <c r="K22" i="5"/>
  <c r="J20" i="5"/>
  <c r="K20" i="5"/>
  <c r="I22" i="5"/>
  <c r="I21" i="5"/>
  <c r="I20" i="5"/>
  <c r="R7" i="1"/>
  <c r="J33" i="2"/>
  <c r="K15" i="2"/>
  <c r="K33" i="2"/>
  <c r="K43" i="2"/>
  <c r="R8" i="1"/>
  <c r="J34" i="2"/>
  <c r="L16" i="2"/>
  <c r="L34" i="2"/>
  <c r="L44" i="2"/>
  <c r="R9" i="1"/>
  <c r="J35" i="2"/>
  <c r="M17" i="2"/>
  <c r="M35" i="2"/>
  <c r="M45" i="2"/>
  <c r="R10" i="1"/>
  <c r="J36" i="2"/>
  <c r="N18" i="2"/>
  <c r="N36" i="2"/>
  <c r="N46" i="2"/>
  <c r="J14" i="2"/>
  <c r="J32" i="2"/>
  <c r="J42" i="2"/>
  <c r="L15" i="2"/>
  <c r="L33" i="2"/>
  <c r="M15" i="2"/>
  <c r="N15" i="2"/>
  <c r="N33" i="2"/>
  <c r="J16" i="2"/>
  <c r="K16" i="2"/>
  <c r="K34" i="2"/>
  <c r="M16" i="2"/>
  <c r="N16" i="2"/>
  <c r="N34" i="2"/>
  <c r="J17" i="2"/>
  <c r="K17" i="2"/>
  <c r="K35" i="2"/>
  <c r="L17" i="2"/>
  <c r="N17" i="2"/>
  <c r="N35" i="2"/>
  <c r="J18" i="2"/>
  <c r="K18" i="2"/>
  <c r="K36" i="2"/>
  <c r="L18" i="2"/>
  <c r="M18" i="2"/>
  <c r="M36" i="2"/>
  <c r="K14" i="2"/>
  <c r="L14" i="2"/>
  <c r="L32" i="2"/>
  <c r="M14" i="2"/>
  <c r="N14" i="2"/>
  <c r="N32" i="2"/>
  <c r="K23" i="2"/>
  <c r="L23" i="2"/>
  <c r="M23" i="2"/>
  <c r="N23" i="2"/>
  <c r="J23" i="2"/>
  <c r="J22" i="2"/>
  <c r="K22" i="2"/>
  <c r="L22" i="2"/>
  <c r="M22" i="2"/>
  <c r="N22" i="2"/>
  <c r="K24" i="2"/>
  <c r="L24" i="2"/>
  <c r="M24" i="2"/>
  <c r="N24" i="2"/>
  <c r="K25" i="2"/>
  <c r="L25" i="2"/>
  <c r="M25" i="2"/>
  <c r="N25" i="2"/>
  <c r="K26" i="2"/>
  <c r="L26" i="2"/>
  <c r="M26" i="2"/>
  <c r="N26" i="2"/>
  <c r="J26" i="2"/>
  <c r="J25" i="2"/>
  <c r="J24" i="2"/>
  <c r="L40" i="19"/>
  <c r="N40" i="19"/>
  <c r="N80" i="19"/>
  <c r="D82" i="19"/>
  <c r="D56" i="19"/>
  <c r="D99" i="19"/>
  <c r="D49" i="19"/>
  <c r="D91" i="19"/>
  <c r="E21" i="19"/>
  <c r="D42" i="19"/>
  <c r="K32" i="2"/>
  <c r="L35" i="2"/>
  <c r="M34" i="2"/>
  <c r="M33" i="2"/>
  <c r="I28" i="15"/>
  <c r="I37" i="15"/>
  <c r="E20" i="19"/>
  <c r="L38" i="15"/>
  <c r="L36" i="15"/>
  <c r="L27" i="15"/>
  <c r="M32" i="2"/>
  <c r="L36" i="2"/>
  <c r="I38" i="15"/>
  <c r="I33" i="15"/>
</calcChain>
</file>

<file path=xl/sharedStrings.xml><?xml version="1.0" encoding="utf-8"?>
<sst xmlns="http://schemas.openxmlformats.org/spreadsheetml/2006/main" count="1327" uniqueCount="433">
  <si>
    <t>Fecha</t>
  </si>
  <si>
    <t>COLIBR</t>
  </si>
  <si>
    <t>COLTES</t>
  </si>
  <si>
    <t>COLTES UVR</t>
  </si>
  <si>
    <t>COLCAP</t>
  </si>
  <si>
    <t>COLSC</t>
  </si>
  <si>
    <t>20160502</t>
  </si>
  <si>
    <t>20160503</t>
  </si>
  <si>
    <t>20160504</t>
  </si>
  <si>
    <t>20160505</t>
  </si>
  <si>
    <t>20160506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</si>
  <si>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</si>
  <si>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</si>
  <si>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</si>
  <si>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</si>
  <si>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</si>
  <si>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</si>
  <si>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</si>
  <si>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</si>
  <si>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</si>
  <si>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</si>
  <si>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</si>
  <si>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</si>
  <si>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</si>
  <si>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</si>
  <si>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20160531</t>
  </si>
  <si>
    <t>20160601</t>
  </si>
  <si>
    <t>20160602</t>
  </si>
  <si>
    <t>20160603</t>
  </si>
  <si>
    <t>20160607</t>
  </si>
  <si>
    <t>20160608</t>
  </si>
  <si>
    <t>20160609</t>
  </si>
  <si>
    <t>20160610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</si>
  <si>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</si>
  <si>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</si>
  <si>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</si>
  <si>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</si>
  <si>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</si>
  <si>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</si>
  <si>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</si>
  <si>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</si>
  <si>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</si>
  <si>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</si>
  <si>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</si>
  <si>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</si>
  <si>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</si>
  <si>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</si>
  <si>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</si>
  <si>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</si>
  <si>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</si>
  <si>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</si>
  <si>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</si>
  <si>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</si>
  <si>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</si>
  <si>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</si>
  <si>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</si>
  <si>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</si>
  <si>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</si>
  <si>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</si>
  <si>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</si>
  <si>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</si>
  <si>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</si>
  <si>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</si>
  <si>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</si>
  <si>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</si>
  <si>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</si>
  <si>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</si>
  <si>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</si>
  <si>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</si>
  <si>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</si>
  <si>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</si>
  <si>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</si>
  <si>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</si>
  <si>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</si>
  <si>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</si>
  <si>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</si>
  <si>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</si>
  <si>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</si>
  <si>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</si>
  <si>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</si>
  <si>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</si>
  <si>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</si>
  <si>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</si>
  <si>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</si>
  <si>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</si>
  <si>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</si>
  <si>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</si>
  <si>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</si>
  <si>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</si>
  <si>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</si>
  <si>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</si>
  <si>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</si>
  <si>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</si>
  <si>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</si>
  <si>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</si>
  <si>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</si>
  <si>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</si>
  <si>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</si>
  <si>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20160915</t>
  </si>
  <si>
    <t>20160916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</si>
  <si>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</si>
  <si>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</si>
  <si>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</si>
  <si>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</si>
  <si>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</si>
  <si>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</si>
  <si>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</si>
  <si>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</si>
  <si>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</si>
  <si>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</si>
  <si>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20161003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</si>
  <si>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</si>
  <si>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</si>
  <si>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</si>
  <si>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</si>
  <si>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</si>
  <si>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</si>
  <si>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</si>
  <si>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</si>
  <si>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</si>
  <si>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</si>
  <si>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</si>
  <si>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</si>
  <si>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</si>
  <si>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</si>
  <si>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</si>
  <si>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</si>
  <si>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</si>
  <si>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</si>
  <si>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</si>
  <si>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</si>
  <si>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</si>
  <si>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</si>
  <si>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</si>
  <si>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20161108</t>
  </si>
  <si>
    <t>20161109</t>
  </si>
  <si>
    <t>20161110</t>
  </si>
  <si>
    <t>20161111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</si>
  <si>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</si>
  <si>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</si>
  <si>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</si>
  <si>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</si>
  <si>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</si>
  <si>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</si>
  <si>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</si>
  <si>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</si>
  <si>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</si>
  <si>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</si>
  <si>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</si>
  <si>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</si>
  <si>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</si>
  <si>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</si>
  <si>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</si>
  <si>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</si>
  <si>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</si>
  <si>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</si>
  <si>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</si>
  <si>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</si>
  <si>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</si>
  <si>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</si>
  <si>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</si>
  <si>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</si>
  <si>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</si>
  <si>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</si>
  <si>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</si>
  <si>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</si>
  <si>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</si>
  <si>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</si>
  <si>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</si>
  <si>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</si>
  <si>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20170102</t>
  </si>
  <si>
    <t>20170103</t>
  </si>
  <si>
    <t>20170104</t>
  </si>
  <si>
    <t>20170105</t>
  </si>
  <si>
    <t>20170106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</si>
  <si>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</si>
  <si>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</si>
  <si>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</si>
  <si>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</si>
  <si>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</si>
  <si>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</si>
  <si>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</si>
  <si>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</si>
  <si>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</si>
  <si>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</si>
  <si>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</si>
  <si>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</si>
  <si>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</si>
  <si>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20170127</t>
  </si>
  <si>
    <t>20170130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</si>
  <si>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</si>
  <si>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</si>
  <si>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</si>
  <si>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</si>
  <si>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</si>
  <si>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</si>
  <si>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</si>
  <si>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</si>
  <si>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</si>
  <si>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</si>
  <si>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</si>
  <si>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</si>
  <si>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</si>
  <si>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</si>
  <si>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</si>
  <si>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</si>
  <si>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</si>
  <si>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</si>
  <si>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</si>
  <si>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</si>
  <si>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</si>
  <si>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</si>
  <si>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</si>
  <si>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</si>
  <si>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</si>
  <si>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</si>
  <si>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</si>
  <si>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</si>
  <si>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</si>
  <si>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</si>
  <si>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</si>
  <si>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</si>
  <si>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</si>
  <si>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</si>
  <si>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</si>
  <si>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</si>
  <si>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</si>
  <si>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</si>
  <si>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</si>
  <si>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</si>
  <si>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</si>
  <si>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</si>
  <si>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</si>
  <si>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</si>
  <si>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</si>
  <si>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</si>
  <si>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</si>
  <si>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</si>
  <si>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</si>
  <si>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</si>
  <si>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</si>
  <si>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</si>
  <si>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</si>
  <si>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</si>
  <si>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</si>
  <si>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</si>
  <si>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</si>
  <si>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</si>
  <si>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</si>
  <si>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</si>
  <si>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</si>
  <si>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Proyecciones</t>
  </si>
  <si>
    <t>COV-VAR</t>
  </si>
  <si>
    <t>CORR</t>
  </si>
  <si>
    <t>COV-VAR ANUALIZADA</t>
  </si>
  <si>
    <t>Retornos esperados diarios</t>
  </si>
  <si>
    <t xml:space="preserve">Datos </t>
  </si>
  <si>
    <t>N</t>
  </si>
  <si>
    <t>Días Habiles</t>
  </si>
  <si>
    <t>Matriz de Var-Covar de los Retornos diarios</t>
  </si>
  <si>
    <t>Matriz de Correlaciones de los retornos diarios</t>
  </si>
  <si>
    <t>Matriz Var-Cov</t>
  </si>
  <si>
    <t>Matriz Var-Cov Anualizada</t>
  </si>
  <si>
    <t>Indice</t>
  </si>
  <si>
    <t xml:space="preserve">Desviación Estándar Anual del retorno de cada activo </t>
  </si>
  <si>
    <t>BR</t>
  </si>
  <si>
    <t>TES</t>
  </si>
  <si>
    <t>TES UVR</t>
  </si>
  <si>
    <t>Portafolio 2 (W2)</t>
  </si>
  <si>
    <t>Portafolio 1 (W3)</t>
  </si>
  <si>
    <t>Portafolio 1 (W1)</t>
  </si>
  <si>
    <t>E(Rp)</t>
  </si>
  <si>
    <t>Var(P)</t>
  </si>
  <si>
    <t>Des(P)</t>
  </si>
  <si>
    <t>Retornos esperados</t>
  </si>
  <si>
    <t>Portafolio:</t>
  </si>
  <si>
    <t>S</t>
  </si>
  <si>
    <t>Microsoft Excel 15.33 Answer Report</t>
  </si>
  <si>
    <t>Worksheet: [Parcial 3 .xlsx]Punto 4.</t>
  </si>
  <si>
    <t>Result: Solver found a solution.  All constraints and optimality conditions are satisfied.</t>
  </si>
  <si>
    <t>Solver Engine</t>
  </si>
  <si>
    <t>Engine: GRG Nonlinear</t>
  </si>
  <si>
    <t>Solver Options</t>
  </si>
  <si>
    <t>Max Time Unlimited, Iterations Unlimited, Precision 0.000001</t>
  </si>
  <si>
    <t>Convergence 0.0001, Population Size 100, Random Seed 0, Derivatives Forward, Require Bounds</t>
  </si>
  <si>
    <t>Max Subproblems Unlimited, Max Integer Sols Unlimited, Integer Tolerance 1%, Solve Without Integer Constraints, Assume NonNegative</t>
  </si>
  <si>
    <t>Objective Cell (Min)</t>
  </si>
  <si>
    <t>Cell</t>
  </si>
  <si>
    <t>Name</t>
  </si>
  <si>
    <t>Original Value</t>
  </si>
  <si>
    <t>Final Value</t>
  </si>
  <si>
    <t>Variable Cells</t>
  </si>
  <si>
    <t>Integer</t>
  </si>
  <si>
    <t>Constraints</t>
  </si>
  <si>
    <t>Cell Value</t>
  </si>
  <si>
    <t>Formula</t>
  </si>
  <si>
    <t>Status</t>
  </si>
  <si>
    <t>Slack</t>
  </si>
  <si>
    <t>$J$20</t>
  </si>
  <si>
    <t>Portafolio 1 (W1) Var(P)</t>
  </si>
  <si>
    <t>$D$20</t>
  </si>
  <si>
    <t>Portafolio 1 (W1) COLIBR</t>
  </si>
  <si>
    <t>Contin</t>
  </si>
  <si>
    <t>$E$20</t>
  </si>
  <si>
    <t>Portafolio 1 (W1) COLTES</t>
  </si>
  <si>
    <t>$F$20</t>
  </si>
  <si>
    <t>Portafolio 1 (W1) COLTES UVR</t>
  </si>
  <si>
    <t>$G$20</t>
  </si>
  <si>
    <t>Portafolio 1 (W1) COLCAP</t>
  </si>
  <si>
    <t>$H$20</t>
  </si>
  <si>
    <t>Portafolio 1 (W1) COLSC</t>
  </si>
  <si>
    <t>$L$20</t>
  </si>
  <si>
    <t>Portafolio 1 (W1) S</t>
  </si>
  <si>
    <t>$L$20=1</t>
  </si>
  <si>
    <t>Binding</t>
  </si>
  <si>
    <t>Iterations: 0 Subproblems: 0</t>
  </si>
  <si>
    <t>Report Created: 5/13/17 12:17:41 PM</t>
  </si>
  <si>
    <t>Solution Time: 0.074868 Seconds.</t>
  </si>
  <si>
    <t>Portafolio 3 (W3)</t>
  </si>
  <si>
    <t>Microsoft Excel 14.0 Informe de respuestas</t>
  </si>
  <si>
    <t>Hoja de cálculo: [Parcial 3 .xlsx]Punto 5.</t>
  </si>
  <si>
    <t>Informe creado: 13/05/2017 12:59:27 p.m.</t>
  </si>
  <si>
    <t>Resultado: Solver encontró una solución. Se cumplen todas las restricciones y condiciones óptimas.</t>
  </si>
  <si>
    <t>Motor de Solver</t>
  </si>
  <si>
    <t>Motor: GRG Nonlinear</t>
  </si>
  <si>
    <t>Tiempo de la solución: 0 segundos.</t>
  </si>
  <si>
    <t>Iteraciones: 0 Subproblemas: 0</t>
  </si>
  <si>
    <t>Opciones de Solver</t>
  </si>
  <si>
    <t>Tiempo máximo Ilimitado,  Iteraciones Ilimitado, Precision 0,000001</t>
  </si>
  <si>
    <t xml:space="preserve"> Convergencia 0,0001, Tamaño de población 100, Valor de inicialización aleatorio 0, Adelantada de derivados, Requerir límites</t>
  </si>
  <si>
    <t>Máximo de subproblemas Ilimitado, Máximo de soluciones de enteros Ilimitado, Tolerancia de enteros 1%, Resolver sin restricciones de enteros, Asumir no negativo</t>
  </si>
  <si>
    <t>Celda objetivo (Mín)</t>
  </si>
  <si>
    <t>Celda</t>
  </si>
  <si>
    <t>Nombre</t>
  </si>
  <si>
    <t>Valor original</t>
  </si>
  <si>
    <t>Valor final</t>
  </si>
  <si>
    <t>Celdas de variables</t>
  </si>
  <si>
    <t>Entero</t>
  </si>
  <si>
    <t>Restricciones</t>
  </si>
  <si>
    <t>Valor de la celda</t>
  </si>
  <si>
    <t>Fórmula</t>
  </si>
  <si>
    <t>Estado</t>
  </si>
  <si>
    <t>Demora</t>
  </si>
  <si>
    <t>Continuar</t>
  </si>
  <si>
    <t>$I$20</t>
  </si>
  <si>
    <t>Portafolio 1 (W1) E(Rp)</t>
  </si>
  <si>
    <t>Vinculante</t>
  </si>
  <si>
    <t>Portafolio óptimo 1</t>
  </si>
  <si>
    <t>Portafolio óptimo 2</t>
  </si>
  <si>
    <t xml:space="preserve"> α</t>
  </si>
  <si>
    <t>Suma</t>
  </si>
  <si>
    <t>wp = α * w1 + (1- α) *w2</t>
  </si>
  <si>
    <t>Optimo 1</t>
  </si>
  <si>
    <t>Optimo 2</t>
  </si>
  <si>
    <t xml:space="preserve"> α(1)</t>
  </si>
  <si>
    <t xml:space="preserve"> α(0.8)</t>
  </si>
  <si>
    <t xml:space="preserve"> α(0.6)</t>
  </si>
  <si>
    <t xml:space="preserve"> α(0.4)</t>
  </si>
  <si>
    <t xml:space="preserve"> α(0.2)</t>
  </si>
  <si>
    <t xml:space="preserve"> α(0.01)</t>
  </si>
  <si>
    <t>Restricción 1</t>
  </si>
  <si>
    <t>Restricción 2</t>
  </si>
  <si>
    <t>Restricción 3</t>
  </si>
  <si>
    <t>Restricción 4</t>
  </si>
  <si>
    <t>Restricción 5</t>
  </si>
  <si>
    <t>Restricción:</t>
  </si>
  <si>
    <t>Rango:</t>
  </si>
  <si>
    <t>Restricción 6</t>
  </si>
  <si>
    <t>Restricción 8</t>
  </si>
  <si>
    <t>Restricción 7</t>
  </si>
  <si>
    <t>Restricción 9</t>
  </si>
  <si>
    <t>VaR(-25)</t>
  </si>
  <si>
    <t>-25%=Mu-1.645*sigma</t>
  </si>
  <si>
    <t>Mu=1.645*sigma-25%</t>
  </si>
  <si>
    <t>MU</t>
  </si>
  <si>
    <t>Sigma</t>
  </si>
  <si>
    <t xml:space="preserve">≤ (w)IBR ≤ </t>
  </si>
  <si>
    <t xml:space="preserve">≤ (w)TES ≤ </t>
  </si>
  <si>
    <t xml:space="preserve">≤ (w)ColCap ≤ </t>
  </si>
  <si>
    <t xml:space="preserve">≤ (w)COLTESUVR ≤ </t>
  </si>
  <si>
    <t xml:space="preserve">≤ COLSC ≤ </t>
  </si>
  <si>
    <t>COLTES &lt;</t>
  </si>
  <si>
    <t>COLTES UVR &lt;</t>
  </si>
  <si>
    <t xml:space="preserve">COLSC &lt; </t>
  </si>
  <si>
    <t>COLCAP &lt;</t>
  </si>
  <si>
    <t>E[RP] - Restricción</t>
  </si>
  <si>
    <t>Baja</t>
  </si>
  <si>
    <t>Alta</t>
  </si>
  <si>
    <t>Media</t>
  </si>
  <si>
    <t>P</t>
  </si>
  <si>
    <t>1-P</t>
  </si>
  <si>
    <t>E[U(R1)]</t>
  </si>
  <si>
    <t>E[U(R2)]</t>
  </si>
  <si>
    <t xml:space="preserve"> λ</t>
  </si>
  <si>
    <t>R1</t>
  </si>
  <si>
    <t>Portafolio 1</t>
  </si>
  <si>
    <t>Portafolio 2</t>
  </si>
  <si>
    <t>R2</t>
  </si>
  <si>
    <t>P%</t>
  </si>
  <si>
    <t>(1-P)%</t>
  </si>
  <si>
    <t>Probabilidad</t>
  </si>
  <si>
    <t>1-Probabilidad</t>
  </si>
  <si>
    <t>o</t>
  </si>
  <si>
    <t>Retornos con P</t>
  </si>
  <si>
    <t>Retornos con 1-p</t>
  </si>
  <si>
    <t>Grupo de inversionista</t>
  </si>
  <si>
    <t>Restricción</t>
  </si>
  <si>
    <t xml:space="preserve">U(R ) </t>
  </si>
  <si>
    <t>E (R)</t>
  </si>
  <si>
    <t>Desv(P)</t>
  </si>
  <si>
    <t>Retornos esperados anualizados (Enunciado)</t>
  </si>
  <si>
    <t>Se elimina un rezago</t>
  </si>
  <si>
    <t>Des(P)(Volatilidad)</t>
  </si>
  <si>
    <t>Portafolio de miníma varianza</t>
  </si>
  <si>
    <t>Des(volatilidad(p))</t>
  </si>
  <si>
    <t>Des(Voltatilidad (P))</t>
  </si>
  <si>
    <t>Des(Volatilidad(P))</t>
  </si>
  <si>
    <t>Portafolio óptimo</t>
  </si>
  <si>
    <t>Des(Volatilidad(p))</t>
  </si>
  <si>
    <t>º</t>
  </si>
  <si>
    <t>Portafolio óptimo 3</t>
  </si>
  <si>
    <t>Portafolio óptimo 4</t>
  </si>
  <si>
    <t>Portafolio óptimo 5</t>
  </si>
  <si>
    <t>Portafolio óptimo 6</t>
  </si>
  <si>
    <t>Portafolio óptimo 7</t>
  </si>
  <si>
    <t>Portafolio óptimo 8</t>
  </si>
  <si>
    <t>Portafolio óptimo 9</t>
  </si>
  <si>
    <t>Portafolio óptimo 10</t>
  </si>
  <si>
    <t>Portafolio óptimo 11</t>
  </si>
  <si>
    <t>Portafolio óptimo 12</t>
  </si>
  <si>
    <t>Restricción VaR</t>
  </si>
  <si>
    <t>Restricciones punto 8</t>
  </si>
  <si>
    <t xml:space="preserve">Portafolio óptimo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</si>
</sst>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##,###.00"/>
    <numFmt numFmtId="165" formatCode="0.000%"/>
    <numFmt numFmtId="166" formatCode="0.00000%"/>
    <numFmt numFmtId="167" formatCode="0.0000%"/>
    <numFmt numFmtId="168" formatCode="0.0%"/>
    <numFmt numFmtId="169" formatCode="0.00000000000000%"/>
    <numFmt numFmtId="170" formatCode="0.000000%"/>
    <numFmt numFmtId="171" formatCode="0.000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 tint="4.9989318521683403E-2"/>
      <name val="Arial"/>
      <family val="2"/>
    </font>
    <font>
      <sz val="12"/>
      <color theme="1"/>
      <name val="Times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1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theme="0"/>
      <name val="Arial"/>
      <family val="2"/>
    </font>
    <font>
      <b/>
      <sz val="10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theme="1"/>
        <bgColor rgb="FF000000"/>
      </patternFill>
    </fill>
    <fill>
      <patternFill patternType="solid">
        <fgColor rgb="FFFFFFFF"/>
        <bgColor rgb="FF000000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56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22">
    <xf numFmtId="0" fontId="0" fillId="0" borderId="0" xfId="0"/>
    <xf numFmtId="0" fontId="0" fillId="0" borderId="0" xfId="0"/>
    <xf numFmtId="166" fontId="0" fillId="0" borderId="0" xfId="1" applyNumberFormat="1" applyFont="1"/>
    <xf numFmtId="0" fontId="0" fillId="2" borderId="0" xfId="0" applyFill="1"/>
    <xf numFmtId="0" fontId="0" fillId="2" borderId="5" xfId="0" applyFill="1" applyBorder="1"/>
    <xf numFmtId="0" fontId="0" fillId="2" borderId="0" xfId="0" applyFill="1" applyBorder="1"/>
    <xf numFmtId="165" fontId="0" fillId="2" borderId="0" xfId="1" applyNumberFormat="1" applyFont="1" applyFill="1" applyBorder="1"/>
    <xf numFmtId="165" fontId="0" fillId="2" borderId="6" xfId="1" applyNumberFormat="1" applyFont="1" applyFill="1" applyBorder="1"/>
    <xf numFmtId="0" fontId="0" fillId="2" borderId="7" xfId="0" applyFill="1" applyBorder="1"/>
    <xf numFmtId="0" fontId="0" fillId="2" borderId="8" xfId="0" applyFill="1" applyBorder="1"/>
    <xf numFmtId="165" fontId="0" fillId="2" borderId="8" xfId="1" applyNumberFormat="1" applyFont="1" applyFill="1" applyBorder="1"/>
    <xf numFmtId="165" fontId="0" fillId="2" borderId="9" xfId="1" applyNumberFormat="1" applyFont="1" applyFill="1" applyBorder="1"/>
    <xf numFmtId="0" fontId="2" fillId="2" borderId="2" xfId="0" applyNumberFormat="1" applyFont="1" applyFill="1" applyBorder="1" applyAlignment="1"/>
    <xf numFmtId="0" fontId="2" fillId="2" borderId="5" xfId="0" applyNumberFormat="1" applyFont="1" applyFill="1" applyBorder="1" applyAlignment="1"/>
    <xf numFmtId="0" fontId="2" fillId="2" borderId="7" xfId="0" applyNumberFormat="1" applyFont="1" applyFill="1" applyBorder="1" applyAlignment="1"/>
    <xf numFmtId="0" fontId="2" fillId="2" borderId="2" xfId="0" applyNumberFormat="1" applyFont="1" applyFill="1" applyBorder="1" applyAlignment="1">
      <alignment horizontal="center"/>
    </xf>
    <xf numFmtId="0" fontId="2" fillId="2" borderId="3" xfId="0" applyNumberFormat="1" applyFont="1" applyFill="1" applyBorder="1" applyAlignment="1">
      <alignment horizontal="center"/>
    </xf>
    <xf numFmtId="0" fontId="2" fillId="2" borderId="4" xfId="0" applyNumberFormat="1" applyFont="1" applyFill="1" applyBorder="1" applyAlignment="1">
      <alignment horizontal="center"/>
    </xf>
    <xf numFmtId="0" fontId="2" fillId="2" borderId="5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  <xf numFmtId="0" fontId="3" fillId="2" borderId="3" xfId="0" applyNumberFormat="1" applyFont="1" applyFill="1" applyBorder="1" applyAlignment="1"/>
    <xf numFmtId="0" fontId="3" fillId="2" borderId="4" xfId="0" applyNumberFormat="1" applyFont="1" applyFill="1" applyBorder="1" applyAlignment="1"/>
    <xf numFmtId="0" fontId="0" fillId="0" borderId="0" xfId="0" applyAlignment="1">
      <alignment horizontal="center"/>
    </xf>
    <xf numFmtId="0" fontId="2" fillId="3" borderId="5" xfId="0" applyFont="1" applyFill="1" applyBorder="1"/>
    <xf numFmtId="0" fontId="2" fillId="3" borderId="0" xfId="0" applyFont="1" applyFill="1" applyBorder="1"/>
    <xf numFmtId="0" fontId="2" fillId="3" borderId="6" xfId="0" applyFont="1" applyFill="1" applyBorder="1"/>
    <xf numFmtId="166" fontId="7" fillId="3" borderId="0" xfId="0" applyNumberFormat="1" applyFont="1" applyFill="1" applyBorder="1"/>
    <xf numFmtId="166" fontId="7" fillId="3" borderId="6" xfId="0" applyNumberFormat="1" applyFont="1" applyFill="1" applyBorder="1"/>
    <xf numFmtId="0" fontId="2" fillId="3" borderId="7" xfId="0" applyFont="1" applyFill="1" applyBorder="1"/>
    <xf numFmtId="166" fontId="7" fillId="3" borderId="8" xfId="0" applyNumberFormat="1" applyFont="1" applyFill="1" applyBorder="1"/>
    <xf numFmtId="166" fontId="7" fillId="3" borderId="9" xfId="0" applyNumberFormat="1" applyFont="1" applyFill="1" applyBorder="1"/>
    <xf numFmtId="0" fontId="2" fillId="2" borderId="0" xfId="0" applyNumberFormat="1" applyFont="1" applyFill="1" applyBorder="1" applyAlignment="1">
      <alignment horizontal="center"/>
    </xf>
    <xf numFmtId="0" fontId="2" fillId="2" borderId="6" xfId="0" applyNumberFormat="1" applyFont="1" applyFill="1" applyBorder="1" applyAlignment="1">
      <alignment horizontal="center"/>
    </xf>
    <xf numFmtId="0" fontId="0" fillId="2" borderId="0" xfId="0" applyFont="1" applyFill="1"/>
    <xf numFmtId="0" fontId="0" fillId="2" borderId="5" xfId="0" applyFont="1" applyFill="1" applyBorder="1" applyAlignment="1">
      <alignment horizontal="center"/>
    </xf>
    <xf numFmtId="0" fontId="0" fillId="2" borderId="7" xfId="0" applyFont="1" applyFill="1" applyBorder="1" applyAlignment="1">
      <alignment horizontal="center"/>
    </xf>
    <xf numFmtId="9" fontId="0" fillId="0" borderId="0" xfId="0" applyNumberFormat="1" applyAlignment="1">
      <alignment horizontal="center"/>
    </xf>
    <xf numFmtId="167" fontId="0" fillId="0" borderId="0" xfId="0" applyNumberFormat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2" xfId="0" applyBorder="1"/>
    <xf numFmtId="10" fontId="0" fillId="0" borderId="4" xfId="0" applyNumberFormat="1" applyBorder="1"/>
    <xf numFmtId="10" fontId="0" fillId="0" borderId="6" xfId="0" applyNumberFormat="1" applyBorder="1"/>
    <xf numFmtId="9" fontId="0" fillId="0" borderId="6" xfId="0" applyNumberFormat="1" applyBorder="1"/>
    <xf numFmtId="9" fontId="0" fillId="0" borderId="9" xfId="0" applyNumberFormat="1" applyBorder="1"/>
    <xf numFmtId="9" fontId="0" fillId="0" borderId="0" xfId="0" applyNumberFormat="1" applyBorder="1" applyAlignment="1">
      <alignment horizontal="center"/>
    </xf>
    <xf numFmtId="167" fontId="0" fillId="0" borderId="0" xfId="0" applyNumberFormat="1" applyBorder="1"/>
    <xf numFmtId="166" fontId="0" fillId="0" borderId="0" xfId="1" applyNumberFormat="1" applyFont="1" applyBorder="1"/>
    <xf numFmtId="9" fontId="0" fillId="0" borderId="8" xfId="0" applyNumberFormat="1" applyBorder="1" applyAlignment="1">
      <alignment horizontal="center"/>
    </xf>
    <xf numFmtId="167" fontId="0" fillId="0" borderId="8" xfId="0" applyNumberFormat="1" applyBorder="1"/>
    <xf numFmtId="166" fontId="0" fillId="0" borderId="8" xfId="1" applyNumberFormat="1" applyFont="1" applyBorder="1"/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9" fillId="0" borderId="0" xfId="0" applyFont="1"/>
    <xf numFmtId="0" fontId="0" fillId="0" borderId="14" xfId="0" applyFill="1" applyBorder="1" applyAlignment="1"/>
    <xf numFmtId="0" fontId="10" fillId="0" borderId="13" xfId="0" applyFont="1" applyFill="1" applyBorder="1" applyAlignment="1">
      <alignment horizontal="center"/>
    </xf>
    <xf numFmtId="0" fontId="0" fillId="0" borderId="15" xfId="0" applyFill="1" applyBorder="1" applyAlignment="1"/>
    <xf numFmtId="166" fontId="0" fillId="0" borderId="14" xfId="0" applyNumberFormat="1" applyFill="1" applyBorder="1" applyAlignment="1"/>
    <xf numFmtId="9" fontId="0" fillId="0" borderId="15" xfId="0" applyNumberFormat="1" applyFill="1" applyBorder="1" applyAlignment="1"/>
    <xf numFmtId="9" fontId="0" fillId="0" borderId="14" xfId="0" applyNumberFormat="1" applyFill="1" applyBorder="1" applyAlignment="1"/>
    <xf numFmtId="165" fontId="0" fillId="0" borderId="8" xfId="0" applyNumberFormat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11" fillId="0" borderId="13" xfId="0" applyFont="1" applyFill="1" applyBorder="1" applyAlignment="1">
      <alignment horizontal="center"/>
    </xf>
    <xf numFmtId="165" fontId="0" fillId="0" borderId="15" xfId="0" applyNumberFormat="1" applyFill="1" applyBorder="1" applyAlignment="1"/>
    <xf numFmtId="168" fontId="0" fillId="0" borderId="15" xfId="0" applyNumberFormat="1" applyFill="1" applyBorder="1" applyAlignment="1"/>
    <xf numFmtId="0" fontId="8" fillId="4" borderId="3" xfId="0" applyFont="1" applyFill="1" applyBorder="1" applyAlignment="1">
      <alignment horizontal="center"/>
    </xf>
    <xf numFmtId="10" fontId="0" fillId="2" borderId="0" xfId="1" applyNumberFormat="1" applyFont="1" applyFill="1" applyBorder="1"/>
    <xf numFmtId="10" fontId="0" fillId="0" borderId="8" xfId="0" applyNumberFormat="1" applyBorder="1" applyAlignment="1">
      <alignment horizontal="center"/>
    </xf>
    <xf numFmtId="10" fontId="0" fillId="0" borderId="8" xfId="0" applyNumberFormat="1" applyBorder="1"/>
    <xf numFmtId="0" fontId="12" fillId="4" borderId="2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12" fillId="4" borderId="4" xfId="0" applyFont="1" applyFill="1" applyBorder="1" applyAlignment="1">
      <alignment horizontal="center"/>
    </xf>
    <xf numFmtId="0" fontId="0" fillId="2" borderId="0" xfId="0" applyFont="1" applyFill="1" applyBorder="1"/>
    <xf numFmtId="0" fontId="0" fillId="2" borderId="6" xfId="0" applyFill="1" applyBorder="1"/>
    <xf numFmtId="0" fontId="0" fillId="2" borderId="2" xfId="0" applyFill="1" applyBorder="1"/>
    <xf numFmtId="10" fontId="0" fillId="2" borderId="4" xfId="0" applyNumberFormat="1" applyFill="1" applyBorder="1"/>
    <xf numFmtId="10" fontId="0" fillId="2" borderId="6" xfId="0" applyNumberFormat="1" applyFill="1" applyBorder="1"/>
    <xf numFmtId="9" fontId="0" fillId="2" borderId="6" xfId="0" applyNumberFormat="1" applyFill="1" applyBorder="1"/>
    <xf numFmtId="9" fontId="0" fillId="2" borderId="9" xfId="0" applyNumberFormat="1" applyFill="1" applyBorder="1"/>
    <xf numFmtId="0" fontId="0" fillId="2" borderId="0" xfId="0" applyFill="1" applyAlignment="1">
      <alignment horizontal="center"/>
    </xf>
    <xf numFmtId="168" fontId="0" fillId="2" borderId="3" xfId="0" applyNumberFormat="1" applyFill="1" applyBorder="1" applyAlignment="1">
      <alignment horizontal="center"/>
    </xf>
    <xf numFmtId="168" fontId="0" fillId="2" borderId="3" xfId="0" applyNumberFormat="1" applyFill="1" applyBorder="1"/>
    <xf numFmtId="167" fontId="0" fillId="2" borderId="3" xfId="1" applyNumberFormat="1" applyFont="1" applyFill="1" applyBorder="1"/>
    <xf numFmtId="9" fontId="0" fillId="2" borderId="4" xfId="0" applyNumberFormat="1" applyFill="1" applyBorder="1"/>
    <xf numFmtId="168" fontId="0" fillId="2" borderId="0" xfId="0" applyNumberFormat="1" applyFill="1" applyBorder="1" applyAlignment="1">
      <alignment horizontal="center"/>
    </xf>
    <xf numFmtId="168" fontId="0" fillId="2" borderId="0" xfId="0" applyNumberFormat="1" applyFill="1" applyBorder="1"/>
    <xf numFmtId="167" fontId="0" fillId="2" borderId="0" xfId="1" applyNumberFormat="1" applyFont="1" applyFill="1" applyBorder="1"/>
    <xf numFmtId="168" fontId="0" fillId="2" borderId="8" xfId="0" applyNumberFormat="1" applyFill="1" applyBorder="1" applyAlignment="1">
      <alignment horizontal="center"/>
    </xf>
    <xf numFmtId="168" fontId="0" fillId="2" borderId="8" xfId="0" applyNumberFormat="1" applyFill="1" applyBorder="1"/>
    <xf numFmtId="167" fontId="0" fillId="2" borderId="8" xfId="1" applyNumberFormat="1" applyFont="1" applyFill="1" applyBorder="1"/>
    <xf numFmtId="0" fontId="0" fillId="2" borderId="0" xfId="0" applyFill="1" applyBorder="1" applyAlignment="1">
      <alignment horizontal="center"/>
    </xf>
    <xf numFmtId="9" fontId="0" fillId="2" borderId="0" xfId="0" applyNumberFormat="1" applyFill="1" applyBorder="1" applyAlignment="1">
      <alignment horizontal="center"/>
    </xf>
    <xf numFmtId="167" fontId="0" fillId="2" borderId="0" xfId="0" applyNumberFormat="1" applyFill="1" applyBorder="1"/>
    <xf numFmtId="166" fontId="0" fillId="2" borderId="0" xfId="1" applyNumberFormat="1" applyFont="1" applyFill="1" applyBorder="1"/>
    <xf numFmtId="9" fontId="0" fillId="2" borderId="0" xfId="0" applyNumberFormat="1" applyFill="1" applyBorder="1"/>
    <xf numFmtId="0" fontId="12" fillId="2" borderId="0" xfId="0" applyFont="1" applyFill="1" applyBorder="1" applyAlignment="1"/>
    <xf numFmtId="165" fontId="12" fillId="2" borderId="0" xfId="0" applyNumberFormat="1" applyFont="1" applyFill="1" applyBorder="1" applyAlignment="1">
      <alignment horizontal="center"/>
    </xf>
    <xf numFmtId="9" fontId="12" fillId="2" borderId="0" xfId="0" applyNumberFormat="1" applyFont="1" applyFill="1" applyBorder="1" applyAlignment="1">
      <alignment horizontal="center"/>
    </xf>
    <xf numFmtId="0" fontId="12" fillId="2" borderId="0" xfId="0" applyFont="1" applyFill="1"/>
    <xf numFmtId="165" fontId="0" fillId="2" borderId="0" xfId="0" applyNumberFormat="1" applyFill="1"/>
    <xf numFmtId="168" fontId="12" fillId="2" borderId="0" xfId="0" applyNumberFormat="1" applyFont="1" applyFill="1" applyBorder="1" applyAlignment="1">
      <alignment horizontal="center"/>
    </xf>
    <xf numFmtId="0" fontId="7" fillId="2" borderId="0" xfId="0" applyFont="1" applyFill="1" applyAlignment="1"/>
    <xf numFmtId="0" fontId="7" fillId="3" borderId="5" xfId="0" applyFont="1" applyFill="1" applyBorder="1" applyAlignment="1">
      <alignment horizontal="center"/>
    </xf>
    <xf numFmtId="10" fontId="0" fillId="2" borderId="0" xfId="1" applyNumberFormat="1" applyFont="1" applyFill="1" applyBorder="1" applyAlignment="1">
      <alignment horizontal="center"/>
    </xf>
    <xf numFmtId="165" fontId="0" fillId="2" borderId="0" xfId="1" applyNumberFormat="1" applyFont="1" applyFill="1" applyBorder="1" applyAlignment="1">
      <alignment horizontal="center"/>
    </xf>
    <xf numFmtId="167" fontId="0" fillId="2" borderId="0" xfId="1" applyNumberFormat="1" applyFont="1" applyFill="1" applyBorder="1" applyAlignment="1">
      <alignment horizontal="center"/>
    </xf>
    <xf numFmtId="0" fontId="12" fillId="2" borderId="0" xfId="0" applyFont="1" applyFill="1" applyBorder="1"/>
    <xf numFmtId="0" fontId="7" fillId="3" borderId="0" xfId="0" applyFont="1" applyFill="1" applyBorder="1" applyAlignment="1">
      <alignment horizontal="center"/>
    </xf>
    <xf numFmtId="165" fontId="0" fillId="2" borderId="0" xfId="0" applyNumberFormat="1" applyFill="1" applyBorder="1"/>
    <xf numFmtId="0" fontId="0" fillId="2" borderId="2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9" fontId="0" fillId="2" borderId="0" xfId="0" applyNumberFormat="1" applyFont="1" applyFill="1" applyBorder="1" applyAlignment="1">
      <alignment horizontal="center"/>
    </xf>
    <xf numFmtId="10" fontId="0" fillId="2" borderId="3" xfId="1" applyNumberFormat="1" applyFont="1" applyFill="1" applyBorder="1" applyAlignment="1"/>
    <xf numFmtId="168" fontId="0" fillId="2" borderId="3" xfId="0" applyNumberFormat="1" applyFill="1" applyBorder="1" applyAlignment="1"/>
    <xf numFmtId="165" fontId="0" fillId="2" borderId="3" xfId="1" applyNumberFormat="1" applyFont="1" applyFill="1" applyBorder="1" applyAlignment="1"/>
    <xf numFmtId="9" fontId="0" fillId="2" borderId="6" xfId="1" applyFont="1" applyFill="1" applyBorder="1" applyAlignment="1"/>
    <xf numFmtId="10" fontId="0" fillId="2" borderId="0" xfId="1" applyNumberFormat="1" applyFont="1" applyFill="1" applyBorder="1" applyAlignment="1"/>
    <xf numFmtId="168" fontId="0" fillId="2" borderId="0" xfId="0" applyNumberFormat="1" applyFill="1" applyBorder="1" applyAlignment="1"/>
    <xf numFmtId="165" fontId="0" fillId="2" borderId="0" xfId="1" applyNumberFormat="1" applyFont="1" applyFill="1" applyBorder="1" applyAlignment="1"/>
    <xf numFmtId="10" fontId="0" fillId="2" borderId="8" xfId="1" applyNumberFormat="1" applyFont="1" applyFill="1" applyBorder="1" applyAlignment="1"/>
    <xf numFmtId="168" fontId="0" fillId="2" borderId="8" xfId="0" applyNumberFormat="1" applyFill="1" applyBorder="1" applyAlignment="1"/>
    <xf numFmtId="165" fontId="0" fillId="2" borderId="8" xfId="1" applyNumberFormat="1" applyFont="1" applyFill="1" applyBorder="1" applyAlignment="1"/>
    <xf numFmtId="9" fontId="0" fillId="2" borderId="9" xfId="1" applyFont="1" applyFill="1" applyBorder="1" applyAlignment="1"/>
    <xf numFmtId="9" fontId="0" fillId="2" borderId="4" xfId="1" applyFont="1" applyFill="1" applyBorder="1" applyAlignment="1"/>
    <xf numFmtId="0" fontId="0" fillId="2" borderId="0" xfId="0" applyFill="1" applyBorder="1" applyAlignment="1"/>
    <xf numFmtId="9" fontId="0" fillId="2" borderId="0" xfId="1" applyFont="1" applyFill="1" applyBorder="1" applyAlignment="1">
      <alignment horizontal="center"/>
    </xf>
    <xf numFmtId="9" fontId="1" fillId="2" borderId="4" xfId="1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9" fontId="1" fillId="2" borderId="6" xfId="1" applyFont="1" applyFill="1" applyBorder="1" applyAlignment="1">
      <alignment horizontal="center"/>
    </xf>
    <xf numFmtId="10" fontId="1" fillId="2" borderId="0" xfId="1" applyNumberFormat="1" applyFont="1" applyFill="1" applyBorder="1" applyAlignment="1">
      <alignment horizontal="center"/>
    </xf>
    <xf numFmtId="165" fontId="1" fillId="2" borderId="0" xfId="1" applyNumberFormat="1" applyFont="1" applyFill="1" applyBorder="1" applyAlignment="1">
      <alignment horizontal="center"/>
    </xf>
    <xf numFmtId="10" fontId="1" fillId="2" borderId="8" xfId="1" applyNumberFormat="1" applyFont="1" applyFill="1" applyBorder="1" applyAlignment="1">
      <alignment horizontal="center"/>
    </xf>
    <xf numFmtId="165" fontId="1" fillId="2" borderId="8" xfId="1" applyNumberFormat="1" applyFont="1" applyFill="1" applyBorder="1" applyAlignment="1">
      <alignment horizontal="center"/>
    </xf>
    <xf numFmtId="9" fontId="1" fillId="2" borderId="9" xfId="1" applyFont="1" applyFill="1" applyBorder="1" applyAlignment="1">
      <alignment horizontal="center"/>
    </xf>
    <xf numFmtId="0" fontId="12" fillId="2" borderId="0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  <xf numFmtId="0" fontId="12" fillId="4" borderId="12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9" fontId="0" fillId="2" borderId="0" xfId="0" applyNumberFormat="1" applyFill="1"/>
    <xf numFmtId="49" fontId="0" fillId="2" borderId="0" xfId="0" applyNumberFormat="1" applyFill="1" applyAlignment="1"/>
    <xf numFmtId="167" fontId="0" fillId="2" borderId="6" xfId="0" applyNumberFormat="1" applyFill="1" applyBorder="1"/>
    <xf numFmtId="9" fontId="0" fillId="2" borderId="5" xfId="0" applyNumberFormat="1" applyFill="1" applyBorder="1"/>
    <xf numFmtId="0" fontId="13" fillId="4" borderId="10" xfId="0" applyFont="1" applyFill="1" applyBorder="1" applyAlignment="1">
      <alignment horizontal="center"/>
    </xf>
    <xf numFmtId="0" fontId="13" fillId="4" borderId="12" xfId="0" applyFont="1" applyFill="1" applyBorder="1" applyAlignment="1">
      <alignment horizontal="center"/>
    </xf>
    <xf numFmtId="9" fontId="0" fillId="2" borderId="5" xfId="0" applyNumberFormat="1" applyFont="1" applyFill="1" applyBorder="1"/>
    <xf numFmtId="167" fontId="0" fillId="2" borderId="6" xfId="0" applyNumberFormat="1" applyFont="1" applyFill="1" applyBorder="1"/>
    <xf numFmtId="9" fontId="0" fillId="2" borderId="7" xfId="0" applyNumberFormat="1" applyFont="1" applyFill="1" applyBorder="1"/>
    <xf numFmtId="167" fontId="0" fillId="2" borderId="9" xfId="0" applyNumberFormat="1" applyFont="1" applyFill="1" applyBorder="1"/>
    <xf numFmtId="0" fontId="0" fillId="2" borderId="0" xfId="0" applyFont="1" applyFill="1" applyAlignment="1">
      <alignment horizontal="center"/>
    </xf>
    <xf numFmtId="9" fontId="0" fillId="2" borderId="6" xfId="0" applyNumberFormat="1" applyFont="1" applyFill="1" applyBorder="1" applyAlignment="1">
      <alignment horizontal="center"/>
    </xf>
    <xf numFmtId="0" fontId="0" fillId="2" borderId="8" xfId="0" applyFont="1" applyFill="1" applyBorder="1" applyAlignment="1">
      <alignment horizontal="center"/>
    </xf>
    <xf numFmtId="9" fontId="0" fillId="2" borderId="9" xfId="0" applyNumberFormat="1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0" fillId="2" borderId="0" xfId="0" applyFill="1" applyAlignment="1">
      <alignment horizontal="left"/>
    </xf>
    <xf numFmtId="9" fontId="0" fillId="2" borderId="6" xfId="0" applyNumberFormat="1" applyFill="1" applyBorder="1" applyAlignment="1">
      <alignment horizontal="center"/>
    </xf>
    <xf numFmtId="9" fontId="0" fillId="2" borderId="8" xfId="0" applyNumberForma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12" fillId="4" borderId="3" xfId="0" applyFont="1" applyFill="1" applyBorder="1" applyAlignment="1">
      <alignment horizontal="center"/>
    </xf>
    <xf numFmtId="0" fontId="12" fillId="4" borderId="3" xfId="0" applyFont="1" applyFill="1" applyBorder="1" applyAlignment="1">
      <alignment horizontal="center" wrapText="1"/>
    </xf>
    <xf numFmtId="10" fontId="0" fillId="2" borderId="0" xfId="0" applyNumberFormat="1" applyFill="1" applyBorder="1"/>
    <xf numFmtId="9" fontId="0" fillId="2" borderId="8" xfId="0" applyNumberFormat="1" applyFill="1" applyBorder="1"/>
    <xf numFmtId="10" fontId="0" fillId="2" borderId="8" xfId="0" applyNumberFormat="1" applyFill="1" applyBorder="1"/>
    <xf numFmtId="2" fontId="0" fillId="2" borderId="6" xfId="0" applyNumberFormat="1" applyFill="1" applyBorder="1"/>
    <xf numFmtId="0" fontId="9" fillId="2" borderId="5" xfId="0" applyFont="1" applyFill="1" applyBorder="1" applyAlignment="1">
      <alignment horizontal="center"/>
    </xf>
    <xf numFmtId="0" fontId="9" fillId="2" borderId="7" xfId="0" applyFont="1" applyFill="1" applyBorder="1" applyAlignment="1">
      <alignment horizontal="center"/>
    </xf>
    <xf numFmtId="0" fontId="9" fillId="2" borderId="0" xfId="0" applyFont="1" applyFill="1" applyAlignment="1">
      <alignment horizontal="center"/>
    </xf>
    <xf numFmtId="2" fontId="0" fillId="2" borderId="9" xfId="0" applyNumberFormat="1" applyFill="1" applyBorder="1"/>
    <xf numFmtId="169" fontId="0" fillId="2" borderId="0" xfId="0" applyNumberFormat="1" applyFill="1" applyAlignment="1">
      <alignment horizontal="center"/>
    </xf>
    <xf numFmtId="0" fontId="0" fillId="2" borderId="5" xfId="0" applyFill="1" applyBorder="1" applyAlignment="1">
      <alignment horizontal="center"/>
    </xf>
    <xf numFmtId="164" fontId="0" fillId="2" borderId="0" xfId="0" applyNumberFormat="1" applyFont="1" applyFill="1" applyBorder="1" applyAlignment="1">
      <alignment horizontal="center"/>
    </xf>
    <xf numFmtId="164" fontId="0" fillId="2" borderId="6" xfId="0" applyNumberFormat="1" applyFont="1" applyFill="1" applyBorder="1" applyAlignment="1">
      <alignment horizontal="center"/>
    </xf>
    <xf numFmtId="164" fontId="0" fillId="2" borderId="8" xfId="0" applyNumberFormat="1" applyFont="1" applyFill="1" applyBorder="1" applyAlignment="1">
      <alignment horizontal="center"/>
    </xf>
    <xf numFmtId="164" fontId="0" fillId="2" borderId="9" xfId="0" applyNumberFormat="1" applyFont="1" applyFill="1" applyBorder="1" applyAlignment="1">
      <alignment horizontal="center"/>
    </xf>
    <xf numFmtId="0" fontId="12" fillId="4" borderId="3" xfId="0" applyNumberFormat="1" applyFont="1" applyFill="1" applyBorder="1" applyAlignment="1">
      <alignment horizontal="center"/>
    </xf>
    <xf numFmtId="0" fontId="16" fillId="4" borderId="3" xfId="0" applyNumberFormat="1" applyFont="1" applyFill="1" applyBorder="1" applyAlignment="1">
      <alignment horizontal="center"/>
    </xf>
    <xf numFmtId="0" fontId="16" fillId="4" borderId="4" xfId="0" applyNumberFormat="1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10" fontId="0" fillId="2" borderId="1" xfId="0" applyNumberFormat="1" applyFont="1" applyFill="1" applyBorder="1" applyAlignment="1">
      <alignment horizontal="center"/>
    </xf>
    <xf numFmtId="165" fontId="0" fillId="2" borderId="1" xfId="1" applyNumberFormat="1" applyFont="1" applyFill="1" applyBorder="1" applyAlignment="1">
      <alignment horizontal="center"/>
    </xf>
    <xf numFmtId="9" fontId="0" fillId="2" borderId="1" xfId="0" applyNumberFormat="1" applyFont="1" applyFill="1" applyBorder="1" applyAlignment="1">
      <alignment horizontal="center"/>
    </xf>
    <xf numFmtId="1" fontId="0" fillId="2" borderId="0" xfId="0" applyNumberFormat="1" applyFont="1" applyFill="1" applyBorder="1" applyAlignment="1">
      <alignment horizontal="center"/>
    </xf>
    <xf numFmtId="0" fontId="8" fillId="4" borderId="10" xfId="0" applyFont="1" applyFill="1" applyBorder="1"/>
    <xf numFmtId="0" fontId="8" fillId="4" borderId="11" xfId="0" applyNumberFormat="1" applyFont="1" applyFill="1" applyBorder="1" applyAlignment="1"/>
    <xf numFmtId="0" fontId="17" fillId="4" borderId="11" xfId="0" applyNumberFormat="1" applyFont="1" applyFill="1" applyBorder="1" applyAlignment="1"/>
    <xf numFmtId="0" fontId="17" fillId="4" borderId="12" xfId="0" applyNumberFormat="1" applyFont="1" applyFill="1" applyBorder="1" applyAlignment="1"/>
    <xf numFmtId="167" fontId="0" fillId="2" borderId="6" xfId="1" applyNumberFormat="1" applyFont="1" applyFill="1" applyBorder="1" applyAlignment="1">
      <alignment horizontal="center"/>
    </xf>
    <xf numFmtId="167" fontId="0" fillId="2" borderId="8" xfId="1" applyNumberFormat="1" applyFont="1" applyFill="1" applyBorder="1" applyAlignment="1">
      <alignment horizontal="center"/>
    </xf>
    <xf numFmtId="167" fontId="0" fillId="2" borderId="9" xfId="1" applyNumberFormat="1" applyFont="1" applyFill="1" applyBorder="1" applyAlignment="1">
      <alignment horizontal="center"/>
    </xf>
    <xf numFmtId="165" fontId="0" fillId="2" borderId="6" xfId="1" applyNumberFormat="1" applyFont="1" applyFill="1" applyBorder="1" applyAlignment="1">
      <alignment horizontal="center"/>
    </xf>
    <xf numFmtId="165" fontId="0" fillId="2" borderId="9" xfId="1" applyNumberFormat="1" applyFont="1" applyFill="1" applyBorder="1" applyAlignment="1">
      <alignment horizontal="center"/>
    </xf>
    <xf numFmtId="168" fontId="0" fillId="2" borderId="0" xfId="1" applyNumberFormat="1" applyFont="1" applyFill="1" applyBorder="1"/>
    <xf numFmtId="168" fontId="0" fillId="2" borderId="6" xfId="1" applyNumberFormat="1" applyFont="1" applyFill="1" applyBorder="1"/>
    <xf numFmtId="168" fontId="0" fillId="2" borderId="8" xfId="1" applyNumberFormat="1" applyFont="1" applyFill="1" applyBorder="1"/>
    <xf numFmtId="168" fontId="0" fillId="2" borderId="9" xfId="1" applyNumberFormat="1" applyFont="1" applyFill="1" applyBorder="1"/>
    <xf numFmtId="0" fontId="0" fillId="2" borderId="16" xfId="0" applyFont="1" applyFill="1" applyBorder="1" applyAlignment="1">
      <alignment horizontal="center"/>
    </xf>
    <xf numFmtId="10" fontId="0" fillId="2" borderId="16" xfId="0" applyNumberFormat="1" applyFont="1" applyFill="1" applyBorder="1" applyAlignment="1">
      <alignment horizontal="center"/>
    </xf>
    <xf numFmtId="165" fontId="0" fillId="2" borderId="16" xfId="1" applyNumberFormat="1" applyFont="1" applyFill="1" applyBorder="1" applyAlignment="1">
      <alignment horizontal="center"/>
    </xf>
    <xf numFmtId="0" fontId="17" fillId="4" borderId="17" xfId="0" applyNumberFormat="1" applyFont="1" applyFill="1" applyBorder="1" applyAlignment="1">
      <alignment horizontal="center"/>
    </xf>
    <xf numFmtId="0" fontId="17" fillId="4" borderId="18" xfId="0" applyNumberFormat="1" applyFont="1" applyFill="1" applyBorder="1" applyAlignment="1">
      <alignment horizontal="center" wrapText="1"/>
    </xf>
    <xf numFmtId="0" fontId="17" fillId="4" borderId="19" xfId="0" applyNumberFormat="1" applyFont="1" applyFill="1" applyBorder="1" applyAlignment="1">
      <alignment horizontal="center"/>
    </xf>
    <xf numFmtId="0" fontId="16" fillId="4" borderId="10" xfId="0" applyNumberFormat="1" applyFont="1" applyFill="1" applyBorder="1" applyAlignment="1">
      <alignment horizontal="center"/>
    </xf>
    <xf numFmtId="0" fontId="16" fillId="4" borderId="11" xfId="0" applyNumberFormat="1" applyFont="1" applyFill="1" applyBorder="1" applyAlignment="1">
      <alignment horizontal="center"/>
    </xf>
    <xf numFmtId="0" fontId="16" fillId="4" borderId="12" xfId="0" applyNumberFormat="1" applyFont="1" applyFill="1" applyBorder="1" applyAlignment="1">
      <alignment horizontal="center"/>
    </xf>
    <xf numFmtId="165" fontId="7" fillId="3" borderId="3" xfId="1" applyNumberFormat="1" applyFont="1" applyFill="1" applyBorder="1" applyAlignment="1">
      <alignment horizontal="center"/>
    </xf>
    <xf numFmtId="165" fontId="7" fillId="3" borderId="4" xfId="1" applyNumberFormat="1" applyFont="1" applyFill="1" applyBorder="1" applyAlignment="1">
      <alignment horizontal="center"/>
    </xf>
    <xf numFmtId="165" fontId="7" fillId="3" borderId="0" xfId="1" applyNumberFormat="1" applyFont="1" applyFill="1" applyBorder="1" applyAlignment="1">
      <alignment horizontal="center"/>
    </xf>
    <xf numFmtId="165" fontId="7" fillId="3" borderId="6" xfId="1" applyNumberFormat="1" applyFont="1" applyFill="1" applyBorder="1" applyAlignment="1">
      <alignment horizontal="center"/>
    </xf>
    <xf numFmtId="165" fontId="7" fillId="3" borderId="8" xfId="1" applyNumberFormat="1" applyFont="1" applyFill="1" applyBorder="1" applyAlignment="1">
      <alignment horizontal="center"/>
    </xf>
    <xf numFmtId="165" fontId="7" fillId="3" borderId="9" xfId="1" applyNumberFormat="1" applyFont="1" applyFill="1" applyBorder="1" applyAlignment="1">
      <alignment horizontal="center"/>
    </xf>
    <xf numFmtId="0" fontId="16" fillId="2" borderId="0" xfId="0" applyNumberFormat="1" applyFont="1" applyFill="1" applyBorder="1" applyAlignment="1">
      <alignment horizontal="center"/>
    </xf>
    <xf numFmtId="165" fontId="0" fillId="2" borderId="3" xfId="1" applyNumberFormat="1" applyFont="1" applyFill="1" applyBorder="1" applyAlignment="1">
      <alignment horizontal="center"/>
    </xf>
    <xf numFmtId="164" fontId="12" fillId="2" borderId="0" xfId="0" applyNumberFormat="1" applyFont="1" applyFill="1" applyBorder="1" applyAlignment="1">
      <alignment horizontal="center"/>
    </xf>
    <xf numFmtId="10" fontId="0" fillId="2" borderId="0" xfId="0" applyNumberFormat="1" applyFont="1" applyFill="1" applyBorder="1" applyAlignment="1">
      <alignment horizontal="center"/>
    </xf>
    <xf numFmtId="0" fontId="17" fillId="4" borderId="2" xfId="0" applyNumberFormat="1" applyFont="1" applyFill="1" applyBorder="1" applyAlignment="1">
      <alignment horizontal="center"/>
    </xf>
    <xf numFmtId="0" fontId="17" fillId="4" borderId="3" xfId="0" applyNumberFormat="1" applyFont="1" applyFill="1" applyBorder="1" applyAlignment="1">
      <alignment horizontal="center" wrapText="1"/>
    </xf>
    <xf numFmtId="9" fontId="0" fillId="2" borderId="8" xfId="0" applyNumberFormat="1" applyFont="1" applyFill="1" applyBorder="1" applyAlignment="1">
      <alignment horizontal="center"/>
    </xf>
    <xf numFmtId="0" fontId="17" fillId="4" borderId="4" xfId="0" applyNumberFormat="1" applyFont="1" applyFill="1" applyBorder="1" applyAlignment="1">
      <alignment horizontal="center" wrapText="1"/>
    </xf>
    <xf numFmtId="167" fontId="0" fillId="0" borderId="0" xfId="1" applyNumberFormat="1" applyFont="1" applyBorder="1"/>
    <xf numFmtId="167" fontId="0" fillId="0" borderId="6" xfId="1" applyNumberFormat="1" applyFont="1" applyBorder="1"/>
    <xf numFmtId="167" fontId="0" fillId="0" borderId="8" xfId="1" applyNumberFormat="1" applyFont="1" applyBorder="1"/>
    <xf numFmtId="167" fontId="0" fillId="0" borderId="9" xfId="1" applyNumberFormat="1" applyFont="1" applyBorder="1"/>
    <xf numFmtId="166" fontId="0" fillId="0" borderId="6" xfId="1" applyNumberFormat="1" applyFont="1" applyBorder="1"/>
    <xf numFmtId="166" fontId="0" fillId="0" borderId="9" xfId="1" applyNumberFormat="1" applyFont="1" applyBorder="1"/>
    <xf numFmtId="167" fontId="0" fillId="2" borderId="6" xfId="1" applyNumberFormat="1" applyFont="1" applyFill="1" applyBorder="1"/>
    <xf numFmtId="167" fontId="0" fillId="2" borderId="9" xfId="1" applyNumberFormat="1" applyFont="1" applyFill="1" applyBorder="1"/>
    <xf numFmtId="0" fontId="9" fillId="2" borderId="2" xfId="0" applyFont="1" applyFill="1" applyBorder="1"/>
    <xf numFmtId="0" fontId="9" fillId="2" borderId="5" xfId="0" applyFont="1" applyFill="1" applyBorder="1"/>
    <xf numFmtId="0" fontId="9" fillId="2" borderId="5" xfId="0" applyFont="1" applyFill="1" applyBorder="1" applyAlignment="1"/>
    <xf numFmtId="0" fontId="9" fillId="2" borderId="7" xfId="0" applyFont="1" applyFill="1" applyBorder="1" applyAlignment="1"/>
    <xf numFmtId="1" fontId="0" fillId="2" borderId="20" xfId="0" applyNumberFormat="1" applyFont="1" applyFill="1" applyBorder="1" applyAlignment="1">
      <alignment horizontal="center"/>
    </xf>
    <xf numFmtId="0" fontId="0" fillId="2" borderId="21" xfId="0" applyNumberFormat="1" applyFont="1" applyFill="1" applyBorder="1" applyAlignment="1">
      <alignment horizontal="center"/>
    </xf>
    <xf numFmtId="0" fontId="0" fillId="2" borderId="22" xfId="0" applyNumberFormat="1" applyFont="1" applyFill="1" applyBorder="1" applyAlignment="1">
      <alignment horizontal="center"/>
    </xf>
    <xf numFmtId="164" fontId="0" fillId="2" borderId="3" xfId="0" applyNumberFormat="1" applyFont="1" applyFill="1" applyBorder="1" applyAlignment="1">
      <alignment horizontal="center"/>
    </xf>
    <xf numFmtId="164" fontId="0" fillId="2" borderId="4" xfId="0" applyNumberFormat="1" applyFont="1" applyFill="1" applyBorder="1" applyAlignment="1">
      <alignment horizontal="center"/>
    </xf>
    <xf numFmtId="170" fontId="0" fillId="0" borderId="9" xfId="1" applyNumberFormat="1" applyFont="1" applyBorder="1"/>
    <xf numFmtId="171" fontId="0" fillId="0" borderId="9" xfId="1" applyNumberFormat="1" applyFont="1" applyBorder="1"/>
    <xf numFmtId="10" fontId="0" fillId="2" borderId="3" xfId="1" applyNumberFormat="1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  <xf numFmtId="0" fontId="12" fillId="4" borderId="12" xfId="0" applyFont="1" applyFill="1" applyBorder="1" applyAlignment="1">
      <alignment horizontal="center"/>
    </xf>
    <xf numFmtId="0" fontId="12" fillId="4" borderId="3" xfId="0" applyFont="1" applyFill="1" applyBorder="1" applyAlignment="1">
      <alignment horizontal="center"/>
    </xf>
    <xf numFmtId="0" fontId="12" fillId="4" borderId="4" xfId="0" applyFont="1" applyFill="1" applyBorder="1" applyAlignment="1">
      <alignment horizontal="center"/>
    </xf>
    <xf numFmtId="165" fontId="0" fillId="2" borderId="3" xfId="1" applyNumberFormat="1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7" xfId="0" applyFill="1" applyBorder="1" applyAlignment="1">
      <alignment horizontal="center"/>
    </xf>
    <xf numFmtId="0" fontId="12" fillId="4" borderId="3" xfId="0" applyFont="1" applyFill="1" applyBorder="1" applyAlignment="1">
      <alignment horizontal="center"/>
    </xf>
    <xf numFmtId="0" fontId="12" fillId="4" borderId="4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24" xfId="0" applyFont="1" applyFill="1" applyBorder="1" applyAlignment="1">
      <alignment horizontal="center"/>
    </xf>
    <xf numFmtId="0" fontId="12" fillId="4" borderId="25" xfId="0" applyFont="1" applyFill="1" applyBorder="1" applyAlignment="1">
      <alignment horizontal="center"/>
    </xf>
    <xf numFmtId="168" fontId="0" fillId="2" borderId="9" xfId="0" applyNumberFormat="1" applyFill="1" applyBorder="1"/>
    <xf numFmtId="9" fontId="9" fillId="2" borderId="28" xfId="0" applyNumberFormat="1" applyFont="1" applyFill="1" applyBorder="1"/>
    <xf numFmtId="0" fontId="8" fillId="4" borderId="26" xfId="0" applyFont="1" applyFill="1" applyBorder="1"/>
    <xf numFmtId="167" fontId="0" fillId="2" borderId="8" xfId="0" applyNumberFormat="1" applyFill="1" applyBorder="1" applyAlignment="1"/>
    <xf numFmtId="9" fontId="0" fillId="2" borderId="8" xfId="0" applyNumberFormat="1" applyFill="1" applyBorder="1" applyAlignment="1"/>
    <xf numFmtId="2" fontId="0" fillId="2" borderId="9" xfId="0" applyNumberFormat="1" applyFill="1" applyBorder="1" applyAlignment="1"/>
    <xf numFmtId="10" fontId="0" fillId="2" borderId="8" xfId="0" applyNumberFormat="1" applyFill="1" applyBorder="1" applyAlignment="1"/>
    <xf numFmtId="165" fontId="0" fillId="2" borderId="8" xfId="0" applyNumberFormat="1" applyFill="1" applyBorder="1" applyAlignment="1">
      <alignment horizontal="center"/>
    </xf>
    <xf numFmtId="168" fontId="0" fillId="2" borderId="8" xfId="1" applyNumberFormat="1" applyFon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165" fontId="9" fillId="2" borderId="0" xfId="1" applyNumberFormat="1" applyFont="1" applyFill="1" applyAlignment="1">
      <alignment horizontal="center"/>
    </xf>
    <xf numFmtId="167" fontId="9" fillId="2" borderId="0" xfId="1" applyNumberFormat="1" applyFont="1" applyFill="1" applyAlignment="1">
      <alignment horizontal="center"/>
    </xf>
    <xf numFmtId="165" fontId="0" fillId="2" borderId="8" xfId="0" applyNumberFormat="1" applyFill="1" applyBorder="1" applyAlignment="1"/>
    <xf numFmtId="0" fontId="0" fillId="2" borderId="11" xfId="0" applyFont="1" applyFill="1" applyBorder="1" applyAlignment="1">
      <alignment horizontal="center"/>
    </xf>
    <xf numFmtId="0" fontId="0" fillId="2" borderId="12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  <xf numFmtId="0" fontId="12" fillId="4" borderId="12" xfId="0" applyFont="1" applyFill="1" applyBorder="1" applyAlignment="1">
      <alignment horizontal="center"/>
    </xf>
    <xf numFmtId="165" fontId="0" fillId="2" borderId="8" xfId="1" applyNumberFormat="1" applyFont="1" applyFill="1" applyBorder="1" applyAlignment="1">
      <alignment horizontal="center"/>
    </xf>
    <xf numFmtId="165" fontId="0" fillId="2" borderId="9" xfId="1" applyNumberFormat="1" applyFont="1" applyFill="1" applyBorder="1" applyAlignment="1">
      <alignment horizontal="center"/>
    </xf>
    <xf numFmtId="0" fontId="12" fillId="4" borderId="2" xfId="0" applyFont="1" applyFill="1" applyBorder="1" applyAlignment="1">
      <alignment horizontal="center"/>
    </xf>
    <xf numFmtId="0" fontId="12" fillId="4" borderId="3" xfId="0" applyFont="1" applyFill="1" applyBorder="1" applyAlignment="1">
      <alignment horizontal="center"/>
    </xf>
    <xf numFmtId="0" fontId="12" fillId="4" borderId="4" xfId="0" applyFont="1" applyFill="1" applyBorder="1" applyAlignment="1">
      <alignment horizontal="center"/>
    </xf>
    <xf numFmtId="165" fontId="0" fillId="2" borderId="3" xfId="1" applyNumberFormat="1" applyFont="1" applyFill="1" applyBorder="1" applyAlignment="1">
      <alignment horizontal="center"/>
    </xf>
    <xf numFmtId="165" fontId="0" fillId="2" borderId="4" xfId="1" applyNumberFormat="1" applyFont="1" applyFill="1" applyBorder="1" applyAlignment="1">
      <alignment horizontal="center"/>
    </xf>
    <xf numFmtId="165" fontId="0" fillId="2" borderId="6" xfId="1" applyNumberFormat="1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8" fillId="4" borderId="10" xfId="0" applyFont="1" applyFill="1" applyBorder="1" applyAlignment="1">
      <alignment horizontal="center"/>
    </xf>
    <xf numFmtId="0" fontId="8" fillId="4" borderId="1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14" fillId="2" borderId="0" xfId="0" applyFont="1" applyFill="1" applyAlignment="1">
      <alignment horizontal="center"/>
    </xf>
    <xf numFmtId="0" fontId="9" fillId="2" borderId="7" xfId="0" applyFont="1" applyFill="1" applyBorder="1" applyAlignment="1">
      <alignment horizontal="center"/>
    </xf>
    <xf numFmtId="0" fontId="9" fillId="2" borderId="8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8" fillId="4" borderId="23" xfId="0" applyFont="1" applyFill="1" applyBorder="1" applyAlignment="1">
      <alignment horizontal="center"/>
    </xf>
    <xf numFmtId="0" fontId="8" fillId="4" borderId="24" xfId="0" applyFont="1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15" fillId="6" borderId="0" xfId="0" applyFont="1" applyFill="1" applyAlignment="1">
      <alignment horizontal="center"/>
    </xf>
    <xf numFmtId="0" fontId="0" fillId="2" borderId="7" xfId="0" applyFill="1" applyBorder="1" applyAlignment="1"/>
    <xf numFmtId="0" fontId="0" fillId="2" borderId="8" xfId="0" applyFill="1" applyBorder="1" applyAlignment="1"/>
    <xf numFmtId="0" fontId="8" fillId="4" borderId="26" xfId="0" applyFont="1" applyFill="1" applyBorder="1" applyAlignment="1">
      <alignment horizontal="center"/>
    </xf>
    <xf numFmtId="0" fontId="8" fillId="4" borderId="27" xfId="0" applyFont="1" applyFill="1" applyBorder="1" applyAlignment="1">
      <alignment horizontal="center"/>
    </xf>
    <xf numFmtId="0" fontId="8" fillId="4" borderId="28" xfId="0" applyFont="1" applyFill="1" applyBorder="1" applyAlignment="1">
      <alignment horizontal="center"/>
    </xf>
  </cellXfs>
  <cellStyles count="15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Gráfico 1: Frontera Eficiente (Varianza)</a:t>
            </a:r>
            <a:endParaRPr lang="en-US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'Punto 6.'!$J$42:$J$57</c:f>
              <c:numCache>
                <c:formatCode>0.000%</c:formatCode>
                <c:ptCount val="16"/>
                <c:pt idx="0">
                  <c:v>0.00707847168061297</c:v>
                </c:pt>
                <c:pt idx="1">
                  <c:v>0.00314757832337431</c:v>
                </c:pt>
                <c:pt idx="2">
                  <c:v>0.000791269887087973</c:v>
                </c:pt>
                <c:pt idx="3">
                  <c:v>9.54637175395328E-6</c:v>
                </c:pt>
                <c:pt idx="4">
                  <c:v>9.54637175395327E-6</c:v>
                </c:pt>
                <c:pt idx="5">
                  <c:v>9.54637175395328E-6</c:v>
                </c:pt>
                <c:pt idx="6">
                  <c:v>4.21518592014275E-5</c:v>
                </c:pt>
                <c:pt idx="7">
                  <c:v>0.000137740743486994</c:v>
                </c:pt>
                <c:pt idx="8">
                  <c:v>0.000296313024610654</c:v>
                </c:pt>
                <c:pt idx="9">
                  <c:v>0.000517868702572407</c:v>
                </c:pt>
                <c:pt idx="10">
                  <c:v>0.000786684967957355</c:v>
                </c:pt>
                <c:pt idx="11">
                  <c:v>0.000802407777372252</c:v>
                </c:pt>
                <c:pt idx="12">
                  <c:v>0.00316985410394287</c:v>
                </c:pt>
                <c:pt idx="13">
                  <c:v>0.00711188535146581</c:v>
                </c:pt>
                <c:pt idx="14">
                  <c:v>0.0126285015199411</c:v>
                </c:pt>
                <c:pt idx="15">
                  <c:v>0.0197197026093686</c:v>
                </c:pt>
              </c:numCache>
            </c:numRef>
          </c:xVal>
          <c:yVal>
            <c:numRef>
              <c:f>'Punto 6.'!$I$42:$I$57</c:f>
              <c:numCache>
                <c:formatCode>0.00%</c:formatCode>
                <c:ptCount val="16"/>
                <c:pt idx="0">
                  <c:v>-0.0338048614919841</c:v>
                </c:pt>
                <c:pt idx="1">
                  <c:v>-0.00410364608977014</c:v>
                </c:pt>
                <c:pt idx="2">
                  <c:v>0.0255975693124438</c:v>
                </c:pt>
                <c:pt idx="3">
                  <c:v>0.0552987847146578</c:v>
                </c:pt>
                <c:pt idx="4">
                  <c:v>0.0552987847146577</c:v>
                </c:pt>
                <c:pt idx="5">
                  <c:v>0.0552987847146578</c:v>
                </c:pt>
                <c:pt idx="6">
                  <c:v>0.0612390277951005</c:v>
                </c:pt>
                <c:pt idx="7">
                  <c:v>0.0671792708755433</c:v>
                </c:pt>
                <c:pt idx="8">
                  <c:v>0.0731195139559861</c:v>
                </c:pt>
                <c:pt idx="9">
                  <c:v>0.0790597570364289</c:v>
                </c:pt>
                <c:pt idx="10">
                  <c:v>0.0847029879628496</c:v>
                </c:pt>
                <c:pt idx="11">
                  <c:v>0.0850000001168717</c:v>
                </c:pt>
                <c:pt idx="12">
                  <c:v>0.114701215519086</c:v>
                </c:pt>
                <c:pt idx="13">
                  <c:v>0.1444024309213</c:v>
                </c:pt>
                <c:pt idx="14">
                  <c:v>0.174103646323514</c:v>
                </c:pt>
                <c:pt idx="15">
                  <c:v>0.203804861725728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615776"/>
        <c:axId val="1804198112"/>
      </c:scatterChart>
      <c:valAx>
        <c:axId val="18116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Varianza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98112"/>
        <c:crosses val="autoZero"/>
        <c:crossBetween val="midCat"/>
      </c:valAx>
      <c:valAx>
        <c:axId val="180419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Retorno Anual Esperado (E(Rp)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1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Gráfico</a:t>
            </a:r>
            <a:r>
              <a:rPr lang="en-US" baseline="0"/>
              <a:t> 2: Frontera Eficiente + Portafolios dados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Portafolios enunciado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77000"/>
                </a:schemeClr>
              </a:solidFill>
              <a:ln w="9525">
                <a:solidFill>
                  <a:schemeClr val="accent3">
                    <a:tint val="77000"/>
                  </a:schemeClr>
                </a:solidFill>
              </a:ln>
              <a:effectLst/>
            </c:spPr>
          </c:marker>
          <c:xVal>
            <c:numRef>
              <c:f>'Punto 6.'!$J$58:$J$60</c:f>
              <c:numCache>
                <c:formatCode>0.000%</c:formatCode>
                <c:ptCount val="3"/>
                <c:pt idx="0">
                  <c:v>0.000610023669089319</c:v>
                </c:pt>
                <c:pt idx="1">
                  <c:v>0.00199150431753172</c:v>
                </c:pt>
                <c:pt idx="2">
                  <c:v>0.00370990387963414</c:v>
                </c:pt>
              </c:numCache>
            </c:numRef>
          </c:xVal>
          <c:yVal>
            <c:numRef>
              <c:f>'Punto 6.'!$I$58:$I$60</c:f>
              <c:numCache>
                <c:formatCode>0.00%</c:formatCode>
                <c:ptCount val="3"/>
                <c:pt idx="0">
                  <c:v>0.0805</c:v>
                </c:pt>
                <c:pt idx="1">
                  <c:v>0.088</c:v>
                </c:pt>
                <c:pt idx="2">
                  <c:v>0.103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777120"/>
        <c:axId val="1846780880"/>
      </c:scatterChar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3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76000"/>
                </a:schemeClr>
              </a:solidFill>
              <a:ln w="9525">
                <a:solidFill>
                  <a:schemeClr val="accent3">
                    <a:shade val="76000"/>
                  </a:schemeClr>
                </a:solidFill>
              </a:ln>
              <a:effectLst/>
            </c:spPr>
          </c:marker>
          <c:xVal>
            <c:numRef>
              <c:f>'Punto 6.'!$J$42:$J$57</c:f>
              <c:numCache>
                <c:formatCode>0.000%</c:formatCode>
                <c:ptCount val="16"/>
                <c:pt idx="0">
                  <c:v>0.00707847168061297</c:v>
                </c:pt>
                <c:pt idx="1">
                  <c:v>0.00314757832337431</c:v>
                </c:pt>
                <c:pt idx="2">
                  <c:v>0.000791269887087973</c:v>
                </c:pt>
                <c:pt idx="3">
                  <c:v>9.54637175395328E-6</c:v>
                </c:pt>
                <c:pt idx="4">
                  <c:v>9.54637175395327E-6</c:v>
                </c:pt>
                <c:pt idx="5">
                  <c:v>9.54637175395328E-6</c:v>
                </c:pt>
                <c:pt idx="6">
                  <c:v>4.21518592014275E-5</c:v>
                </c:pt>
                <c:pt idx="7">
                  <c:v>0.000137740743486994</c:v>
                </c:pt>
                <c:pt idx="8">
                  <c:v>0.000296313024610654</c:v>
                </c:pt>
                <c:pt idx="9">
                  <c:v>0.000517868702572407</c:v>
                </c:pt>
                <c:pt idx="10">
                  <c:v>0.000786684967957355</c:v>
                </c:pt>
                <c:pt idx="11">
                  <c:v>0.000802407777372252</c:v>
                </c:pt>
                <c:pt idx="12">
                  <c:v>0.00316985410394287</c:v>
                </c:pt>
                <c:pt idx="13">
                  <c:v>0.00711188535146581</c:v>
                </c:pt>
                <c:pt idx="14">
                  <c:v>0.0126285015199411</c:v>
                </c:pt>
                <c:pt idx="15">
                  <c:v>0.0197197026093686</c:v>
                </c:pt>
              </c:numCache>
            </c:numRef>
          </c:xVal>
          <c:yVal>
            <c:numRef>
              <c:f>'Punto 6.'!$I$42:$I$57</c:f>
              <c:numCache>
                <c:formatCode>0.00%</c:formatCode>
                <c:ptCount val="16"/>
                <c:pt idx="0">
                  <c:v>-0.0338048614919841</c:v>
                </c:pt>
                <c:pt idx="1">
                  <c:v>-0.00410364608977014</c:v>
                </c:pt>
                <c:pt idx="2">
                  <c:v>0.0255975693124438</c:v>
                </c:pt>
                <c:pt idx="3">
                  <c:v>0.0552987847146578</c:v>
                </c:pt>
                <c:pt idx="4">
                  <c:v>0.0552987847146577</c:v>
                </c:pt>
                <c:pt idx="5">
                  <c:v>0.0552987847146578</c:v>
                </c:pt>
                <c:pt idx="6">
                  <c:v>0.0612390277951005</c:v>
                </c:pt>
                <c:pt idx="7">
                  <c:v>0.0671792708755433</c:v>
                </c:pt>
                <c:pt idx="8">
                  <c:v>0.0731195139559861</c:v>
                </c:pt>
                <c:pt idx="9">
                  <c:v>0.0790597570364289</c:v>
                </c:pt>
                <c:pt idx="10">
                  <c:v>0.0847029879628496</c:v>
                </c:pt>
                <c:pt idx="11">
                  <c:v>0.0850000001168717</c:v>
                </c:pt>
                <c:pt idx="12">
                  <c:v>0.114701215519086</c:v>
                </c:pt>
                <c:pt idx="13">
                  <c:v>0.1444024309213</c:v>
                </c:pt>
                <c:pt idx="14">
                  <c:v>0.174103646323514</c:v>
                </c:pt>
                <c:pt idx="15">
                  <c:v>0.203804861725728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777120"/>
        <c:axId val="1846780880"/>
      </c:scatterChart>
      <c:valAx>
        <c:axId val="184677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Varianza</a:t>
                </a:r>
                <a:r>
                  <a:rPr lang="en-US" baseline="0"/>
                  <a:t> 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80880"/>
        <c:crosses val="autoZero"/>
        <c:crossBetween val="midCat"/>
      </c:valAx>
      <c:valAx>
        <c:axId val="184678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Retorno</a:t>
                </a:r>
                <a:r>
                  <a:rPr lang="en-US" baseline="0"/>
                  <a:t> Anual Esperado (E(Rp)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7712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Gráfico 3: Frontera Eficiente (Desviación) </a:t>
            </a:r>
            <a:endParaRPr lang="en-US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'Punto 6.'!$K$42:$K$57</c:f>
              <c:numCache>
                <c:formatCode>0.000%</c:formatCode>
                <c:ptCount val="16"/>
                <c:pt idx="0">
                  <c:v>0.084133653674454</c:v>
                </c:pt>
                <c:pt idx="1">
                  <c:v>0.056103282643481</c:v>
                </c:pt>
                <c:pt idx="2">
                  <c:v>0.028129519851714</c:v>
                </c:pt>
                <c:pt idx="3">
                  <c:v>0.00308972033588046</c:v>
                </c:pt>
                <c:pt idx="4">
                  <c:v>0.00308972033588046</c:v>
                </c:pt>
                <c:pt idx="5">
                  <c:v>0.00308972033588046</c:v>
                </c:pt>
                <c:pt idx="6">
                  <c:v>0.00649244631871743</c:v>
                </c:pt>
                <c:pt idx="7">
                  <c:v>0.0117363002469686</c:v>
                </c:pt>
                <c:pt idx="8">
                  <c:v>0.0172137452232411</c:v>
                </c:pt>
                <c:pt idx="9">
                  <c:v>0.0227567287317929</c:v>
                </c:pt>
                <c:pt idx="10">
                  <c:v>0.0280479048764316</c:v>
                </c:pt>
                <c:pt idx="11">
                  <c:v>0.0283268031618863</c:v>
                </c:pt>
                <c:pt idx="12">
                  <c:v>0.0563014573873791</c:v>
                </c:pt>
                <c:pt idx="13">
                  <c:v>0.0843319948267904</c:v>
                </c:pt>
                <c:pt idx="14">
                  <c:v>0.112376605750223</c:v>
                </c:pt>
                <c:pt idx="15">
                  <c:v>0.140426858575447</c:v>
                </c:pt>
              </c:numCache>
            </c:numRef>
          </c:xVal>
          <c:yVal>
            <c:numRef>
              <c:f>'Punto 6.'!$I$42:$I$57</c:f>
              <c:numCache>
                <c:formatCode>0.00%</c:formatCode>
                <c:ptCount val="16"/>
                <c:pt idx="0">
                  <c:v>-0.0338048614919841</c:v>
                </c:pt>
                <c:pt idx="1">
                  <c:v>-0.00410364608977014</c:v>
                </c:pt>
                <c:pt idx="2">
                  <c:v>0.0255975693124438</c:v>
                </c:pt>
                <c:pt idx="3">
                  <c:v>0.0552987847146578</c:v>
                </c:pt>
                <c:pt idx="4">
                  <c:v>0.0552987847146577</c:v>
                </c:pt>
                <c:pt idx="5">
                  <c:v>0.0552987847146578</c:v>
                </c:pt>
                <c:pt idx="6">
                  <c:v>0.0612390277951005</c:v>
                </c:pt>
                <c:pt idx="7">
                  <c:v>0.0671792708755433</c:v>
                </c:pt>
                <c:pt idx="8">
                  <c:v>0.0731195139559861</c:v>
                </c:pt>
                <c:pt idx="9">
                  <c:v>0.0790597570364289</c:v>
                </c:pt>
                <c:pt idx="10">
                  <c:v>0.0847029879628496</c:v>
                </c:pt>
                <c:pt idx="11">
                  <c:v>0.0850000001168717</c:v>
                </c:pt>
                <c:pt idx="12">
                  <c:v>0.114701215519086</c:v>
                </c:pt>
                <c:pt idx="13">
                  <c:v>0.1444024309213</c:v>
                </c:pt>
                <c:pt idx="14">
                  <c:v>0.174103646323514</c:v>
                </c:pt>
                <c:pt idx="15">
                  <c:v>0.203804861725728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803712"/>
        <c:axId val="1846807472"/>
      </c:scatterChart>
      <c:valAx>
        <c:axId val="184680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Desviación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07472"/>
        <c:crosses val="autoZero"/>
        <c:crossBetween val="midCat"/>
      </c:valAx>
      <c:valAx>
        <c:axId val="184680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Retorno Anual Esperado (E(Rp)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0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Gráfico 4:</a:t>
            </a:r>
            <a:r>
              <a:rPr lang="en-US" baseline="0"/>
              <a:t> Frontera Eficiente + Portafolios dados (Desviación)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Portafolios enunciado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'Punto 6.'!$K$58:$K$60</c:f>
              <c:numCache>
                <c:formatCode>0.000%</c:formatCode>
                <c:ptCount val="3"/>
                <c:pt idx="0">
                  <c:v>0.0246986572325161</c:v>
                </c:pt>
                <c:pt idx="1">
                  <c:v>0.0446262738477202</c:v>
                </c:pt>
                <c:pt idx="2">
                  <c:v>0.0609089802872626</c:v>
                </c:pt>
              </c:numCache>
            </c:numRef>
          </c:xVal>
          <c:yVal>
            <c:numRef>
              <c:f>'Punto 6.'!$I$58:$I$60</c:f>
              <c:numCache>
                <c:formatCode>0.00%</c:formatCode>
                <c:ptCount val="3"/>
                <c:pt idx="0">
                  <c:v>0.0805</c:v>
                </c:pt>
                <c:pt idx="1">
                  <c:v>0.088</c:v>
                </c:pt>
                <c:pt idx="2">
                  <c:v>0.103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829792"/>
        <c:axId val="1846833552"/>
      </c:scatterChart>
      <c:scatterChart>
        <c:scatterStyle val="smoothMarker"/>
        <c:varyColors val="0"/>
        <c:ser>
          <c:idx val="0"/>
          <c:order val="0"/>
          <c:tx>
            <c:v>Eficiente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'Punto 6.'!$K$42:$K$57</c:f>
              <c:numCache>
                <c:formatCode>0.000%</c:formatCode>
                <c:ptCount val="16"/>
                <c:pt idx="0">
                  <c:v>0.084133653674454</c:v>
                </c:pt>
                <c:pt idx="1">
                  <c:v>0.056103282643481</c:v>
                </c:pt>
                <c:pt idx="2">
                  <c:v>0.028129519851714</c:v>
                </c:pt>
                <c:pt idx="3">
                  <c:v>0.00308972033588046</c:v>
                </c:pt>
                <c:pt idx="4">
                  <c:v>0.00308972033588046</c:v>
                </c:pt>
                <c:pt idx="5">
                  <c:v>0.00308972033588046</c:v>
                </c:pt>
                <c:pt idx="6">
                  <c:v>0.00649244631871743</c:v>
                </c:pt>
                <c:pt idx="7">
                  <c:v>0.0117363002469686</c:v>
                </c:pt>
                <c:pt idx="8">
                  <c:v>0.0172137452232411</c:v>
                </c:pt>
                <c:pt idx="9">
                  <c:v>0.0227567287317929</c:v>
                </c:pt>
                <c:pt idx="10">
                  <c:v>0.0280479048764316</c:v>
                </c:pt>
                <c:pt idx="11">
                  <c:v>0.0283268031618863</c:v>
                </c:pt>
                <c:pt idx="12">
                  <c:v>0.0563014573873791</c:v>
                </c:pt>
                <c:pt idx="13">
                  <c:v>0.0843319948267904</c:v>
                </c:pt>
                <c:pt idx="14">
                  <c:v>0.112376605750223</c:v>
                </c:pt>
                <c:pt idx="15">
                  <c:v>0.140426858575447</c:v>
                </c:pt>
              </c:numCache>
            </c:numRef>
          </c:xVal>
          <c:yVal>
            <c:numRef>
              <c:f>'Punto 6.'!$I$42:$I$57</c:f>
              <c:numCache>
                <c:formatCode>0.00%</c:formatCode>
                <c:ptCount val="16"/>
                <c:pt idx="0">
                  <c:v>-0.0338048614919841</c:v>
                </c:pt>
                <c:pt idx="1">
                  <c:v>-0.00410364608977014</c:v>
                </c:pt>
                <c:pt idx="2">
                  <c:v>0.0255975693124438</c:v>
                </c:pt>
                <c:pt idx="3">
                  <c:v>0.0552987847146578</c:v>
                </c:pt>
                <c:pt idx="4">
                  <c:v>0.0552987847146577</c:v>
                </c:pt>
                <c:pt idx="5">
                  <c:v>0.0552987847146578</c:v>
                </c:pt>
                <c:pt idx="6">
                  <c:v>0.0612390277951005</c:v>
                </c:pt>
                <c:pt idx="7">
                  <c:v>0.0671792708755433</c:v>
                </c:pt>
                <c:pt idx="8">
                  <c:v>0.0731195139559861</c:v>
                </c:pt>
                <c:pt idx="9">
                  <c:v>0.0790597570364289</c:v>
                </c:pt>
                <c:pt idx="10">
                  <c:v>0.0847029879628496</c:v>
                </c:pt>
                <c:pt idx="11">
                  <c:v>0.0850000001168717</c:v>
                </c:pt>
                <c:pt idx="12">
                  <c:v>0.114701215519086</c:v>
                </c:pt>
                <c:pt idx="13">
                  <c:v>0.1444024309213</c:v>
                </c:pt>
                <c:pt idx="14">
                  <c:v>0.174103646323514</c:v>
                </c:pt>
                <c:pt idx="15">
                  <c:v>0.203804861725728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829792"/>
        <c:axId val="1846833552"/>
      </c:scatterChart>
      <c:valAx>
        <c:axId val="184682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Desviación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33552"/>
        <c:crosses val="autoZero"/>
        <c:crossBetween val="midCat"/>
      </c:valAx>
      <c:valAx>
        <c:axId val="184683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Retorno</a:t>
                </a:r>
                <a:r>
                  <a:rPr lang="en-US" baseline="0"/>
                  <a:t> Anual Esperado (E(Rp)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29792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Restricción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1687876088519"/>
          <c:y val="0.0846328862023631"/>
          <c:w val="0.900270608180143"/>
          <c:h val="0.86444122242870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'Punto 7.'!$B$15:$B$40</c:f>
              <c:numCache>
                <c:formatCode>0%</c:formatCode>
                <c:ptCount val="26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0.25</c:v>
                </c:pt>
                <c:pt idx="16">
                  <c:v>0.26</c:v>
                </c:pt>
                <c:pt idx="17">
                  <c:v>0.27</c:v>
                </c:pt>
                <c:pt idx="18">
                  <c:v>0.28</c:v>
                </c:pt>
                <c:pt idx="19">
                  <c:v>0.29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</c:numCache>
            </c:numRef>
          </c:xVal>
          <c:yVal>
            <c:numRef>
              <c:f>'Punto 7.'!$C$15:$C$40</c:f>
              <c:numCache>
                <c:formatCode>0.0000%</c:formatCode>
                <c:ptCount val="26"/>
                <c:pt idx="0">
                  <c:v>-0.0855</c:v>
                </c:pt>
                <c:pt idx="1">
                  <c:v>-0.06905</c:v>
                </c:pt>
                <c:pt idx="2">
                  <c:v>-0.0526</c:v>
                </c:pt>
                <c:pt idx="3">
                  <c:v>-0.03615</c:v>
                </c:pt>
                <c:pt idx="4">
                  <c:v>-0.0197</c:v>
                </c:pt>
                <c:pt idx="5">
                  <c:v>-0.00325</c:v>
                </c:pt>
                <c:pt idx="6">
                  <c:v>0.0132</c:v>
                </c:pt>
                <c:pt idx="7">
                  <c:v>0.02965</c:v>
                </c:pt>
                <c:pt idx="8">
                  <c:v>0.0461</c:v>
                </c:pt>
                <c:pt idx="9">
                  <c:v>0.06255</c:v>
                </c:pt>
                <c:pt idx="10">
                  <c:v>0.079</c:v>
                </c:pt>
                <c:pt idx="11">
                  <c:v>0.09545</c:v>
                </c:pt>
                <c:pt idx="12">
                  <c:v>0.1119</c:v>
                </c:pt>
                <c:pt idx="13">
                  <c:v>0.12835</c:v>
                </c:pt>
                <c:pt idx="14">
                  <c:v>0.1448</c:v>
                </c:pt>
                <c:pt idx="15">
                  <c:v>0.16125</c:v>
                </c:pt>
                <c:pt idx="16">
                  <c:v>0.1777</c:v>
                </c:pt>
                <c:pt idx="17">
                  <c:v>0.19415</c:v>
                </c:pt>
                <c:pt idx="18">
                  <c:v>0.2106</c:v>
                </c:pt>
                <c:pt idx="19">
                  <c:v>0.22705</c:v>
                </c:pt>
                <c:pt idx="20">
                  <c:v>0.2435</c:v>
                </c:pt>
                <c:pt idx="21">
                  <c:v>0.25995</c:v>
                </c:pt>
                <c:pt idx="22">
                  <c:v>0.2764</c:v>
                </c:pt>
                <c:pt idx="23">
                  <c:v>0.29285</c:v>
                </c:pt>
                <c:pt idx="24">
                  <c:v>0.3093</c:v>
                </c:pt>
                <c:pt idx="25">
                  <c:v>0.32575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642464"/>
        <c:axId val="1811645216"/>
      </c:scatterChart>
      <c:valAx>
        <c:axId val="181164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45216"/>
        <c:crosses val="autoZero"/>
        <c:crossBetween val="midCat"/>
      </c:valAx>
      <c:valAx>
        <c:axId val="18116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4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Restricción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1687876088519"/>
          <c:y val="0.0846328862023631"/>
          <c:w val="0.900270608180143"/>
          <c:h val="0.86444122242870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3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'Punto 7.'!$B$15:$B$40</c:f>
              <c:numCache>
                <c:formatCode>0%</c:formatCode>
                <c:ptCount val="26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0.25</c:v>
                </c:pt>
                <c:pt idx="16">
                  <c:v>0.26</c:v>
                </c:pt>
                <c:pt idx="17">
                  <c:v>0.27</c:v>
                </c:pt>
                <c:pt idx="18">
                  <c:v>0.28</c:v>
                </c:pt>
                <c:pt idx="19">
                  <c:v>0.29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</c:numCache>
            </c:numRef>
          </c:xVal>
          <c:yVal>
            <c:numRef>
              <c:f>'Punto 7.'!$C$15:$C$40</c:f>
              <c:numCache>
                <c:formatCode>0.0000%</c:formatCode>
                <c:ptCount val="26"/>
                <c:pt idx="0">
                  <c:v>-0.0855</c:v>
                </c:pt>
                <c:pt idx="1">
                  <c:v>-0.06905</c:v>
                </c:pt>
                <c:pt idx="2">
                  <c:v>-0.0526</c:v>
                </c:pt>
                <c:pt idx="3">
                  <c:v>-0.03615</c:v>
                </c:pt>
                <c:pt idx="4">
                  <c:v>-0.0197</c:v>
                </c:pt>
                <c:pt idx="5">
                  <c:v>-0.00325</c:v>
                </c:pt>
                <c:pt idx="6">
                  <c:v>0.0132</c:v>
                </c:pt>
                <c:pt idx="7">
                  <c:v>0.02965</c:v>
                </c:pt>
                <c:pt idx="8">
                  <c:v>0.0461</c:v>
                </c:pt>
                <c:pt idx="9">
                  <c:v>0.06255</c:v>
                </c:pt>
                <c:pt idx="10">
                  <c:v>0.079</c:v>
                </c:pt>
                <c:pt idx="11">
                  <c:v>0.09545</c:v>
                </c:pt>
                <c:pt idx="12">
                  <c:v>0.1119</c:v>
                </c:pt>
                <c:pt idx="13">
                  <c:v>0.12835</c:v>
                </c:pt>
                <c:pt idx="14">
                  <c:v>0.1448</c:v>
                </c:pt>
                <c:pt idx="15">
                  <c:v>0.16125</c:v>
                </c:pt>
                <c:pt idx="16">
                  <c:v>0.1777</c:v>
                </c:pt>
                <c:pt idx="17">
                  <c:v>0.19415</c:v>
                </c:pt>
                <c:pt idx="18">
                  <c:v>0.2106</c:v>
                </c:pt>
                <c:pt idx="19">
                  <c:v>0.22705</c:v>
                </c:pt>
                <c:pt idx="20">
                  <c:v>0.2435</c:v>
                </c:pt>
                <c:pt idx="21">
                  <c:v>0.25995</c:v>
                </c:pt>
                <c:pt idx="22">
                  <c:v>0.2764</c:v>
                </c:pt>
                <c:pt idx="23">
                  <c:v>0.29285</c:v>
                </c:pt>
                <c:pt idx="24">
                  <c:v>0.3093</c:v>
                </c:pt>
                <c:pt idx="25">
                  <c:v>0.32575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3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'Punto 6.'!$K$42:$K$57</c:f>
              <c:numCache>
                <c:formatCode>0.000%</c:formatCode>
                <c:ptCount val="16"/>
                <c:pt idx="0">
                  <c:v>0.084133653674454</c:v>
                </c:pt>
                <c:pt idx="1">
                  <c:v>0.056103282643481</c:v>
                </c:pt>
                <c:pt idx="2">
                  <c:v>0.028129519851714</c:v>
                </c:pt>
                <c:pt idx="3">
                  <c:v>0.00308972033588046</c:v>
                </c:pt>
                <c:pt idx="4">
                  <c:v>0.00308972033588046</c:v>
                </c:pt>
                <c:pt idx="5">
                  <c:v>0.00308972033588046</c:v>
                </c:pt>
                <c:pt idx="6">
                  <c:v>0.00649244631871743</c:v>
                </c:pt>
                <c:pt idx="7">
                  <c:v>0.0117363002469686</c:v>
                </c:pt>
                <c:pt idx="8">
                  <c:v>0.0172137452232411</c:v>
                </c:pt>
                <c:pt idx="9">
                  <c:v>0.0227567287317929</c:v>
                </c:pt>
                <c:pt idx="10">
                  <c:v>0.0280479048764316</c:v>
                </c:pt>
                <c:pt idx="11">
                  <c:v>0.0283268031618863</c:v>
                </c:pt>
                <c:pt idx="12">
                  <c:v>0.0563014573873791</c:v>
                </c:pt>
                <c:pt idx="13">
                  <c:v>0.0843319948267904</c:v>
                </c:pt>
                <c:pt idx="14">
                  <c:v>0.112376605750223</c:v>
                </c:pt>
                <c:pt idx="15">
                  <c:v>0.140426858575447</c:v>
                </c:pt>
              </c:numCache>
            </c:numRef>
          </c:xVal>
          <c:yVal>
            <c:numRef>
              <c:f>'Punto 6.'!$I$42:$I$57</c:f>
              <c:numCache>
                <c:formatCode>0.00%</c:formatCode>
                <c:ptCount val="16"/>
                <c:pt idx="0">
                  <c:v>-0.0338048614919841</c:v>
                </c:pt>
                <c:pt idx="1">
                  <c:v>-0.00410364608977014</c:v>
                </c:pt>
                <c:pt idx="2">
                  <c:v>0.0255975693124438</c:v>
                </c:pt>
                <c:pt idx="3">
                  <c:v>0.0552987847146578</c:v>
                </c:pt>
                <c:pt idx="4">
                  <c:v>0.0552987847146577</c:v>
                </c:pt>
                <c:pt idx="5">
                  <c:v>0.0552987847146578</c:v>
                </c:pt>
                <c:pt idx="6">
                  <c:v>0.0612390277951005</c:v>
                </c:pt>
                <c:pt idx="7">
                  <c:v>0.0671792708755433</c:v>
                </c:pt>
                <c:pt idx="8">
                  <c:v>0.0731195139559861</c:v>
                </c:pt>
                <c:pt idx="9">
                  <c:v>0.0790597570364289</c:v>
                </c:pt>
                <c:pt idx="10">
                  <c:v>0.0847029879628496</c:v>
                </c:pt>
                <c:pt idx="11">
                  <c:v>0.0850000001168717</c:v>
                </c:pt>
                <c:pt idx="12">
                  <c:v>0.114701215519086</c:v>
                </c:pt>
                <c:pt idx="13">
                  <c:v>0.1444024309213</c:v>
                </c:pt>
                <c:pt idx="14">
                  <c:v>0.174103646323514</c:v>
                </c:pt>
                <c:pt idx="15">
                  <c:v>0.203804861725728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669424"/>
        <c:axId val="1811672176"/>
      </c:scatterChart>
      <c:valAx>
        <c:axId val="181166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72176"/>
        <c:crosses val="autoZero"/>
        <c:crossBetween val="midCat"/>
      </c:valAx>
      <c:valAx>
        <c:axId val="181167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6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Frontera restringida (Desviación)</a:t>
            </a:r>
          </a:p>
        </c:rich>
      </c:tx>
      <c:layout>
        <c:manualLayout>
          <c:xMode val="edge"/>
          <c:yMode val="edge"/>
          <c:x val="0.292559016522235"/>
          <c:y val="0.03869819672497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Frontera restringida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'Punto 8. '!$K$31:$K$42</c:f>
              <c:numCache>
                <c:formatCode>0.0%</c:formatCode>
                <c:ptCount val="12"/>
                <c:pt idx="0">
                  <c:v>0.0156744203611589</c:v>
                </c:pt>
                <c:pt idx="1">
                  <c:v>0.0158228958337363</c:v>
                </c:pt>
                <c:pt idx="2">
                  <c:v>0.0189638662198069</c:v>
                </c:pt>
                <c:pt idx="3">
                  <c:v>0.0236370206541555</c:v>
                </c:pt>
                <c:pt idx="4">
                  <c:v>0.0283268027712711</c:v>
                </c:pt>
                <c:pt idx="5">
                  <c:v>0.0332179557099758</c:v>
                </c:pt>
                <c:pt idx="6">
                  <c:v>0.0384946848969331</c:v>
                </c:pt>
                <c:pt idx="7">
                  <c:v>0.0440233835618504</c:v>
                </c:pt>
                <c:pt idx="8">
                  <c:v>0.0501754678108329</c:v>
                </c:pt>
                <c:pt idx="9">
                  <c:v>0.0583475312355307</c:v>
                </c:pt>
                <c:pt idx="10">
                  <c:v>0.0619794250426171</c:v>
                </c:pt>
                <c:pt idx="11">
                  <c:v>0.0634662813535006</c:v>
                </c:pt>
              </c:numCache>
            </c:numRef>
          </c:xVal>
          <c:yVal>
            <c:numRef>
              <c:f>'Punto 8. '!$I$31:$I$42</c:f>
              <c:numCache>
                <c:formatCode>0.0%</c:formatCode>
                <c:ptCount val="12"/>
                <c:pt idx="0">
                  <c:v>0.0688117474879698</c:v>
                </c:pt>
                <c:pt idx="1">
                  <c:v>0.07000000005284</c:v>
                </c:pt>
                <c:pt idx="2">
                  <c:v>0.0750000001991994</c:v>
                </c:pt>
                <c:pt idx="3">
                  <c:v>0.0799999998059098</c:v>
                </c:pt>
                <c:pt idx="4">
                  <c:v>0.0849999997009222</c:v>
                </c:pt>
                <c:pt idx="5">
                  <c:v>0.0899999995803102</c:v>
                </c:pt>
                <c:pt idx="6">
                  <c:v>0.0949999995370747</c:v>
                </c:pt>
                <c:pt idx="7">
                  <c:v>0.0999999995099647</c:v>
                </c:pt>
                <c:pt idx="8">
                  <c:v>0.104999999991017</c:v>
                </c:pt>
                <c:pt idx="9">
                  <c:v>0.109999999612103</c:v>
                </c:pt>
                <c:pt idx="10">
                  <c:v>0.112000000218527</c:v>
                </c:pt>
                <c:pt idx="11">
                  <c:v>0.11275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16272"/>
        <c:axId val="1847933488"/>
      </c:scatterChart>
      <c:valAx>
        <c:axId val="184791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Desviación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33488"/>
        <c:crosses val="autoZero"/>
        <c:crossBetween val="midCat"/>
      </c:valAx>
      <c:valAx>
        <c:axId val="18479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E(Rp)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16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Frontera</a:t>
            </a:r>
            <a:r>
              <a:rPr lang="es-CO" baseline="0"/>
              <a:t> restringida (Varianza)</a:t>
            </a:r>
            <a:endParaRPr lang="es-CO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'Punto 8. '!$J$31:$J$42</c:f>
              <c:numCache>
                <c:formatCode>0.0000%</c:formatCode>
                <c:ptCount val="12"/>
                <c:pt idx="0">
                  <c:v>0.000245687453658312</c:v>
                </c:pt>
                <c:pt idx="1">
                  <c:v>0.00025036403256527</c:v>
                </c:pt>
                <c:pt idx="2">
                  <c:v>0.000359628222002735</c:v>
                </c:pt>
                <c:pt idx="3">
                  <c:v>0.000558708745404974</c:v>
                </c:pt>
                <c:pt idx="4">
                  <c:v>0.000802407755242491</c:v>
                </c:pt>
                <c:pt idx="5">
                  <c:v>0.00110343258154991</c:v>
                </c:pt>
                <c:pt idx="6">
                  <c:v>0.00148184076531417</c:v>
                </c:pt>
                <c:pt idx="7">
                  <c:v>0.0019380583002338</c:v>
                </c:pt>
                <c:pt idx="8">
                  <c:v>0.00251757757003593</c:v>
                </c:pt>
                <c:pt idx="9">
                  <c:v>0.00340443440128123</c:v>
                </c:pt>
                <c:pt idx="10">
                  <c:v>0.00384144912861339</c:v>
                </c:pt>
                <c:pt idx="11">
                  <c:v>0.0040279688688417</c:v>
                </c:pt>
              </c:numCache>
            </c:numRef>
          </c:xVal>
          <c:yVal>
            <c:numRef>
              <c:f>'Punto 8. '!$I$31:$I$42</c:f>
              <c:numCache>
                <c:formatCode>0.0%</c:formatCode>
                <c:ptCount val="12"/>
                <c:pt idx="0">
                  <c:v>0.0688117474879698</c:v>
                </c:pt>
                <c:pt idx="1">
                  <c:v>0.07000000005284</c:v>
                </c:pt>
                <c:pt idx="2">
                  <c:v>0.0750000001991994</c:v>
                </c:pt>
                <c:pt idx="3">
                  <c:v>0.0799999998059098</c:v>
                </c:pt>
                <c:pt idx="4">
                  <c:v>0.0849999997009222</c:v>
                </c:pt>
                <c:pt idx="5">
                  <c:v>0.0899999995803102</c:v>
                </c:pt>
                <c:pt idx="6">
                  <c:v>0.0949999995370747</c:v>
                </c:pt>
                <c:pt idx="7">
                  <c:v>0.0999999995099647</c:v>
                </c:pt>
                <c:pt idx="8">
                  <c:v>0.104999999991017</c:v>
                </c:pt>
                <c:pt idx="9">
                  <c:v>0.109999999612103</c:v>
                </c:pt>
                <c:pt idx="10">
                  <c:v>0.112000000218527</c:v>
                </c:pt>
                <c:pt idx="11">
                  <c:v>0.11275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40416"/>
        <c:axId val="1847943536"/>
      </c:scatterChart>
      <c:valAx>
        <c:axId val="184794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Varianza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43536"/>
        <c:crosses val="autoZero"/>
        <c:crossBetween val="midCat"/>
      </c:valAx>
      <c:valAx>
        <c:axId val="184794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E(Rp)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4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Frontera restringida (Desviación)</a:t>
            </a:r>
          </a:p>
        </c:rich>
      </c:tx>
      <c:layout>
        <c:manualLayout>
          <c:xMode val="edge"/>
          <c:yMode val="edge"/>
          <c:x val="0.292559016522235"/>
          <c:y val="0.03869819672497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Frontera restringida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'Punto 8. '!$K$31:$K$42</c:f>
              <c:numCache>
                <c:formatCode>0.0%</c:formatCode>
                <c:ptCount val="12"/>
                <c:pt idx="0">
                  <c:v>0.0156744203611589</c:v>
                </c:pt>
                <c:pt idx="1">
                  <c:v>0.0158228958337363</c:v>
                </c:pt>
                <c:pt idx="2">
                  <c:v>0.0189638662198069</c:v>
                </c:pt>
                <c:pt idx="3">
                  <c:v>0.0236370206541555</c:v>
                </c:pt>
                <c:pt idx="4">
                  <c:v>0.0283268027712711</c:v>
                </c:pt>
                <c:pt idx="5">
                  <c:v>0.0332179557099758</c:v>
                </c:pt>
                <c:pt idx="6">
                  <c:v>0.0384946848969331</c:v>
                </c:pt>
                <c:pt idx="7">
                  <c:v>0.0440233835618504</c:v>
                </c:pt>
                <c:pt idx="8">
                  <c:v>0.0501754678108329</c:v>
                </c:pt>
                <c:pt idx="9">
                  <c:v>0.0583475312355307</c:v>
                </c:pt>
                <c:pt idx="10">
                  <c:v>0.0619794250426171</c:v>
                </c:pt>
                <c:pt idx="11">
                  <c:v>0.0634662813535006</c:v>
                </c:pt>
              </c:numCache>
            </c:numRef>
          </c:xVal>
          <c:yVal>
            <c:numRef>
              <c:f>'Punto 8. '!$I$31:$I$42</c:f>
              <c:numCache>
                <c:formatCode>0.0%</c:formatCode>
                <c:ptCount val="12"/>
                <c:pt idx="0">
                  <c:v>0.0688117474879698</c:v>
                </c:pt>
                <c:pt idx="1">
                  <c:v>0.07000000005284</c:v>
                </c:pt>
                <c:pt idx="2">
                  <c:v>0.0750000001991994</c:v>
                </c:pt>
                <c:pt idx="3">
                  <c:v>0.0799999998059098</c:v>
                </c:pt>
                <c:pt idx="4">
                  <c:v>0.0849999997009222</c:v>
                </c:pt>
                <c:pt idx="5">
                  <c:v>0.0899999995803102</c:v>
                </c:pt>
                <c:pt idx="6">
                  <c:v>0.0949999995370747</c:v>
                </c:pt>
                <c:pt idx="7">
                  <c:v>0.0999999995099647</c:v>
                </c:pt>
                <c:pt idx="8">
                  <c:v>0.104999999991017</c:v>
                </c:pt>
                <c:pt idx="9">
                  <c:v>0.109999999612103</c:v>
                </c:pt>
                <c:pt idx="10">
                  <c:v>0.112000000218527</c:v>
                </c:pt>
                <c:pt idx="11">
                  <c:v>0.11275</c:v>
                </c:pt>
              </c:numCache>
            </c:numRef>
          </c:yVal>
          <c:smooth val="1"/>
        </c:ser>
        <c:ser>
          <c:idx val="1"/>
          <c:order val="1"/>
          <c:tx>
            <c:v>Eficiente original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'Punto 8. '!$X$31:$X$46</c:f>
              <c:numCache>
                <c:formatCode>0.000%</c:formatCode>
                <c:ptCount val="16"/>
                <c:pt idx="0">
                  <c:v>0.084133653674454</c:v>
                </c:pt>
                <c:pt idx="1">
                  <c:v>0.056103282643481</c:v>
                </c:pt>
                <c:pt idx="2">
                  <c:v>0.028129519851714</c:v>
                </c:pt>
                <c:pt idx="3">
                  <c:v>0.00308972033588046</c:v>
                </c:pt>
                <c:pt idx="4">
                  <c:v>0.00308972033588046</c:v>
                </c:pt>
                <c:pt idx="5">
                  <c:v>0.00308972033588046</c:v>
                </c:pt>
                <c:pt idx="6">
                  <c:v>0.00649244631871743</c:v>
                </c:pt>
                <c:pt idx="7">
                  <c:v>0.0117363002469686</c:v>
                </c:pt>
                <c:pt idx="8">
                  <c:v>0.0172137452232411</c:v>
                </c:pt>
                <c:pt idx="9">
                  <c:v>0.0227567287317929</c:v>
                </c:pt>
                <c:pt idx="10">
                  <c:v>0.0280479048764316</c:v>
                </c:pt>
                <c:pt idx="11">
                  <c:v>0.0283268031618863</c:v>
                </c:pt>
                <c:pt idx="12">
                  <c:v>0.0563014573873791</c:v>
                </c:pt>
                <c:pt idx="13">
                  <c:v>0.0843319948267904</c:v>
                </c:pt>
                <c:pt idx="14">
                  <c:v>0.112376605750223</c:v>
                </c:pt>
                <c:pt idx="15">
                  <c:v>0.140426858575447</c:v>
                </c:pt>
              </c:numCache>
            </c:numRef>
          </c:xVal>
          <c:yVal>
            <c:numRef>
              <c:f>'Punto 8. '!$V$31:$V$46</c:f>
              <c:numCache>
                <c:formatCode>0.00%</c:formatCode>
                <c:ptCount val="16"/>
                <c:pt idx="0">
                  <c:v>-0.0338048614919841</c:v>
                </c:pt>
                <c:pt idx="1">
                  <c:v>-0.00410364608977014</c:v>
                </c:pt>
                <c:pt idx="2">
                  <c:v>0.0255975693124438</c:v>
                </c:pt>
                <c:pt idx="3">
                  <c:v>0.0552987847146578</c:v>
                </c:pt>
                <c:pt idx="4">
                  <c:v>0.0552987847146577</c:v>
                </c:pt>
                <c:pt idx="5">
                  <c:v>0.0552987847146578</c:v>
                </c:pt>
                <c:pt idx="6">
                  <c:v>0.0612390277951005</c:v>
                </c:pt>
                <c:pt idx="7">
                  <c:v>0.0671792708755433</c:v>
                </c:pt>
                <c:pt idx="8">
                  <c:v>0.0731195139559861</c:v>
                </c:pt>
                <c:pt idx="9">
                  <c:v>0.0790597570364289</c:v>
                </c:pt>
                <c:pt idx="10">
                  <c:v>0.0847029879628496</c:v>
                </c:pt>
                <c:pt idx="11">
                  <c:v>0.0850000001168717</c:v>
                </c:pt>
                <c:pt idx="12">
                  <c:v>0.114701215519086</c:v>
                </c:pt>
                <c:pt idx="13">
                  <c:v>0.1444024309213</c:v>
                </c:pt>
                <c:pt idx="14">
                  <c:v>0.174103646323514</c:v>
                </c:pt>
                <c:pt idx="15">
                  <c:v>0.203804861725728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64784"/>
        <c:axId val="1847968544"/>
      </c:scatterChart>
      <c:valAx>
        <c:axId val="184796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Desviación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68544"/>
        <c:crosses val="autoZero"/>
        <c:crossBetween val="midCat"/>
      </c:valAx>
      <c:valAx>
        <c:axId val="184796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E(Rp)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6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Restricción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1687876088519"/>
          <c:y val="0.0846328862023631"/>
          <c:w val="0.900270608180143"/>
          <c:h val="0.86444122242870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'Punto 7.'!$B$15:$B$40</c:f>
              <c:numCache>
                <c:formatCode>0%</c:formatCode>
                <c:ptCount val="26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0.25</c:v>
                </c:pt>
                <c:pt idx="16">
                  <c:v>0.26</c:v>
                </c:pt>
                <c:pt idx="17">
                  <c:v>0.27</c:v>
                </c:pt>
                <c:pt idx="18">
                  <c:v>0.28</c:v>
                </c:pt>
                <c:pt idx="19">
                  <c:v>0.29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</c:numCache>
            </c:numRef>
          </c:xVal>
          <c:yVal>
            <c:numRef>
              <c:f>'Punto 7.'!$C$15:$C$40</c:f>
              <c:numCache>
                <c:formatCode>0.0000%</c:formatCode>
                <c:ptCount val="26"/>
                <c:pt idx="0">
                  <c:v>-0.0855</c:v>
                </c:pt>
                <c:pt idx="1">
                  <c:v>-0.06905</c:v>
                </c:pt>
                <c:pt idx="2">
                  <c:v>-0.0526</c:v>
                </c:pt>
                <c:pt idx="3">
                  <c:v>-0.03615</c:v>
                </c:pt>
                <c:pt idx="4">
                  <c:v>-0.0197</c:v>
                </c:pt>
                <c:pt idx="5">
                  <c:v>-0.00325</c:v>
                </c:pt>
                <c:pt idx="6">
                  <c:v>0.0132</c:v>
                </c:pt>
                <c:pt idx="7">
                  <c:v>0.02965</c:v>
                </c:pt>
                <c:pt idx="8">
                  <c:v>0.0461</c:v>
                </c:pt>
                <c:pt idx="9">
                  <c:v>0.06255</c:v>
                </c:pt>
                <c:pt idx="10">
                  <c:v>0.079</c:v>
                </c:pt>
                <c:pt idx="11">
                  <c:v>0.09545</c:v>
                </c:pt>
                <c:pt idx="12">
                  <c:v>0.1119</c:v>
                </c:pt>
                <c:pt idx="13">
                  <c:v>0.12835</c:v>
                </c:pt>
                <c:pt idx="14">
                  <c:v>0.1448</c:v>
                </c:pt>
                <c:pt idx="15">
                  <c:v>0.16125</c:v>
                </c:pt>
                <c:pt idx="16">
                  <c:v>0.1777</c:v>
                </c:pt>
                <c:pt idx="17">
                  <c:v>0.19415</c:v>
                </c:pt>
                <c:pt idx="18">
                  <c:v>0.2106</c:v>
                </c:pt>
                <c:pt idx="19">
                  <c:v>0.22705</c:v>
                </c:pt>
                <c:pt idx="20">
                  <c:v>0.2435</c:v>
                </c:pt>
                <c:pt idx="21">
                  <c:v>0.25995</c:v>
                </c:pt>
                <c:pt idx="22">
                  <c:v>0.2764</c:v>
                </c:pt>
                <c:pt idx="23">
                  <c:v>0.29285</c:v>
                </c:pt>
                <c:pt idx="24">
                  <c:v>0.3093</c:v>
                </c:pt>
                <c:pt idx="25">
                  <c:v>0.32575</c:v>
                </c:pt>
              </c:numCache>
            </c:numRef>
          </c:yVal>
          <c:smooth val="1"/>
        </c:ser>
        <c:ser>
          <c:idx val="2"/>
          <c:order val="1"/>
          <c:tx>
            <c:v>optimo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'Punto 9. '!$K$40</c:f>
              <c:numCache>
                <c:formatCode>0.0000%</c:formatCode>
                <c:ptCount val="1"/>
                <c:pt idx="0">
                  <c:v>0.118393538932345</c:v>
                </c:pt>
              </c:numCache>
            </c:numRef>
          </c:xVal>
          <c:yVal>
            <c:numRef>
              <c:f>'Punto 9. '!$I$40</c:f>
              <c:numCache>
                <c:formatCode>0.0%</c:formatCode>
                <c:ptCount val="1"/>
                <c:pt idx="0">
                  <c:v>0.130000075</c:v>
                </c:pt>
              </c:numCache>
            </c:numRef>
          </c:yVal>
          <c:smooth val="1"/>
        </c:ser>
        <c:ser>
          <c:idx val="1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'Punto 6.'!$K$42:$K$57</c:f>
              <c:numCache>
                <c:formatCode>0.000%</c:formatCode>
                <c:ptCount val="16"/>
                <c:pt idx="0">
                  <c:v>0.084133653674454</c:v>
                </c:pt>
                <c:pt idx="1">
                  <c:v>0.056103282643481</c:v>
                </c:pt>
                <c:pt idx="2">
                  <c:v>0.028129519851714</c:v>
                </c:pt>
                <c:pt idx="3">
                  <c:v>0.00308972033588046</c:v>
                </c:pt>
                <c:pt idx="4">
                  <c:v>0.00308972033588046</c:v>
                </c:pt>
                <c:pt idx="5">
                  <c:v>0.00308972033588046</c:v>
                </c:pt>
                <c:pt idx="6">
                  <c:v>0.00649244631871743</c:v>
                </c:pt>
                <c:pt idx="7">
                  <c:v>0.0117363002469686</c:v>
                </c:pt>
                <c:pt idx="8">
                  <c:v>0.0172137452232411</c:v>
                </c:pt>
                <c:pt idx="9">
                  <c:v>0.0227567287317929</c:v>
                </c:pt>
                <c:pt idx="10">
                  <c:v>0.0280479048764316</c:v>
                </c:pt>
                <c:pt idx="11">
                  <c:v>0.0283268031618863</c:v>
                </c:pt>
                <c:pt idx="12">
                  <c:v>0.0563014573873791</c:v>
                </c:pt>
                <c:pt idx="13">
                  <c:v>0.0843319948267904</c:v>
                </c:pt>
                <c:pt idx="14">
                  <c:v>0.112376605750223</c:v>
                </c:pt>
                <c:pt idx="15">
                  <c:v>0.140426858575447</c:v>
                </c:pt>
              </c:numCache>
            </c:numRef>
          </c:xVal>
          <c:yVal>
            <c:numRef>
              <c:f>'Punto 6.'!$I$42:$I$57</c:f>
              <c:numCache>
                <c:formatCode>0.00%</c:formatCode>
                <c:ptCount val="16"/>
                <c:pt idx="0">
                  <c:v>-0.0338048614919841</c:v>
                </c:pt>
                <c:pt idx="1">
                  <c:v>-0.00410364608977014</c:v>
                </c:pt>
                <c:pt idx="2">
                  <c:v>0.0255975693124438</c:v>
                </c:pt>
                <c:pt idx="3">
                  <c:v>0.0552987847146578</c:v>
                </c:pt>
                <c:pt idx="4">
                  <c:v>0.0552987847146577</c:v>
                </c:pt>
                <c:pt idx="5">
                  <c:v>0.0552987847146578</c:v>
                </c:pt>
                <c:pt idx="6">
                  <c:v>0.0612390277951005</c:v>
                </c:pt>
                <c:pt idx="7">
                  <c:v>0.0671792708755433</c:v>
                </c:pt>
                <c:pt idx="8">
                  <c:v>0.0731195139559861</c:v>
                </c:pt>
                <c:pt idx="9">
                  <c:v>0.0790597570364289</c:v>
                </c:pt>
                <c:pt idx="10">
                  <c:v>0.0847029879628496</c:v>
                </c:pt>
                <c:pt idx="11">
                  <c:v>0.0850000001168717</c:v>
                </c:pt>
                <c:pt idx="12">
                  <c:v>0.114701215519086</c:v>
                </c:pt>
                <c:pt idx="13">
                  <c:v>0.1444024309213</c:v>
                </c:pt>
                <c:pt idx="14">
                  <c:v>0.174103646323514</c:v>
                </c:pt>
                <c:pt idx="15">
                  <c:v>0.203804861725728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781008"/>
        <c:axId val="1769783760"/>
      </c:scatterChart>
      <c:valAx>
        <c:axId val="176978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783760"/>
        <c:crosses val="autoZero"/>
        <c:crossBetween val="midCat"/>
      </c:valAx>
      <c:valAx>
        <c:axId val="176978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781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Frontera restringida (Desviación)</a:t>
            </a:r>
          </a:p>
        </c:rich>
      </c:tx>
      <c:layout>
        <c:manualLayout>
          <c:xMode val="edge"/>
          <c:yMode val="edge"/>
          <c:x val="0.292559016522235"/>
          <c:y val="0.03869819672497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Frontera restringida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'Punto 8. '!$K$31:$K$42</c:f>
              <c:numCache>
                <c:formatCode>0.0%</c:formatCode>
                <c:ptCount val="12"/>
                <c:pt idx="0">
                  <c:v>0.0156744203611589</c:v>
                </c:pt>
                <c:pt idx="1">
                  <c:v>0.0158228958337363</c:v>
                </c:pt>
                <c:pt idx="2">
                  <c:v>0.0189638662198069</c:v>
                </c:pt>
                <c:pt idx="3">
                  <c:v>0.0236370206541555</c:v>
                </c:pt>
                <c:pt idx="4">
                  <c:v>0.0283268027712711</c:v>
                </c:pt>
                <c:pt idx="5">
                  <c:v>0.0332179557099758</c:v>
                </c:pt>
                <c:pt idx="6">
                  <c:v>0.0384946848969331</c:v>
                </c:pt>
                <c:pt idx="7">
                  <c:v>0.0440233835618504</c:v>
                </c:pt>
                <c:pt idx="8">
                  <c:v>0.0501754678108329</c:v>
                </c:pt>
                <c:pt idx="9">
                  <c:v>0.0583475312355307</c:v>
                </c:pt>
                <c:pt idx="10">
                  <c:v>0.0619794250426171</c:v>
                </c:pt>
                <c:pt idx="11">
                  <c:v>0.0634662813535006</c:v>
                </c:pt>
              </c:numCache>
            </c:numRef>
          </c:xVal>
          <c:yVal>
            <c:numRef>
              <c:f>'Punto 8. '!$I$31:$I$42</c:f>
              <c:numCache>
                <c:formatCode>0.0%</c:formatCode>
                <c:ptCount val="12"/>
                <c:pt idx="0">
                  <c:v>0.0688117474879698</c:v>
                </c:pt>
                <c:pt idx="1">
                  <c:v>0.07000000005284</c:v>
                </c:pt>
                <c:pt idx="2">
                  <c:v>0.0750000001991994</c:v>
                </c:pt>
                <c:pt idx="3">
                  <c:v>0.0799999998059098</c:v>
                </c:pt>
                <c:pt idx="4">
                  <c:v>0.0849999997009222</c:v>
                </c:pt>
                <c:pt idx="5">
                  <c:v>0.0899999995803102</c:v>
                </c:pt>
                <c:pt idx="6">
                  <c:v>0.0949999995370747</c:v>
                </c:pt>
                <c:pt idx="7">
                  <c:v>0.0999999995099647</c:v>
                </c:pt>
                <c:pt idx="8">
                  <c:v>0.104999999991017</c:v>
                </c:pt>
                <c:pt idx="9">
                  <c:v>0.109999999612103</c:v>
                </c:pt>
                <c:pt idx="10">
                  <c:v>0.112000000218527</c:v>
                </c:pt>
                <c:pt idx="11">
                  <c:v>0.11275</c:v>
                </c:pt>
              </c:numCache>
            </c:numRef>
          </c:yVal>
          <c:smooth val="1"/>
        </c:ser>
        <c:ser>
          <c:idx val="1"/>
          <c:order val="1"/>
          <c:tx>
            <c:v>Eficiente original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'Punto 8. '!$X$31:$X$46</c:f>
              <c:numCache>
                <c:formatCode>0.000%</c:formatCode>
                <c:ptCount val="16"/>
                <c:pt idx="0">
                  <c:v>0.084133653674454</c:v>
                </c:pt>
                <c:pt idx="1">
                  <c:v>0.056103282643481</c:v>
                </c:pt>
                <c:pt idx="2">
                  <c:v>0.028129519851714</c:v>
                </c:pt>
                <c:pt idx="3">
                  <c:v>0.00308972033588046</c:v>
                </c:pt>
                <c:pt idx="4">
                  <c:v>0.00308972033588046</c:v>
                </c:pt>
                <c:pt idx="5">
                  <c:v>0.00308972033588046</c:v>
                </c:pt>
                <c:pt idx="6">
                  <c:v>0.00649244631871743</c:v>
                </c:pt>
                <c:pt idx="7">
                  <c:v>0.0117363002469686</c:v>
                </c:pt>
                <c:pt idx="8">
                  <c:v>0.0172137452232411</c:v>
                </c:pt>
                <c:pt idx="9">
                  <c:v>0.0227567287317929</c:v>
                </c:pt>
                <c:pt idx="10">
                  <c:v>0.0280479048764316</c:v>
                </c:pt>
                <c:pt idx="11">
                  <c:v>0.0283268031618863</c:v>
                </c:pt>
                <c:pt idx="12">
                  <c:v>0.0563014573873791</c:v>
                </c:pt>
                <c:pt idx="13">
                  <c:v>0.0843319948267904</c:v>
                </c:pt>
                <c:pt idx="14">
                  <c:v>0.112376605750223</c:v>
                </c:pt>
                <c:pt idx="15">
                  <c:v>0.140426858575447</c:v>
                </c:pt>
              </c:numCache>
            </c:numRef>
          </c:xVal>
          <c:yVal>
            <c:numRef>
              <c:f>'Punto 8. '!$V$31:$V$46</c:f>
              <c:numCache>
                <c:formatCode>0.00%</c:formatCode>
                <c:ptCount val="16"/>
                <c:pt idx="0">
                  <c:v>-0.0338048614919841</c:v>
                </c:pt>
                <c:pt idx="1">
                  <c:v>-0.00410364608977014</c:v>
                </c:pt>
                <c:pt idx="2">
                  <c:v>0.0255975693124438</c:v>
                </c:pt>
                <c:pt idx="3">
                  <c:v>0.0552987847146578</c:v>
                </c:pt>
                <c:pt idx="4">
                  <c:v>0.0552987847146577</c:v>
                </c:pt>
                <c:pt idx="5">
                  <c:v>0.0552987847146578</c:v>
                </c:pt>
                <c:pt idx="6">
                  <c:v>0.0612390277951005</c:v>
                </c:pt>
                <c:pt idx="7">
                  <c:v>0.0671792708755433</c:v>
                </c:pt>
                <c:pt idx="8">
                  <c:v>0.0731195139559861</c:v>
                </c:pt>
                <c:pt idx="9">
                  <c:v>0.0790597570364289</c:v>
                </c:pt>
                <c:pt idx="10">
                  <c:v>0.0847029879628496</c:v>
                </c:pt>
                <c:pt idx="11">
                  <c:v>0.0850000001168717</c:v>
                </c:pt>
                <c:pt idx="12">
                  <c:v>0.114701215519086</c:v>
                </c:pt>
                <c:pt idx="13">
                  <c:v>0.1444024309213</c:v>
                </c:pt>
                <c:pt idx="14">
                  <c:v>0.174103646323514</c:v>
                </c:pt>
                <c:pt idx="15">
                  <c:v>0.203804861725728</c:v>
                </c:pt>
              </c:numCache>
            </c:numRef>
          </c:yVal>
          <c:smooth val="1"/>
        </c:ser>
        <c:ser>
          <c:idx val="2"/>
          <c:order val="2"/>
          <c:tx>
            <c:v>optimo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'Punto 9. '!$L$80</c:f>
              <c:numCache>
                <c:formatCode>0.000%</c:formatCode>
                <c:ptCount val="1"/>
                <c:pt idx="0">
                  <c:v>0.0430274144992371</c:v>
                </c:pt>
              </c:numCache>
            </c:numRef>
          </c:xVal>
          <c:yVal>
            <c:numRef>
              <c:f>'Punto 9. '!$I$80</c:f>
              <c:numCache>
                <c:formatCode>0.0%</c:formatCode>
                <c:ptCount val="1"/>
                <c:pt idx="0">
                  <c:v>0.0688118359961497</c:v>
                </c:pt>
              </c:numCache>
            </c:numRef>
          </c:yVal>
          <c:smooth val="1"/>
        </c:ser>
        <c:ser>
          <c:idx val="3"/>
          <c:order val="3"/>
          <c:tx>
            <c:v>restriccion 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'Punto 7.'!$B$15:$B$40</c:f>
              <c:numCache>
                <c:formatCode>0%</c:formatCode>
                <c:ptCount val="26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0.25</c:v>
                </c:pt>
                <c:pt idx="16">
                  <c:v>0.26</c:v>
                </c:pt>
                <c:pt idx="17">
                  <c:v>0.27</c:v>
                </c:pt>
                <c:pt idx="18">
                  <c:v>0.28</c:v>
                </c:pt>
                <c:pt idx="19">
                  <c:v>0.29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</c:numCache>
            </c:numRef>
          </c:xVal>
          <c:yVal>
            <c:numRef>
              <c:f>'Punto 7.'!$B$15:$B$40</c:f>
              <c:numCache>
                <c:formatCode>0%</c:formatCode>
                <c:ptCount val="26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0.25</c:v>
                </c:pt>
                <c:pt idx="16">
                  <c:v>0.26</c:v>
                </c:pt>
                <c:pt idx="17">
                  <c:v>0.27</c:v>
                </c:pt>
                <c:pt idx="18">
                  <c:v>0.28</c:v>
                </c:pt>
                <c:pt idx="19">
                  <c:v>0.29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815184"/>
        <c:axId val="1769819456"/>
      </c:scatterChart>
      <c:valAx>
        <c:axId val="176981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Desviación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819456"/>
        <c:crosses val="autoZero"/>
        <c:crossBetween val="midCat"/>
      </c:valAx>
      <c:valAx>
        <c:axId val="176981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E(Rp)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815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1" Type="http://schemas.openxmlformats.org/officeDocument/2006/relationships/image" Target="../media/image3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0</xdr:row>
      <xdr:rowOff>101600</xdr:rowOff>
    </xdr:from>
    <xdr:to>
      <xdr:col>12</xdr:col>
      <xdr:colOff>0</xdr:colOff>
      <xdr:row>3</xdr:row>
      <xdr:rowOff>81280</xdr:rowOff>
    </xdr:to>
    <xdr:sp macro="" textlink="">
      <xdr:nvSpPr>
        <xdr:cNvPr id="2" name="TextBox 1"/>
        <xdr:cNvSpPr txBox="1"/>
      </xdr:nvSpPr>
      <xdr:spPr>
        <a:xfrm>
          <a:off x="121920" y="101600"/>
          <a:ext cx="10464800" cy="55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Punto 1. Obtenga la historia de precios diarios (período may 1/16 – may1/17) de la pg. de la BVC: </a:t>
          </a:r>
          <a:endParaRPr lang="en-US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http://www.bvc.com.co/pps/tibco/portalbvc/Home/Mercados/enlinea/indicesbursatiles?action=dummy. </a:t>
          </a:r>
          <a:endParaRPr lang="en-US"/>
        </a:p>
        <a:p>
          <a:endParaRPr lang="en-US" sz="1100"/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59816</xdr:colOff>
      <xdr:row>26</xdr:row>
      <xdr:rowOff>174796</xdr:rowOff>
    </xdr:from>
    <xdr:to>
      <xdr:col>13</xdr:col>
      <xdr:colOff>775571</xdr:colOff>
      <xdr:row>28</xdr:row>
      <xdr:rowOff>98750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7144" y="3538842"/>
          <a:ext cx="5214076" cy="311741"/>
        </a:xfrm>
        <a:prstGeom prst="rect">
          <a:avLst/>
        </a:prstGeom>
      </xdr:spPr>
    </xdr:pic>
    <xdr:clientData/>
  </xdr:twoCellAnchor>
  <xdr:twoCellAnchor>
    <xdr:from>
      <xdr:col>8</xdr:col>
      <xdr:colOff>426564</xdr:colOff>
      <xdr:row>36</xdr:row>
      <xdr:rowOff>77558</xdr:rowOff>
    </xdr:from>
    <xdr:to>
      <xdr:col>13</xdr:col>
      <xdr:colOff>261754</xdr:colOff>
      <xdr:row>37</xdr:row>
      <xdr:rowOff>135725</xdr:rowOff>
    </xdr:to>
    <xdr:sp macro="" textlink="">
      <xdr:nvSpPr>
        <xdr:cNvPr id="4" name="TextBox 3"/>
        <xdr:cNvSpPr txBox="1"/>
      </xdr:nvSpPr>
      <xdr:spPr>
        <a:xfrm>
          <a:off x="5273892" y="5399924"/>
          <a:ext cx="4333511" cy="2520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Encuentre la desviación estándar anual del retorno de cada activo (σi). </a:t>
          </a:r>
        </a:p>
      </xdr:txBody>
    </xdr:sp>
    <xdr:clientData/>
  </xdr:twoCellAnchor>
  <xdr:twoCellAnchor>
    <xdr:from>
      <xdr:col>0</xdr:col>
      <xdr:colOff>19389</xdr:colOff>
      <xdr:row>0</xdr:row>
      <xdr:rowOff>19390</xdr:rowOff>
    </xdr:from>
    <xdr:to>
      <xdr:col>9</xdr:col>
      <xdr:colOff>67862</xdr:colOff>
      <xdr:row>2</xdr:row>
      <xdr:rowOff>19390</xdr:rowOff>
    </xdr:to>
    <xdr:sp macro="" textlink="">
      <xdr:nvSpPr>
        <xdr:cNvPr id="5" name="TextBox 4"/>
        <xdr:cNvSpPr txBox="1"/>
      </xdr:nvSpPr>
      <xdr:spPr>
        <a:xfrm>
          <a:off x="19389" y="19390"/>
          <a:ext cx="6097939" cy="3877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Punto 2.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Calcule el segundo momento anualizado de los retornos</a:t>
          </a:r>
          <a:endParaRPr lang="en-US" sz="1100"/>
        </a:p>
      </xdr:txBody>
    </xdr:sp>
    <xdr:clientData/>
  </xdr:twoCellAnchor>
  <xdr:oneCellAnchor>
    <xdr:from>
      <xdr:col>8</xdr:col>
      <xdr:colOff>384222</xdr:colOff>
      <xdr:row>9</xdr:row>
      <xdr:rowOff>20765</xdr:rowOff>
    </xdr:from>
    <xdr:ext cx="4718728" cy="342786"/>
    <xdr:sp macro="" textlink="">
      <xdr:nvSpPr>
        <xdr:cNvPr id="6" name="Rectangle 5"/>
        <xdr:cNvSpPr/>
      </xdr:nvSpPr>
      <xdr:spPr>
        <a:xfrm>
          <a:off x="7291783" y="2049667"/>
          <a:ext cx="4718728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Encuentre la matriz de var-covar y de correlación (5x5)</a:t>
          </a:r>
          <a:endParaRPr lang="es-E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12</xdr:col>
      <xdr:colOff>427524</xdr:colOff>
      <xdr:row>6</xdr:row>
      <xdr:rowOff>138318</xdr:rowOff>
    </xdr:to>
    <xdr:sp macro="" textlink="">
      <xdr:nvSpPr>
        <xdr:cNvPr id="2" name="TextBox 1"/>
        <xdr:cNvSpPr txBox="1"/>
      </xdr:nvSpPr>
      <xdr:spPr>
        <a:xfrm>
          <a:off x="0" y="1"/>
          <a:ext cx="10989900" cy="127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Punto 3.  Considerelos siguientes portafolios, cuyospesos indican la participación deI BR,TES, TES UVR, COLCAP y COLSC respectivamente. Para cada uno encuentre su retorno anual esperado (E[R</a:t>
          </a:r>
          <a:r>
            <a:rPr lang="en-US" sz="7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]) y su volatilidad (σ</a:t>
          </a:r>
          <a:r>
            <a:rPr lang="en-US" sz="7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), usando los resultados del punto 1. </a:t>
          </a:r>
        </a:p>
        <a:p>
          <a:endParaRPr lang="en-US">
            <a:effectLst/>
          </a:endParaRPr>
        </a:p>
        <a:p>
          <a:pPr lvl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a)  w1 = [50% 20% 10% 10% 10%] </a:t>
          </a:r>
          <a:endParaRPr lang="en-US">
            <a:effectLst/>
          </a:endParaRPr>
        </a:p>
        <a:p>
          <a:pPr lvl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b)  w2 = [20% 40% 30% -20% 30%] </a:t>
          </a:r>
          <a:endParaRPr lang="en-US">
            <a:effectLst/>
          </a:endParaRPr>
        </a:p>
        <a:p>
          <a:pPr lvl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c)  w3 = [0% 60% 0% 40% 0%]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12</xdr:col>
      <xdr:colOff>427524</xdr:colOff>
      <xdr:row>6</xdr:row>
      <xdr:rowOff>138318</xdr:rowOff>
    </xdr:to>
    <xdr:sp macro="" textlink="">
      <xdr:nvSpPr>
        <xdr:cNvPr id="2" name="TextBox 1"/>
        <xdr:cNvSpPr txBox="1"/>
      </xdr:nvSpPr>
      <xdr:spPr>
        <a:xfrm>
          <a:off x="0" y="1"/>
          <a:ext cx="10574824" cy="12813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Punto 4. Encuentre los pesos del Portafolio de Mínima Varianza. Encuentre E[RP] y σP para este portafolio.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6</xdr:col>
      <xdr:colOff>0</xdr:colOff>
      <xdr:row>3</xdr:row>
      <xdr:rowOff>0</xdr:rowOff>
    </xdr:to>
    <xdr:sp macro="" textlink="">
      <xdr:nvSpPr>
        <xdr:cNvPr id="2" name="TextBox 1"/>
        <xdr:cNvSpPr txBox="1"/>
      </xdr:nvSpPr>
      <xdr:spPr>
        <a:xfrm>
          <a:off x="0" y="1"/>
          <a:ext cx="5318911" cy="5909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Punto 5)  Encuentre el portafolio con Mínima Varianza sujeto a E[RP] = 8.5%.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642042</xdr:colOff>
      <xdr:row>4</xdr:row>
      <xdr:rowOff>0</xdr:rowOff>
    </xdr:to>
    <xdr:sp macro="" textlink="">
      <xdr:nvSpPr>
        <xdr:cNvPr id="3" name="TextBox 2"/>
        <xdr:cNvSpPr txBox="1"/>
      </xdr:nvSpPr>
      <xdr:spPr>
        <a:xfrm>
          <a:off x="0" y="0"/>
          <a:ext cx="7696200" cy="787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Punto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6.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Grafique la frontera eficiente .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Nota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:Recuerde que esta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ontera es generada por cualquier pareja de portafolios eficientes. Si w1 y w2 son los pesos de dos portafolios eficientes, entonces los pesos de todo portafolio eficiente se generan variando α en la expresión wp = α * w1 + (1- α) * w2. Adicionalmente, grafique los puntos que representan cada uno de los cinco activos contra esta frontera. </a:t>
          </a:r>
          <a:endParaRPr lang="en-US">
            <a:effectLst/>
          </a:endParaRPr>
        </a:p>
      </xdr:txBody>
    </xdr:sp>
    <xdr:clientData/>
  </xdr:twoCellAnchor>
  <xdr:twoCellAnchor>
    <xdr:from>
      <xdr:col>1</xdr:col>
      <xdr:colOff>686431</xdr:colOff>
      <xdr:row>62</xdr:row>
      <xdr:rowOff>94139</xdr:rowOff>
    </xdr:from>
    <xdr:to>
      <xdr:col>10</xdr:col>
      <xdr:colOff>169334</xdr:colOff>
      <xdr:row>97</xdr:row>
      <xdr:rowOff>63500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362790</xdr:colOff>
      <xdr:row>62</xdr:row>
      <xdr:rowOff>85410</xdr:rowOff>
    </xdr:from>
    <xdr:to>
      <xdr:col>19</xdr:col>
      <xdr:colOff>613832</xdr:colOff>
      <xdr:row>97</xdr:row>
      <xdr:rowOff>42333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660399</xdr:colOff>
      <xdr:row>97</xdr:row>
      <xdr:rowOff>135466</xdr:rowOff>
    </xdr:from>
    <xdr:to>
      <xdr:col>10</xdr:col>
      <xdr:colOff>253999</xdr:colOff>
      <xdr:row>132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338666</xdr:colOff>
      <xdr:row>97</xdr:row>
      <xdr:rowOff>118534</xdr:rowOff>
    </xdr:from>
    <xdr:to>
      <xdr:col>20</xdr:col>
      <xdr:colOff>16933</xdr:colOff>
      <xdr:row>132</xdr:row>
      <xdr:rowOff>67734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600364</xdr:colOff>
      <xdr:row>4</xdr:row>
      <xdr:rowOff>103909</xdr:rowOff>
    </xdr:to>
    <xdr:sp macro="" textlink="">
      <xdr:nvSpPr>
        <xdr:cNvPr id="2" name="TextBox 1"/>
        <xdr:cNvSpPr txBox="1"/>
      </xdr:nvSpPr>
      <xdr:spPr>
        <a:xfrm>
          <a:off x="0" y="0"/>
          <a:ext cx="8474364" cy="889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Punto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7)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 comité indica que el VaR del retorno del portafolio a un año, con 95% de confianza, debe ser menor que 25%. Es decir, cualquier portafolio en el que usted invierta debe retornar más que -25% con 95% de probabilidad. Usando el espacio Media-Varianza, describa el efecto de esta restricción con respecto a los portafolios admisibles para inversión. </a:t>
          </a:r>
          <a:endParaRPr lang="en-US">
            <a:effectLst/>
          </a:endParaRPr>
        </a:p>
        <a:p>
          <a:endParaRPr lang="en-US">
            <a:effectLst/>
          </a:endParaRPr>
        </a:p>
      </xdr:txBody>
    </xdr:sp>
    <xdr:clientData/>
  </xdr:twoCellAnchor>
  <xdr:twoCellAnchor editAs="oneCell">
    <xdr:from>
      <xdr:col>0</xdr:col>
      <xdr:colOff>411729</xdr:colOff>
      <xdr:row>5</xdr:row>
      <xdr:rowOff>67196</xdr:rowOff>
    </xdr:from>
    <xdr:to>
      <xdr:col>3</xdr:col>
      <xdr:colOff>465332</xdr:colOff>
      <xdr:row>11</xdr:row>
      <xdr:rowOff>118133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729" y="1033500"/>
          <a:ext cx="3145777" cy="1210503"/>
        </a:xfrm>
        <a:prstGeom prst="rect">
          <a:avLst/>
        </a:prstGeom>
      </xdr:spPr>
    </xdr:pic>
    <xdr:clientData/>
  </xdr:twoCellAnchor>
  <xdr:twoCellAnchor>
    <xdr:from>
      <xdr:col>3</xdr:col>
      <xdr:colOff>18823</xdr:colOff>
      <xdr:row>12</xdr:row>
      <xdr:rowOff>181967</xdr:rowOff>
    </xdr:from>
    <xdr:to>
      <xdr:col>12</xdr:col>
      <xdr:colOff>515280</xdr:colOff>
      <xdr:row>48</xdr:row>
      <xdr:rowOff>179708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984249</xdr:colOff>
      <xdr:row>53</xdr:row>
      <xdr:rowOff>190499</xdr:rowOff>
    </xdr:from>
    <xdr:to>
      <xdr:col>16</xdr:col>
      <xdr:colOff>412749</xdr:colOff>
      <xdr:row>100</xdr:row>
      <xdr:rowOff>47624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719156</xdr:colOff>
      <xdr:row>5</xdr:row>
      <xdr:rowOff>107108</xdr:rowOff>
    </xdr:to>
    <xdr:sp macro="" textlink="">
      <xdr:nvSpPr>
        <xdr:cNvPr id="2" name="TextBox 1"/>
        <xdr:cNvSpPr txBox="1"/>
      </xdr:nvSpPr>
      <xdr:spPr>
        <a:xfrm>
          <a:off x="0" y="0"/>
          <a:ext cx="14735060" cy="1025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Punto 7. La junta directiva le impone las siguientes restricciones con respecto al peso de cada activo:0%≤wIBR ≤60%,-10%≤wTES ≤60%,0%≤wTESUVR ≤20%,0%≤wCAP ≤40%, 0% ≤ wSC ≤ 15%. Además, la porción del portafolio invertido en acciones (COLCAP y COLSC) no puede exceder 45%, y en TES (TES y TES UVR) no puede exceder 65%. Dadas estas restricciones, encuentre la frontera eficiente. Sugerencia: encuentre portafolios que minimizan el riesgo (σP) para distintos niveles de E[RP]. 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Grafique la frontera en el espacio media-varianza. Qué puede decir de esta frontera con respecto a la frontera encontrada en el punto 5? </a:t>
          </a:r>
          <a:endParaRPr lang="en-US">
            <a:effectLst/>
          </a:endParaRPr>
        </a:p>
        <a:p>
          <a:endParaRPr lang="en-US">
            <a:effectLst/>
          </a:endParaRPr>
        </a:p>
      </xdr:txBody>
    </xdr:sp>
    <xdr:clientData/>
  </xdr:twoCellAnchor>
  <xdr:twoCellAnchor>
    <xdr:from>
      <xdr:col>0</xdr:col>
      <xdr:colOff>78826</xdr:colOff>
      <xdr:row>44</xdr:row>
      <xdr:rowOff>57150</xdr:rowOff>
    </xdr:from>
    <xdr:to>
      <xdr:col>7</xdr:col>
      <xdr:colOff>284656</xdr:colOff>
      <xdr:row>60</xdr:row>
      <xdr:rowOff>21897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281370</xdr:colOff>
      <xdr:row>44</xdr:row>
      <xdr:rowOff>57148</xdr:rowOff>
    </xdr:from>
    <xdr:to>
      <xdr:col>14</xdr:col>
      <xdr:colOff>405086</xdr:colOff>
      <xdr:row>60</xdr:row>
      <xdr:rowOff>32844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54742</xdr:colOff>
      <xdr:row>60</xdr:row>
      <xdr:rowOff>54741</xdr:rowOff>
    </xdr:from>
    <xdr:to>
      <xdr:col>7</xdr:col>
      <xdr:colOff>260572</xdr:colOff>
      <xdr:row>76</xdr:row>
      <xdr:rowOff>30436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12701</xdr:colOff>
      <xdr:row>0</xdr:row>
      <xdr:rowOff>38100</xdr:rowOff>
    </xdr:from>
    <xdr:to>
      <xdr:col>15</xdr:col>
      <xdr:colOff>203679</xdr:colOff>
      <xdr:row>8</xdr:row>
      <xdr:rowOff>83868</xdr:rowOff>
    </xdr:to>
    <xdr:sp macro="" textlink="">
      <xdr:nvSpPr>
        <xdr:cNvPr id="2" name="TextBox 1"/>
        <xdr:cNvSpPr txBox="1"/>
      </xdr:nvSpPr>
      <xdr:spPr>
        <a:xfrm>
          <a:off x="12701" y="38100"/>
          <a:ext cx="12771167" cy="15793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Punto 9. Usted va a escoger portafolios de inversión de acuerdo a funciones de utilidad de la forma U(r) = r - r2. λ es un parámetro de aversión al riesgo que usted pretende calibrar mediante encuestas. Para esto, usted propone dos escenarios a los inversionistas: </a:t>
          </a:r>
          <a:endParaRPr lang="en-US">
            <a:effectLst/>
          </a:endParaRPr>
        </a:p>
        <a:p>
          <a:endParaRPr lang="en-US" sz="1100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En el primero, el portafolio retorna 5% con 100% de probabilidad.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En el segundo, el portafolio es una lotería que retorna 10% con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 de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probabilidad, y 0% con (1-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)% de probabilidad.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 pregunta que usted hace a los inversionistas es: cuál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hace que usted sea </a:t>
          </a:r>
          <a:r>
            <a:rPr lang="en-US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indiferente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entre los dos escenarios? La respuesta dada por los inversionistas se divide en tres valores: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55% (baja aversión al riesgo),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65% (media aversión al riesgo),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75% (alta aversión al riesgo). </a:t>
          </a:r>
          <a:endParaRPr lang="en-US">
            <a:effectLst/>
          </a:endParaRPr>
        </a:p>
      </xdr:txBody>
    </xdr:sp>
    <xdr:clientData/>
  </xdr:twoCellAnchor>
  <xdr:twoCellAnchor editAs="oneCell">
    <xdr:from>
      <xdr:col>9</xdr:col>
      <xdr:colOff>215662</xdr:colOff>
      <xdr:row>12</xdr:row>
      <xdr:rowOff>11980</xdr:rowOff>
    </xdr:from>
    <xdr:to>
      <xdr:col>10</xdr:col>
      <xdr:colOff>570642</xdr:colOff>
      <xdr:row>13</xdr:row>
      <xdr:rowOff>83866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7454" y="3079150"/>
          <a:ext cx="959730" cy="27556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9</xdr:row>
      <xdr:rowOff>0</xdr:rowOff>
    </xdr:from>
    <xdr:ext cx="7883585" cy="781240"/>
    <xdr:sp macro="" textlink="">
      <xdr:nvSpPr>
        <xdr:cNvPr id="4" name="TextBox 3"/>
        <xdr:cNvSpPr txBox="1"/>
      </xdr:nvSpPr>
      <xdr:spPr>
        <a:xfrm>
          <a:off x="0" y="2444150"/>
          <a:ext cx="7883585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a)  Calibre λ para cada grupo de inversionistas. Para esto, considere que un inversionista con función de utilidad U es indiferente entre los retornos R1 y R2 si y solo si E[U(R1)] = E[U(R2)]. </a:t>
          </a:r>
          <a:endParaRPr lang="en-US" b="1">
            <a:effectLst/>
          </a:endParaRPr>
        </a:p>
        <a:p>
          <a:endParaRPr lang="en-US" sz="1100"/>
        </a:p>
      </xdr:txBody>
    </xdr:sp>
    <xdr:clientData/>
  </xdr:oneCellAnchor>
  <xdr:twoCellAnchor>
    <xdr:from>
      <xdr:col>0</xdr:col>
      <xdr:colOff>35942</xdr:colOff>
      <xdr:row>23</xdr:row>
      <xdr:rowOff>155753</xdr:rowOff>
    </xdr:from>
    <xdr:to>
      <xdr:col>11</xdr:col>
      <xdr:colOff>670944</xdr:colOff>
      <xdr:row>25</xdr:row>
      <xdr:rowOff>0</xdr:rowOff>
    </xdr:to>
    <xdr:sp macro="" textlink="">
      <xdr:nvSpPr>
        <xdr:cNvPr id="5" name="TextBox 4"/>
        <xdr:cNvSpPr txBox="1"/>
      </xdr:nvSpPr>
      <xdr:spPr>
        <a:xfrm>
          <a:off x="35942" y="4612734"/>
          <a:ext cx="10088115" cy="227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/>
            <a:t>b)</a:t>
          </a:r>
          <a:r>
            <a:rPr lang="en-US" sz="1100" b="1" baseline="0"/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Para cada grupo de inversionistas determine un portafolio óptimo de inversión; considere solamente la restricción impuesta en el punto 7. </a:t>
          </a:r>
          <a:endParaRPr lang="en-US" b="1">
            <a:effectLst/>
          </a:endParaRPr>
        </a:p>
        <a:p>
          <a:endParaRPr lang="en-US" sz="1100" b="1"/>
        </a:p>
      </xdr:txBody>
    </xdr:sp>
    <xdr:clientData/>
  </xdr:twoCellAnchor>
  <xdr:twoCellAnchor>
    <xdr:from>
      <xdr:col>0</xdr:col>
      <xdr:colOff>115230</xdr:colOff>
      <xdr:row>58</xdr:row>
      <xdr:rowOff>149851</xdr:rowOff>
    </xdr:from>
    <xdr:to>
      <xdr:col>8</xdr:col>
      <xdr:colOff>163154</xdr:colOff>
      <xdr:row>61</xdr:row>
      <xdr:rowOff>173812</xdr:rowOff>
    </xdr:to>
    <xdr:sp macro="" textlink="">
      <xdr:nvSpPr>
        <xdr:cNvPr id="6" name="TextBox 5"/>
        <xdr:cNvSpPr txBox="1"/>
      </xdr:nvSpPr>
      <xdr:spPr>
        <a:xfrm>
          <a:off x="115230" y="12504336"/>
          <a:ext cx="7793990" cy="6122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c)  Para cada grupo de inversionistas determine un portafolio óptimo de inversión; considere las restricciones impuestas en los puntos 7 y 8. </a:t>
          </a:r>
          <a:endParaRPr lang="en-US" b="1">
            <a:effectLst/>
          </a:endParaRPr>
        </a:p>
        <a:p>
          <a:endParaRPr lang="en-US" sz="1100" b="1"/>
        </a:p>
      </xdr:txBody>
    </xdr:sp>
    <xdr:clientData/>
  </xdr:twoCellAnchor>
  <xdr:oneCellAnchor>
    <xdr:from>
      <xdr:col>4</xdr:col>
      <xdr:colOff>61885</xdr:colOff>
      <xdr:row>35</xdr:row>
      <xdr:rowOff>119887</xdr:rowOff>
    </xdr:from>
    <xdr:ext cx="5306859" cy="405432"/>
    <xdr:sp macro="" textlink="">
      <xdr:nvSpPr>
        <xdr:cNvPr id="7" name="Rectangle 6"/>
        <xdr:cNvSpPr/>
      </xdr:nvSpPr>
      <xdr:spPr>
        <a:xfrm>
          <a:off x="4371948" y="6882637"/>
          <a:ext cx="5306859" cy="405432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Grupo de inversionista: Alto</a:t>
          </a:r>
        </a:p>
      </xdr:txBody>
    </xdr:sp>
    <xdr:clientData/>
  </xdr:oneCellAnchor>
  <xdr:twoCellAnchor editAs="oneCell">
    <xdr:from>
      <xdr:col>1</xdr:col>
      <xdr:colOff>371415</xdr:colOff>
      <xdr:row>40</xdr:row>
      <xdr:rowOff>143774</xdr:rowOff>
    </xdr:from>
    <xdr:to>
      <xdr:col>1</xdr:col>
      <xdr:colOff>1331145</xdr:colOff>
      <xdr:row>42</xdr:row>
      <xdr:rowOff>35944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321" y="7931510"/>
          <a:ext cx="959730" cy="275566"/>
        </a:xfrm>
        <a:prstGeom prst="rect">
          <a:avLst/>
        </a:prstGeom>
      </xdr:spPr>
    </xdr:pic>
    <xdr:clientData/>
  </xdr:twoCellAnchor>
  <xdr:twoCellAnchor editAs="oneCell">
    <xdr:from>
      <xdr:col>11</xdr:col>
      <xdr:colOff>370142</xdr:colOff>
      <xdr:row>26</xdr:row>
      <xdr:rowOff>166911</xdr:rowOff>
    </xdr:from>
    <xdr:to>
      <xdr:col>15</xdr:col>
      <xdr:colOff>259821</xdr:colOff>
      <xdr:row>33</xdr:row>
      <xdr:rowOff>12763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35611" y="5167536"/>
          <a:ext cx="3151992" cy="1203165"/>
        </a:xfrm>
        <a:prstGeom prst="rect">
          <a:avLst/>
        </a:prstGeom>
      </xdr:spPr>
    </xdr:pic>
    <xdr:clientData/>
  </xdr:twoCellAnchor>
  <xdr:oneCellAnchor>
    <xdr:from>
      <xdr:col>1</xdr:col>
      <xdr:colOff>371415</xdr:colOff>
      <xdr:row>47</xdr:row>
      <xdr:rowOff>143774</xdr:rowOff>
    </xdr:from>
    <xdr:ext cx="959730" cy="273170"/>
    <xdr:pic>
      <xdr:nvPicPr>
        <xdr:cNvPr id="13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696" y="7882837"/>
          <a:ext cx="959730" cy="273170"/>
        </a:xfrm>
        <a:prstGeom prst="rect">
          <a:avLst/>
        </a:prstGeom>
      </xdr:spPr>
    </xdr:pic>
    <xdr:clientData/>
  </xdr:oneCellAnchor>
  <xdr:oneCellAnchor>
    <xdr:from>
      <xdr:col>1</xdr:col>
      <xdr:colOff>371415</xdr:colOff>
      <xdr:row>54</xdr:row>
      <xdr:rowOff>143774</xdr:rowOff>
    </xdr:from>
    <xdr:ext cx="959730" cy="273170"/>
    <xdr:pic>
      <xdr:nvPicPr>
        <xdr:cNvPr id="15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696" y="9811649"/>
          <a:ext cx="959730" cy="273170"/>
        </a:xfrm>
        <a:prstGeom prst="rect">
          <a:avLst/>
        </a:prstGeom>
      </xdr:spPr>
    </xdr:pic>
    <xdr:clientData/>
  </xdr:oneCellAnchor>
  <xdr:oneCellAnchor>
    <xdr:from>
      <xdr:col>4</xdr:col>
      <xdr:colOff>35719</xdr:colOff>
      <xdr:row>49</xdr:row>
      <xdr:rowOff>71437</xdr:rowOff>
    </xdr:from>
    <xdr:ext cx="5306859" cy="405432"/>
    <xdr:sp macro="" textlink="">
      <xdr:nvSpPr>
        <xdr:cNvPr id="17" name="Rectangle 6"/>
        <xdr:cNvSpPr/>
      </xdr:nvSpPr>
      <xdr:spPr>
        <a:xfrm>
          <a:off x="4345782" y="9548812"/>
          <a:ext cx="5306859" cy="405432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Grupo de inversionista: Bajo</a:t>
          </a:r>
        </a:p>
      </xdr:txBody>
    </xdr:sp>
    <xdr:clientData/>
  </xdr:oneCellAnchor>
  <xdr:oneCellAnchor>
    <xdr:from>
      <xdr:col>4</xdr:col>
      <xdr:colOff>107156</xdr:colOff>
      <xdr:row>42</xdr:row>
      <xdr:rowOff>83344</xdr:rowOff>
    </xdr:from>
    <xdr:ext cx="5306859" cy="718530"/>
    <xdr:sp macro="" textlink="">
      <xdr:nvSpPr>
        <xdr:cNvPr id="18" name="Rectangle 6"/>
        <xdr:cNvSpPr/>
      </xdr:nvSpPr>
      <xdr:spPr>
        <a:xfrm>
          <a:off x="4417219" y="8203407"/>
          <a:ext cx="5306859" cy="71853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Grupo de inversionista: Media</a:t>
          </a:r>
        </a:p>
        <a:p>
          <a:pPr algn="ctr"/>
          <a:endParaRPr lang="es-E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4</xdr:col>
      <xdr:colOff>38073</xdr:colOff>
      <xdr:row>74</xdr:row>
      <xdr:rowOff>179418</xdr:rowOff>
    </xdr:from>
    <xdr:ext cx="5306859" cy="405432"/>
    <xdr:sp macro="" textlink="">
      <xdr:nvSpPr>
        <xdr:cNvPr id="27" name="Rectangle 6"/>
        <xdr:cNvSpPr/>
      </xdr:nvSpPr>
      <xdr:spPr>
        <a:xfrm>
          <a:off x="4348136" y="14478824"/>
          <a:ext cx="5306859" cy="405432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Grupo de inversionista: Alto</a:t>
          </a:r>
        </a:p>
      </xdr:txBody>
    </xdr:sp>
    <xdr:clientData/>
  </xdr:oneCellAnchor>
  <xdr:oneCellAnchor>
    <xdr:from>
      <xdr:col>1</xdr:col>
      <xdr:colOff>371415</xdr:colOff>
      <xdr:row>80</xdr:row>
      <xdr:rowOff>143774</xdr:rowOff>
    </xdr:from>
    <xdr:ext cx="959730" cy="273170"/>
    <xdr:pic>
      <xdr:nvPicPr>
        <xdr:cNvPr id="2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696" y="7882837"/>
          <a:ext cx="959730" cy="273170"/>
        </a:xfrm>
        <a:prstGeom prst="rect">
          <a:avLst/>
        </a:prstGeom>
      </xdr:spPr>
    </xdr:pic>
    <xdr:clientData/>
  </xdr:oneCellAnchor>
  <xdr:oneCellAnchor>
    <xdr:from>
      <xdr:col>4</xdr:col>
      <xdr:colOff>26167</xdr:colOff>
      <xdr:row>84</xdr:row>
      <xdr:rowOff>12730</xdr:rowOff>
    </xdr:from>
    <xdr:ext cx="5306859" cy="718530"/>
    <xdr:sp macro="" textlink="">
      <xdr:nvSpPr>
        <xdr:cNvPr id="29" name="Rectangle 6"/>
        <xdr:cNvSpPr/>
      </xdr:nvSpPr>
      <xdr:spPr>
        <a:xfrm>
          <a:off x="4336230" y="16240949"/>
          <a:ext cx="5306859" cy="71853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Grupo de inversionista: Mediano</a:t>
          </a:r>
        </a:p>
        <a:p>
          <a:pPr algn="ctr"/>
          <a:endParaRPr lang="es-E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</xdr:col>
      <xdr:colOff>371415</xdr:colOff>
      <xdr:row>89</xdr:row>
      <xdr:rowOff>143774</xdr:rowOff>
    </xdr:from>
    <xdr:ext cx="959730" cy="273170"/>
    <xdr:pic>
      <xdr:nvPicPr>
        <xdr:cNvPr id="30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696" y="15609993"/>
          <a:ext cx="959730" cy="273170"/>
        </a:xfrm>
        <a:prstGeom prst="rect">
          <a:avLst/>
        </a:prstGeom>
      </xdr:spPr>
    </xdr:pic>
    <xdr:clientData/>
  </xdr:oneCellAnchor>
  <xdr:oneCellAnchor>
    <xdr:from>
      <xdr:col>4</xdr:col>
      <xdr:colOff>38073</xdr:colOff>
      <xdr:row>92</xdr:row>
      <xdr:rowOff>83344</xdr:rowOff>
    </xdr:from>
    <xdr:ext cx="5306859" cy="405432"/>
    <xdr:sp macro="" textlink="">
      <xdr:nvSpPr>
        <xdr:cNvPr id="31" name="Rectangle 6"/>
        <xdr:cNvSpPr/>
      </xdr:nvSpPr>
      <xdr:spPr>
        <a:xfrm>
          <a:off x="4348136" y="17859375"/>
          <a:ext cx="5306859" cy="405432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Grupo de inversionista: Bajo</a:t>
          </a:r>
        </a:p>
      </xdr:txBody>
    </xdr:sp>
    <xdr:clientData/>
  </xdr:oneCellAnchor>
  <xdr:oneCellAnchor>
    <xdr:from>
      <xdr:col>1</xdr:col>
      <xdr:colOff>371415</xdr:colOff>
      <xdr:row>97</xdr:row>
      <xdr:rowOff>143774</xdr:rowOff>
    </xdr:from>
    <xdr:ext cx="959730" cy="273170"/>
    <xdr:pic>
      <xdr:nvPicPr>
        <xdr:cNvPr id="32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696" y="15609993"/>
          <a:ext cx="959730" cy="273170"/>
        </a:xfrm>
        <a:prstGeom prst="rect">
          <a:avLst/>
        </a:prstGeom>
      </xdr:spPr>
    </xdr:pic>
    <xdr:clientData/>
  </xdr:oneCellAnchor>
  <xdr:twoCellAnchor>
    <xdr:from>
      <xdr:col>14</xdr:col>
      <xdr:colOff>265341</xdr:colOff>
      <xdr:row>33</xdr:row>
      <xdr:rowOff>108856</xdr:rowOff>
    </xdr:from>
    <xdr:to>
      <xdr:col>22</xdr:col>
      <xdr:colOff>664483</xdr:colOff>
      <xdr:row>52</xdr:row>
      <xdr:rowOff>0</xdr:rowOff>
    </xdr:to>
    <xdr:graphicFrame macro="">
      <xdr:nvGraphicFramePr>
        <xdr:cNvPr id="2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707571</xdr:colOff>
      <xdr:row>77</xdr:row>
      <xdr:rowOff>149678</xdr:rowOff>
    </xdr:from>
    <xdr:to>
      <xdr:col>25</xdr:col>
      <xdr:colOff>54429</xdr:colOff>
      <xdr:row>100</xdr:row>
      <xdr:rowOff>95250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0"/>
  <sheetViews>
    <sheetView tabSelected="1" zoomScale="125" zoomScaleNormal="85" zoomScalePageLayoutView="85" workbookViewId="0">
      <selection activeCell="B6" sqref="B6:B250"/>
    </sheetView>
  </sheetViews>
  <sheetFormatPr baseColWidth="10" defaultRowHeight="15" x14ac:dyDescent="0.2"/>
  <cols>
    <col min="1" max="1" width="3.83203125" style="33" bestFit="1" customWidth="1"/>
    <col min="2" max="2" width="8.5" style="33" bestFit="1" customWidth="1"/>
    <col min="3" max="3" width="7.33203125" style="33" bestFit="1" customWidth="1"/>
    <col min="4" max="4" width="7.83203125" style="33" bestFit="1" customWidth="1"/>
    <col min="5" max="5" width="12" style="33" bestFit="1" customWidth="1"/>
    <col min="6" max="6" width="8" style="33" bestFit="1" customWidth="1"/>
    <col min="7" max="7" width="7.5" style="33" bestFit="1" customWidth="1"/>
    <col min="8" max="8" width="7.5" style="33" customWidth="1"/>
    <col min="9" max="9" width="10.83203125" style="33"/>
    <col min="10" max="10" width="7.33203125" style="33" bestFit="1" customWidth="1"/>
    <col min="11" max="11" width="7.83203125" style="33" bestFit="1" customWidth="1"/>
    <col min="12" max="12" width="13.6640625" style="33" customWidth="1"/>
    <col min="13" max="13" width="9.1640625" style="3" customWidth="1"/>
    <col min="14" max="14" width="9" style="3" customWidth="1"/>
    <col min="15" max="15" width="10.83203125" style="3"/>
    <col min="16" max="16" width="12.1640625" style="3" bestFit="1" customWidth="1"/>
    <col min="17" max="17" width="26.5" style="3" customWidth="1"/>
    <col min="18" max="18" width="23.83203125" style="3" bestFit="1" customWidth="1"/>
    <col min="19" max="28" width="10.83203125" style="3"/>
  </cols>
  <sheetData>
    <row r="1" spans="1:28" s="1" customFormat="1" x14ac:dyDescent="0.2">
      <c r="A1" s="3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1" customFormat="1" x14ac:dyDescent="0.2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s="1" customFormat="1" x14ac:dyDescent="0.2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s="1" customFormat="1" ht="16" thickBot="1" x14ac:dyDescent="0.2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33" customHeight="1" thickBot="1" x14ac:dyDescent="0.25">
      <c r="A5" s="71" t="s">
        <v>257</v>
      </c>
      <c r="B5" s="181" t="s">
        <v>0</v>
      </c>
      <c r="C5" s="182" t="s">
        <v>1</v>
      </c>
      <c r="D5" s="182" t="s">
        <v>2</v>
      </c>
      <c r="E5" s="182" t="s">
        <v>3</v>
      </c>
      <c r="F5" s="182" t="s">
        <v>4</v>
      </c>
      <c r="G5" s="183" t="s">
        <v>5</v>
      </c>
      <c r="H5" s="217"/>
      <c r="I5" s="71" t="s">
        <v>0</v>
      </c>
      <c r="J5" s="208" t="s">
        <v>1</v>
      </c>
      <c r="K5" s="209" t="s">
        <v>2</v>
      </c>
      <c r="L5" s="209" t="s">
        <v>3</v>
      </c>
      <c r="M5" s="209" t="s">
        <v>4</v>
      </c>
      <c r="N5" s="210" t="s">
        <v>5</v>
      </c>
      <c r="P5" s="205" t="s">
        <v>251</v>
      </c>
      <c r="Q5" s="206" t="s">
        <v>410</v>
      </c>
      <c r="R5" s="207" t="s">
        <v>255</v>
      </c>
    </row>
    <row r="6" spans="1:28" ht="16" thickBot="1" x14ac:dyDescent="0.25">
      <c r="A6" s="111">
        <v>1</v>
      </c>
      <c r="B6" s="237">
        <v>20160502</v>
      </c>
      <c r="C6" s="240">
        <v>149.86104733018499</v>
      </c>
      <c r="D6" s="240">
        <v>205.46</v>
      </c>
      <c r="E6" s="240">
        <v>220.08</v>
      </c>
      <c r="F6" s="240">
        <v>1342.5</v>
      </c>
      <c r="G6" s="241">
        <v>980.97</v>
      </c>
      <c r="H6" s="177"/>
      <c r="I6" s="237">
        <v>20160502</v>
      </c>
      <c r="J6" s="274" t="s">
        <v>411</v>
      </c>
      <c r="K6" s="274"/>
      <c r="L6" s="274"/>
      <c r="M6" s="274"/>
      <c r="N6" s="275"/>
      <c r="P6" s="202" t="s">
        <v>1</v>
      </c>
      <c r="Q6" s="203">
        <v>5.5E-2</v>
      </c>
      <c r="R6" s="204">
        <f>(Q6+1)^(1/250)-1</f>
        <v>2.1418600225908691E-4</v>
      </c>
    </row>
    <row r="7" spans="1:28" x14ac:dyDescent="0.2">
      <c r="A7" s="34">
        <v>2</v>
      </c>
      <c r="B7" s="238">
        <v>20160503</v>
      </c>
      <c r="C7" s="177">
        <v>149.888829903237</v>
      </c>
      <c r="D7" s="177">
        <v>205.35</v>
      </c>
      <c r="E7" s="177">
        <v>220.02</v>
      </c>
      <c r="F7" s="177">
        <v>1320.18</v>
      </c>
      <c r="G7" s="178">
        <v>972.73</v>
      </c>
      <c r="H7" s="177"/>
      <c r="I7" s="238">
        <v>20160503</v>
      </c>
      <c r="J7" s="211">
        <f t="shared" ref="J7:J70" si="0">(C6/C7)-1</f>
        <v>-1.8535452621748494E-4</v>
      </c>
      <c r="K7" s="211">
        <f t="shared" ref="K7:K70" si="1">(D6/D7)-1</f>
        <v>5.3567080594119076E-4</v>
      </c>
      <c r="L7" s="211">
        <f t="shared" ref="L7:L70" si="2">(E6/E7)-1</f>
        <v>2.7270248159250166E-4</v>
      </c>
      <c r="M7" s="211">
        <f t="shared" ref="M7:M70" si="3">(F6/F7)-1</f>
        <v>1.6906785438349337E-2</v>
      </c>
      <c r="N7" s="212">
        <f t="shared" ref="N7:N70" si="4">(G6/G7)-1</f>
        <v>8.4710042869038382E-3</v>
      </c>
      <c r="P7" s="184" t="s">
        <v>2</v>
      </c>
      <c r="Q7" s="185">
        <v>8.5000000000000006E-2</v>
      </c>
      <c r="R7" s="186">
        <f t="shared" ref="R7:R10" si="5">(Q7+1)^(1/250)-1</f>
        <v>3.2637319611583671E-4</v>
      </c>
    </row>
    <row r="8" spans="1:28" x14ac:dyDescent="0.2">
      <c r="A8" s="34">
        <v>3</v>
      </c>
      <c r="B8" s="238" t="s">
        <v>8</v>
      </c>
      <c r="C8" s="177">
        <v>149.916621790448</v>
      </c>
      <c r="D8" s="177">
        <v>205.98</v>
      </c>
      <c r="E8" s="177">
        <v>220.28</v>
      </c>
      <c r="F8" s="177">
        <v>1311.83</v>
      </c>
      <c r="G8" s="178">
        <v>968.56</v>
      </c>
      <c r="H8" s="177"/>
      <c r="I8" s="238" t="s">
        <v>8</v>
      </c>
      <c r="J8" s="213">
        <f t="shared" si="0"/>
        <v>-1.853822936982441E-4</v>
      </c>
      <c r="K8" s="213">
        <f t="shared" si="1"/>
        <v>-3.0585493737256275E-3</v>
      </c>
      <c r="L8" s="213">
        <f t="shared" si="2"/>
        <v>-1.1803159615034753E-3</v>
      </c>
      <c r="M8" s="213">
        <f t="shared" si="3"/>
        <v>6.3651540214815228E-3</v>
      </c>
      <c r="N8" s="214">
        <f t="shared" si="4"/>
        <v>4.3053605352276758E-3</v>
      </c>
      <c r="P8" s="184" t="s">
        <v>3</v>
      </c>
      <c r="Q8" s="187">
        <v>0.08</v>
      </c>
      <c r="R8" s="186">
        <f t="shared" si="5"/>
        <v>3.07891553422035E-4</v>
      </c>
    </row>
    <row r="9" spans="1:28" x14ac:dyDescent="0.2">
      <c r="A9" s="34">
        <v>4</v>
      </c>
      <c r="B9" s="238" t="s">
        <v>9</v>
      </c>
      <c r="C9" s="177">
        <v>149.94441883073799</v>
      </c>
      <c r="D9" s="177">
        <v>205.73</v>
      </c>
      <c r="E9" s="177">
        <v>219.87</v>
      </c>
      <c r="F9" s="177">
        <v>1291.1400000000001</v>
      </c>
      <c r="G9" s="178">
        <v>970.21</v>
      </c>
      <c r="H9" s="177"/>
      <c r="I9" s="238" t="s">
        <v>9</v>
      </c>
      <c r="J9" s="213">
        <f t="shared" si="0"/>
        <v>-1.8538229369746695E-4</v>
      </c>
      <c r="K9" s="213">
        <f t="shared" si="1"/>
        <v>1.2151849511494728E-3</v>
      </c>
      <c r="L9" s="213">
        <f t="shared" si="2"/>
        <v>1.8647382544230151E-3</v>
      </c>
      <c r="M9" s="213">
        <f t="shared" si="3"/>
        <v>1.6024598416902736E-2</v>
      </c>
      <c r="N9" s="214">
        <f t="shared" si="4"/>
        <v>-1.7006627431175314E-3</v>
      </c>
      <c r="P9" s="184" t="s">
        <v>4</v>
      </c>
      <c r="Q9" s="187">
        <v>0.13</v>
      </c>
      <c r="R9" s="186">
        <f t="shared" si="5"/>
        <v>4.8899004757019249E-4</v>
      </c>
    </row>
    <row r="10" spans="1:28" x14ac:dyDescent="0.2">
      <c r="A10" s="34">
        <v>5</v>
      </c>
      <c r="B10" s="238" t="s">
        <v>10</v>
      </c>
      <c r="C10" s="177">
        <v>149.97222102506299</v>
      </c>
      <c r="D10" s="177">
        <v>206.28</v>
      </c>
      <c r="E10" s="177">
        <v>219.62</v>
      </c>
      <c r="F10" s="177">
        <v>1293.03</v>
      </c>
      <c r="G10" s="178">
        <v>965.11</v>
      </c>
      <c r="H10" s="177"/>
      <c r="I10" s="238" t="s">
        <v>10</v>
      </c>
      <c r="J10" s="213">
        <f t="shared" si="0"/>
        <v>-1.853822937006866E-4</v>
      </c>
      <c r="K10" s="213">
        <f t="shared" si="1"/>
        <v>-2.6662788442893826E-3</v>
      </c>
      <c r="L10" s="213">
        <f t="shared" si="2"/>
        <v>1.1383298424552102E-3</v>
      </c>
      <c r="M10" s="213">
        <f t="shared" si="3"/>
        <v>-1.4616830235956169E-3</v>
      </c>
      <c r="N10" s="214">
        <f t="shared" si="4"/>
        <v>5.2843717296473525E-3</v>
      </c>
      <c r="P10" s="184" t="s">
        <v>5</v>
      </c>
      <c r="Q10" s="187">
        <v>0.15</v>
      </c>
      <c r="R10" s="186">
        <f t="shared" si="5"/>
        <v>5.5920406582932181E-4</v>
      </c>
    </row>
    <row r="11" spans="1:28" x14ac:dyDescent="0.2">
      <c r="A11" s="34">
        <v>6</v>
      </c>
      <c r="B11" s="238" t="s">
        <v>11</v>
      </c>
      <c r="C11" s="177">
        <v>150.08345042232301</v>
      </c>
      <c r="D11" s="177">
        <v>206.71</v>
      </c>
      <c r="E11" s="177">
        <v>220.59</v>
      </c>
      <c r="F11" s="177">
        <v>1328.6</v>
      </c>
      <c r="G11" s="178">
        <v>972.46</v>
      </c>
      <c r="H11" s="177"/>
      <c r="I11" s="238" t="s">
        <v>11</v>
      </c>
      <c r="J11" s="213">
        <f t="shared" si="0"/>
        <v>-7.4111700488643795E-4</v>
      </c>
      <c r="K11" s="213">
        <f t="shared" si="1"/>
        <v>-2.0802089884379704E-3</v>
      </c>
      <c r="L11" s="213">
        <f t="shared" si="2"/>
        <v>-4.3972981549480483E-3</v>
      </c>
      <c r="M11" s="213">
        <f t="shared" si="3"/>
        <v>-2.6772542525967169E-2</v>
      </c>
      <c r="N11" s="214">
        <f t="shared" si="4"/>
        <v>-7.5581514920922688E-3</v>
      </c>
      <c r="P11" s="33"/>
      <c r="Q11" s="33"/>
      <c r="R11" s="33"/>
    </row>
    <row r="12" spans="1:28" x14ac:dyDescent="0.2">
      <c r="A12" s="34">
        <v>7</v>
      </c>
      <c r="B12" s="238" t="s">
        <v>12</v>
      </c>
      <c r="C12" s="177">
        <v>150.111220029636</v>
      </c>
      <c r="D12" s="177">
        <v>207.56</v>
      </c>
      <c r="E12" s="177">
        <v>221.7</v>
      </c>
      <c r="F12" s="177">
        <v>1336.35</v>
      </c>
      <c r="G12" s="178">
        <v>973.28</v>
      </c>
      <c r="H12" s="177"/>
      <c r="I12" s="238" t="s">
        <v>12</v>
      </c>
      <c r="J12" s="213">
        <f t="shared" si="0"/>
        <v>-1.8499354883338981E-4</v>
      </c>
      <c r="K12" s="213">
        <f t="shared" si="1"/>
        <v>-4.0952013875505955E-3</v>
      </c>
      <c r="L12" s="213">
        <f t="shared" si="2"/>
        <v>-5.0067658998645959E-3</v>
      </c>
      <c r="M12" s="213">
        <f t="shared" si="3"/>
        <v>-5.7993789052269706E-3</v>
      </c>
      <c r="N12" s="214">
        <f t="shared" si="4"/>
        <v>-8.4251191846118623E-4</v>
      </c>
    </row>
    <row r="13" spans="1:28" x14ac:dyDescent="0.2">
      <c r="A13" s="34">
        <v>8</v>
      </c>
      <c r="B13" s="238" t="s">
        <v>13</v>
      </c>
      <c r="C13" s="177">
        <v>150.13904064241501</v>
      </c>
      <c r="D13" s="177">
        <v>207.49</v>
      </c>
      <c r="E13" s="177">
        <v>221.51</v>
      </c>
      <c r="F13" s="177">
        <v>1351.39</v>
      </c>
      <c r="G13" s="178">
        <v>981.25</v>
      </c>
      <c r="H13" s="177"/>
      <c r="I13" s="238" t="s">
        <v>13</v>
      </c>
      <c r="J13" s="213">
        <f t="shared" si="0"/>
        <v>-1.8529899125485638E-4</v>
      </c>
      <c r="K13" s="213">
        <f t="shared" si="1"/>
        <v>3.3736565617625836E-4</v>
      </c>
      <c r="L13" s="213">
        <f t="shared" si="2"/>
        <v>8.5774908582014753E-4</v>
      </c>
      <c r="M13" s="213">
        <f t="shared" si="3"/>
        <v>-1.1129281702543459E-2</v>
      </c>
      <c r="N13" s="214">
        <f t="shared" si="4"/>
        <v>-8.1222929936306532E-3</v>
      </c>
    </row>
    <row r="14" spans="1:28" x14ac:dyDescent="0.2">
      <c r="A14" s="34">
        <v>9</v>
      </c>
      <c r="B14" s="238" t="s">
        <v>14</v>
      </c>
      <c r="C14" s="177">
        <v>150.16688726392499</v>
      </c>
      <c r="D14" s="177">
        <v>207.85</v>
      </c>
      <c r="E14" s="177">
        <v>221.73</v>
      </c>
      <c r="F14" s="177">
        <v>1350.36</v>
      </c>
      <c r="G14" s="178">
        <v>968.44</v>
      </c>
      <c r="H14" s="177"/>
      <c r="I14" s="238" t="s">
        <v>14</v>
      </c>
      <c r="J14" s="213">
        <f t="shared" si="0"/>
        <v>-1.8543782865421132E-4</v>
      </c>
      <c r="K14" s="213">
        <f t="shared" si="1"/>
        <v>-1.7320182824150931E-3</v>
      </c>
      <c r="L14" s="213">
        <f t="shared" si="2"/>
        <v>-9.9219771794523126E-4</v>
      </c>
      <c r="M14" s="213">
        <f t="shared" si="3"/>
        <v>7.6275956041360615E-4</v>
      </c>
      <c r="N14" s="214">
        <f t="shared" si="4"/>
        <v>1.3227458593201291E-2</v>
      </c>
    </row>
    <row r="15" spans="1:28" x14ac:dyDescent="0.2">
      <c r="A15" s="34">
        <v>10</v>
      </c>
      <c r="B15" s="238" t="s">
        <v>15</v>
      </c>
      <c r="C15" s="177">
        <v>150.250467650595</v>
      </c>
      <c r="D15" s="177">
        <v>207.83</v>
      </c>
      <c r="E15" s="177">
        <v>221.68</v>
      </c>
      <c r="F15" s="177">
        <v>1357.57</v>
      </c>
      <c r="G15" s="178">
        <v>972.91</v>
      </c>
      <c r="H15" s="177"/>
      <c r="I15" s="238" t="s">
        <v>15</v>
      </c>
      <c r="J15" s="213">
        <f t="shared" si="0"/>
        <v>-5.5627372065403247E-4</v>
      </c>
      <c r="K15" s="213">
        <f t="shared" si="1"/>
        <v>9.6232497714288101E-5</v>
      </c>
      <c r="L15" s="213">
        <f t="shared" si="2"/>
        <v>2.2555034283633368E-4</v>
      </c>
      <c r="M15" s="213">
        <f t="shared" si="3"/>
        <v>-5.3109600241608712E-3</v>
      </c>
      <c r="N15" s="214">
        <f t="shared" si="4"/>
        <v>-4.5944640305886075E-3</v>
      </c>
    </row>
    <row r="16" spans="1:28" x14ac:dyDescent="0.2">
      <c r="A16" s="34">
        <v>11</v>
      </c>
      <c r="B16" s="238" t="s">
        <v>16</v>
      </c>
      <c r="C16" s="177">
        <v>150.27833493872001</v>
      </c>
      <c r="D16" s="177">
        <v>208.1</v>
      </c>
      <c r="E16" s="177">
        <v>222.12</v>
      </c>
      <c r="F16" s="177">
        <v>1343.88</v>
      </c>
      <c r="G16" s="178">
        <v>982.36</v>
      </c>
      <c r="H16" s="177"/>
      <c r="I16" s="238" t="s">
        <v>16</v>
      </c>
      <c r="J16" s="213">
        <f t="shared" si="0"/>
        <v>-1.8543782865554359E-4</v>
      </c>
      <c r="K16" s="213">
        <f t="shared" si="1"/>
        <v>-1.2974531475251627E-3</v>
      </c>
      <c r="L16" s="213">
        <f t="shared" si="2"/>
        <v>-1.9809112191607747E-3</v>
      </c>
      <c r="M16" s="213">
        <f t="shared" si="3"/>
        <v>1.0186921451319941E-2</v>
      </c>
      <c r="N16" s="214">
        <f t="shared" si="4"/>
        <v>-9.6196913555112173E-3</v>
      </c>
    </row>
    <row r="17" spans="1:14" x14ac:dyDescent="0.2">
      <c r="A17" s="34">
        <v>12</v>
      </c>
      <c r="B17" s="238" t="s">
        <v>17</v>
      </c>
      <c r="C17" s="177">
        <v>150.30620739545299</v>
      </c>
      <c r="D17" s="177">
        <v>208.05</v>
      </c>
      <c r="E17" s="177">
        <v>221.92</v>
      </c>
      <c r="F17" s="177">
        <v>1327.74</v>
      </c>
      <c r="G17" s="178">
        <v>975.29</v>
      </c>
      <c r="H17" s="177"/>
      <c r="I17" s="238" t="s">
        <v>17</v>
      </c>
      <c r="J17" s="213">
        <f t="shared" si="0"/>
        <v>-1.8543782865632075E-4</v>
      </c>
      <c r="K17" s="213">
        <f t="shared" si="1"/>
        <v>2.4032684450836506E-4</v>
      </c>
      <c r="L17" s="213">
        <f t="shared" si="2"/>
        <v>9.0122566690697958E-4</v>
      </c>
      <c r="M17" s="213">
        <f t="shared" si="3"/>
        <v>1.2155994396493286E-2</v>
      </c>
      <c r="N17" s="214">
        <f t="shared" si="4"/>
        <v>7.2491259010141196E-3</v>
      </c>
    </row>
    <row r="18" spans="1:14" x14ac:dyDescent="0.2">
      <c r="A18" s="34">
        <v>13</v>
      </c>
      <c r="B18" s="238" t="s">
        <v>18</v>
      </c>
      <c r="C18" s="177">
        <v>150.33409754727001</v>
      </c>
      <c r="D18" s="177">
        <v>207.46</v>
      </c>
      <c r="E18" s="177">
        <v>221.46</v>
      </c>
      <c r="F18" s="177">
        <v>1323.21</v>
      </c>
      <c r="G18" s="178">
        <v>974.32</v>
      </c>
      <c r="H18" s="177"/>
      <c r="I18" s="238" t="s">
        <v>18</v>
      </c>
      <c r="J18" s="213">
        <f t="shared" si="0"/>
        <v>-1.8552113108105672E-4</v>
      </c>
      <c r="K18" s="213">
        <f t="shared" si="1"/>
        <v>2.8439217198497069E-3</v>
      </c>
      <c r="L18" s="213">
        <f t="shared" si="2"/>
        <v>2.0771245371624669E-3</v>
      </c>
      <c r="M18" s="213">
        <f t="shared" si="3"/>
        <v>3.4234928696124101E-3</v>
      </c>
      <c r="N18" s="214">
        <f t="shared" si="4"/>
        <v>9.9556613843487796E-4</v>
      </c>
    </row>
    <row r="19" spans="1:14" x14ac:dyDescent="0.2">
      <c r="A19" s="34">
        <v>14</v>
      </c>
      <c r="B19" s="238" t="s">
        <v>19</v>
      </c>
      <c r="C19" s="177">
        <v>150.36199705020601</v>
      </c>
      <c r="D19" s="177">
        <v>207.46</v>
      </c>
      <c r="E19" s="177">
        <v>221.47</v>
      </c>
      <c r="F19" s="177">
        <v>1322.44</v>
      </c>
      <c r="G19" s="178">
        <v>975.78</v>
      </c>
      <c r="H19" s="177"/>
      <c r="I19" s="238" t="s">
        <v>19</v>
      </c>
      <c r="J19" s="213">
        <f t="shared" si="0"/>
        <v>-1.8554889854716095E-4</v>
      </c>
      <c r="K19" s="213">
        <f t="shared" si="1"/>
        <v>0</v>
      </c>
      <c r="L19" s="213">
        <f t="shared" si="2"/>
        <v>-4.5152842371387614E-5</v>
      </c>
      <c r="M19" s="213">
        <f t="shared" si="3"/>
        <v>5.8225704001690914E-4</v>
      </c>
      <c r="N19" s="214">
        <f t="shared" si="4"/>
        <v>-1.4962389063107873E-3</v>
      </c>
    </row>
    <row r="20" spans="1:14" x14ac:dyDescent="0.2">
      <c r="A20" s="34">
        <v>15</v>
      </c>
      <c r="B20" s="238" t="s">
        <v>20</v>
      </c>
      <c r="C20" s="177">
        <v>150.44572362222999</v>
      </c>
      <c r="D20" s="177">
        <v>207.15</v>
      </c>
      <c r="E20" s="177">
        <v>221.6</v>
      </c>
      <c r="F20" s="177">
        <v>1325.36</v>
      </c>
      <c r="G20" s="178">
        <v>977.46</v>
      </c>
      <c r="H20" s="177"/>
      <c r="I20" s="238" t="s">
        <v>20</v>
      </c>
      <c r="J20" s="213">
        <f t="shared" si="0"/>
        <v>-5.5652344252876684E-4</v>
      </c>
      <c r="K20" s="213">
        <f t="shared" si="1"/>
        <v>1.4965001206854733E-3</v>
      </c>
      <c r="L20" s="213">
        <f t="shared" si="2"/>
        <v>-5.8664259927798668E-4</v>
      </c>
      <c r="M20" s="213">
        <f t="shared" si="3"/>
        <v>-2.2031749864186434E-3</v>
      </c>
      <c r="N20" s="214">
        <f t="shared" si="4"/>
        <v>-1.7187404088147007E-3</v>
      </c>
    </row>
    <row r="21" spans="1:14" x14ac:dyDescent="0.2">
      <c r="A21" s="34">
        <v>16</v>
      </c>
      <c r="B21" s="238" t="s">
        <v>21</v>
      </c>
      <c r="C21" s="177">
        <v>150.473685631584</v>
      </c>
      <c r="D21" s="177">
        <v>206.99</v>
      </c>
      <c r="E21" s="177">
        <v>221.48</v>
      </c>
      <c r="F21" s="177">
        <v>1319.44</v>
      </c>
      <c r="G21" s="178">
        <v>970.23</v>
      </c>
      <c r="H21" s="177"/>
      <c r="I21" s="238" t="s">
        <v>21</v>
      </c>
      <c r="J21" s="213">
        <f t="shared" si="0"/>
        <v>-1.8582657317556261E-4</v>
      </c>
      <c r="K21" s="213">
        <f t="shared" si="1"/>
        <v>7.7298420213534058E-4</v>
      </c>
      <c r="L21" s="213">
        <f t="shared" si="2"/>
        <v>5.4180964421157718E-4</v>
      </c>
      <c r="M21" s="213">
        <f t="shared" si="3"/>
        <v>4.4867519553748458E-3</v>
      </c>
      <c r="N21" s="214">
        <f t="shared" si="4"/>
        <v>7.4518413159765373E-3</v>
      </c>
    </row>
    <row r="22" spans="1:14" x14ac:dyDescent="0.2">
      <c r="A22" s="34">
        <v>17</v>
      </c>
      <c r="B22" s="238" t="s">
        <v>22</v>
      </c>
      <c r="C22" s="177">
        <v>150.50160268009299</v>
      </c>
      <c r="D22" s="177">
        <v>207.52</v>
      </c>
      <c r="E22" s="177">
        <v>221.78</v>
      </c>
      <c r="F22" s="177">
        <v>1306.6500000000001</v>
      </c>
      <c r="G22" s="178">
        <v>988.99</v>
      </c>
      <c r="H22" s="177"/>
      <c r="I22" s="238" t="s">
        <v>22</v>
      </c>
      <c r="J22" s="213">
        <f t="shared" si="0"/>
        <v>-1.8549336360440538E-4</v>
      </c>
      <c r="K22" s="213">
        <f t="shared" si="1"/>
        <v>-2.5539707016191127E-3</v>
      </c>
      <c r="L22" s="213">
        <f t="shared" si="2"/>
        <v>-1.3526918567950963E-3</v>
      </c>
      <c r="M22" s="213">
        <f t="shared" si="3"/>
        <v>9.7883901580377852E-3</v>
      </c>
      <c r="N22" s="214">
        <f t="shared" si="4"/>
        <v>-1.896884700553092E-2</v>
      </c>
    </row>
    <row r="23" spans="1:14" x14ac:dyDescent="0.2">
      <c r="A23" s="34">
        <v>18</v>
      </c>
      <c r="B23" s="238" t="s">
        <v>23</v>
      </c>
      <c r="C23" s="177">
        <v>150.529608519992</v>
      </c>
      <c r="D23" s="177">
        <v>207.58</v>
      </c>
      <c r="E23" s="177">
        <v>221.81</v>
      </c>
      <c r="F23" s="177">
        <v>1302.1300000000001</v>
      </c>
      <c r="G23" s="178">
        <v>982.97</v>
      </c>
      <c r="H23" s="177"/>
      <c r="I23" s="238" t="s">
        <v>23</v>
      </c>
      <c r="J23" s="213">
        <f t="shared" si="0"/>
        <v>-1.8604871277061452E-4</v>
      </c>
      <c r="K23" s="213">
        <f t="shared" si="1"/>
        <v>-2.8904518739769625E-4</v>
      </c>
      <c r="L23" s="213">
        <f t="shared" si="2"/>
        <v>-1.3525089040167249E-4</v>
      </c>
      <c r="M23" s="213">
        <f t="shared" si="3"/>
        <v>3.4712355909163328E-3</v>
      </c>
      <c r="N23" s="214">
        <f t="shared" si="4"/>
        <v>6.1242967740622323E-3</v>
      </c>
    </row>
    <row r="24" spans="1:14" x14ac:dyDescent="0.2">
      <c r="A24" s="34">
        <v>19</v>
      </c>
      <c r="B24" s="238" t="s">
        <v>24</v>
      </c>
      <c r="C24" s="177">
        <v>150.55765720371301</v>
      </c>
      <c r="D24" s="177">
        <v>207.4</v>
      </c>
      <c r="E24" s="177">
        <v>221.81</v>
      </c>
      <c r="F24" s="177">
        <v>1302.3599999999999</v>
      </c>
      <c r="G24" s="178">
        <v>986.15</v>
      </c>
      <c r="H24" s="177"/>
      <c r="I24" s="238" t="s">
        <v>24</v>
      </c>
      <c r="J24" s="213">
        <f t="shared" si="0"/>
        <v>-1.8629861969132744E-4</v>
      </c>
      <c r="K24" s="213">
        <f t="shared" si="1"/>
        <v>8.6788813886218286E-4</v>
      </c>
      <c r="L24" s="213">
        <f t="shared" si="2"/>
        <v>0</v>
      </c>
      <c r="M24" s="213">
        <f t="shared" si="3"/>
        <v>-1.7660247550588259E-4</v>
      </c>
      <c r="N24" s="214">
        <f t="shared" si="4"/>
        <v>-3.2246615626425612E-3</v>
      </c>
    </row>
    <row r="25" spans="1:14" x14ac:dyDescent="0.2">
      <c r="A25" s="34">
        <v>20</v>
      </c>
      <c r="B25" s="238" t="s">
        <v>25</v>
      </c>
      <c r="C25" s="177">
        <v>150.67004013050101</v>
      </c>
      <c r="D25" s="177">
        <v>207.9</v>
      </c>
      <c r="E25" s="177">
        <v>222.11</v>
      </c>
      <c r="F25" s="177">
        <v>1292.51</v>
      </c>
      <c r="G25" s="178">
        <v>979.92</v>
      </c>
      <c r="H25" s="177"/>
      <c r="I25" s="238" t="s">
        <v>25</v>
      </c>
      <c r="J25" s="213">
        <f t="shared" si="0"/>
        <v>-7.4588768072714196E-4</v>
      </c>
      <c r="K25" s="213">
        <f t="shared" si="1"/>
        <v>-2.4050024050024099E-3</v>
      </c>
      <c r="L25" s="213">
        <f t="shared" si="2"/>
        <v>-1.3506820944577669E-3</v>
      </c>
      <c r="M25" s="213">
        <f t="shared" si="3"/>
        <v>7.620830786609023E-3</v>
      </c>
      <c r="N25" s="214">
        <f t="shared" si="4"/>
        <v>6.3576618499470161E-3</v>
      </c>
    </row>
    <row r="26" spans="1:14" x14ac:dyDescent="0.2">
      <c r="A26" s="34">
        <v>21</v>
      </c>
      <c r="B26" s="238" t="s">
        <v>26</v>
      </c>
      <c r="C26" s="177">
        <v>150.69894785181199</v>
      </c>
      <c r="D26" s="177">
        <v>208.49</v>
      </c>
      <c r="E26" s="177">
        <v>221.9</v>
      </c>
      <c r="F26" s="177">
        <v>1301.18</v>
      </c>
      <c r="G26" s="178">
        <v>981.83</v>
      </c>
      <c r="H26" s="177"/>
      <c r="I26" s="238" t="s">
        <v>26</v>
      </c>
      <c r="J26" s="213">
        <f t="shared" si="0"/>
        <v>-1.9182430748898582E-4</v>
      </c>
      <c r="K26" s="213">
        <f t="shared" si="1"/>
        <v>-2.8298719363039071E-3</v>
      </c>
      <c r="L26" s="213">
        <f t="shared" si="2"/>
        <v>9.4637223974758378E-4</v>
      </c>
      <c r="M26" s="213">
        <f t="shared" si="3"/>
        <v>-6.6631826495950897E-3</v>
      </c>
      <c r="N26" s="214">
        <f t="shared" si="4"/>
        <v>-1.9453469541571566E-3</v>
      </c>
    </row>
    <row r="27" spans="1:14" x14ac:dyDescent="0.2">
      <c r="A27" s="34">
        <v>22</v>
      </c>
      <c r="B27" s="238" t="s">
        <v>27</v>
      </c>
      <c r="C27" s="177">
        <v>150.72788623588099</v>
      </c>
      <c r="D27" s="177">
        <v>209.17</v>
      </c>
      <c r="E27" s="177">
        <v>221.94</v>
      </c>
      <c r="F27" s="177">
        <v>1303</v>
      </c>
      <c r="G27" s="178">
        <v>982.91</v>
      </c>
      <c r="H27" s="177"/>
      <c r="I27" s="238" t="s">
        <v>27</v>
      </c>
      <c r="J27" s="213">
        <f t="shared" si="0"/>
        <v>-1.919909101870676E-4</v>
      </c>
      <c r="K27" s="213">
        <f t="shared" si="1"/>
        <v>-3.2509442080603801E-3</v>
      </c>
      <c r="L27" s="213">
        <f t="shared" si="2"/>
        <v>-1.8022889069113646E-4</v>
      </c>
      <c r="M27" s="213">
        <f t="shared" si="3"/>
        <v>-1.3967766692247752E-3</v>
      </c>
      <c r="N27" s="214">
        <f t="shared" si="4"/>
        <v>-1.0987781180371581E-3</v>
      </c>
    </row>
    <row r="28" spans="1:14" x14ac:dyDescent="0.2">
      <c r="A28" s="34">
        <v>23</v>
      </c>
      <c r="B28" s="238" t="s">
        <v>28</v>
      </c>
      <c r="C28" s="177">
        <v>150.756851111353</v>
      </c>
      <c r="D28" s="177">
        <v>210.05</v>
      </c>
      <c r="E28" s="177">
        <v>222.2</v>
      </c>
      <c r="F28" s="177">
        <v>1307.83</v>
      </c>
      <c r="G28" s="178">
        <v>1020.03</v>
      </c>
      <c r="H28" s="177"/>
      <c r="I28" s="238" t="s">
        <v>28</v>
      </c>
      <c r="J28" s="213">
        <f t="shared" si="0"/>
        <v>-1.9212974573623587E-4</v>
      </c>
      <c r="K28" s="213">
        <f t="shared" si="1"/>
        <v>-4.189478695548754E-3</v>
      </c>
      <c r="L28" s="213">
        <f t="shared" si="2"/>
        <v>-1.1701170117011106E-3</v>
      </c>
      <c r="M28" s="213">
        <f t="shared" si="3"/>
        <v>-3.6931405457895083E-3</v>
      </c>
      <c r="N28" s="214">
        <f t="shared" si="4"/>
        <v>-3.6391086536670447E-2</v>
      </c>
    </row>
    <row r="29" spans="1:14" x14ac:dyDescent="0.2">
      <c r="A29" s="34">
        <v>24</v>
      </c>
      <c r="B29" s="238" t="s">
        <v>29</v>
      </c>
      <c r="C29" s="177">
        <v>150.87266587452899</v>
      </c>
      <c r="D29" s="177">
        <v>209.78</v>
      </c>
      <c r="E29" s="177">
        <v>222.47</v>
      </c>
      <c r="F29" s="177">
        <v>1315.86</v>
      </c>
      <c r="G29" s="178">
        <v>1017.24</v>
      </c>
      <c r="H29" s="177"/>
      <c r="I29" s="238" t="s">
        <v>29</v>
      </c>
      <c r="J29" s="213">
        <f t="shared" si="0"/>
        <v>-7.6763250986966458E-4</v>
      </c>
      <c r="K29" s="213">
        <f t="shared" si="1"/>
        <v>1.287062637048475E-3</v>
      </c>
      <c r="L29" s="213">
        <f t="shared" si="2"/>
        <v>-1.2136467838360643E-3</v>
      </c>
      <c r="M29" s="213">
        <f t="shared" si="3"/>
        <v>-6.1024729074521389E-3</v>
      </c>
      <c r="N29" s="214">
        <f t="shared" si="4"/>
        <v>2.7427155833430472E-3</v>
      </c>
    </row>
    <row r="30" spans="1:14" x14ac:dyDescent="0.2">
      <c r="A30" s="34">
        <v>25</v>
      </c>
      <c r="B30" s="238" t="s">
        <v>30</v>
      </c>
      <c r="C30" s="177">
        <v>150.901637617284</v>
      </c>
      <c r="D30" s="177">
        <v>210.32</v>
      </c>
      <c r="E30" s="177">
        <v>222.69</v>
      </c>
      <c r="F30" s="177">
        <v>1333.46</v>
      </c>
      <c r="G30" s="178">
        <v>1020.96</v>
      </c>
      <c r="H30" s="177"/>
      <c r="I30" s="238" t="s">
        <v>30</v>
      </c>
      <c r="J30" s="213">
        <f t="shared" si="0"/>
        <v>-1.919909101880668E-4</v>
      </c>
      <c r="K30" s="213">
        <f t="shared" si="1"/>
        <v>-2.5675161658424983E-3</v>
      </c>
      <c r="L30" s="213">
        <f t="shared" si="2"/>
        <v>-9.8792042750006637E-4</v>
      </c>
      <c r="M30" s="213">
        <f t="shared" si="3"/>
        <v>-1.3198746119118754E-2</v>
      </c>
      <c r="N30" s="214">
        <f t="shared" si="4"/>
        <v>-3.6436295251528472E-3</v>
      </c>
    </row>
    <row r="31" spans="1:14" x14ac:dyDescent="0.2">
      <c r="A31" s="34">
        <v>26</v>
      </c>
      <c r="B31" s="238" t="s">
        <v>31</v>
      </c>
      <c r="C31" s="177">
        <v>150.930627498555</v>
      </c>
      <c r="D31" s="177">
        <v>210.06</v>
      </c>
      <c r="E31" s="177">
        <v>222.57</v>
      </c>
      <c r="F31" s="177">
        <v>1333.48</v>
      </c>
      <c r="G31" s="178">
        <v>1042.02</v>
      </c>
      <c r="H31" s="177"/>
      <c r="I31" s="238" t="s">
        <v>31</v>
      </c>
      <c r="J31" s="213">
        <f t="shared" si="0"/>
        <v>-1.9207421152001025E-4</v>
      </c>
      <c r="K31" s="213">
        <f t="shared" si="1"/>
        <v>1.2377415976387862E-3</v>
      </c>
      <c r="L31" s="213">
        <f t="shared" si="2"/>
        <v>5.3915622051481371E-4</v>
      </c>
      <c r="M31" s="213">
        <f t="shared" si="3"/>
        <v>-1.4998350181483211E-5</v>
      </c>
      <c r="N31" s="214">
        <f t="shared" si="4"/>
        <v>-2.0210744515460344E-2</v>
      </c>
    </row>
    <row r="32" spans="1:14" x14ac:dyDescent="0.2">
      <c r="A32" s="34">
        <v>27</v>
      </c>
      <c r="B32" s="238" t="s">
        <v>32</v>
      </c>
      <c r="C32" s="177">
        <v>150.959635526657</v>
      </c>
      <c r="D32" s="177">
        <v>209.51</v>
      </c>
      <c r="E32" s="177">
        <v>222.48</v>
      </c>
      <c r="F32" s="177">
        <v>1320.48</v>
      </c>
      <c r="G32" s="178">
        <v>1031.1300000000001</v>
      </c>
      <c r="H32" s="177"/>
      <c r="I32" s="238" t="s">
        <v>32</v>
      </c>
      <c r="J32" s="213">
        <f t="shared" si="0"/>
        <v>-1.9215751283974125E-4</v>
      </c>
      <c r="K32" s="213">
        <f t="shared" si="1"/>
        <v>2.6251730227675463E-3</v>
      </c>
      <c r="L32" s="213">
        <f t="shared" si="2"/>
        <v>4.045307443365509E-4</v>
      </c>
      <c r="M32" s="213">
        <f t="shared" si="3"/>
        <v>9.8449048830728803E-3</v>
      </c>
      <c r="N32" s="214">
        <f t="shared" si="4"/>
        <v>1.0561228943004153E-2</v>
      </c>
    </row>
    <row r="33" spans="1:14" x14ac:dyDescent="0.2">
      <c r="A33" s="34">
        <v>28</v>
      </c>
      <c r="B33" s="238" t="s">
        <v>33</v>
      </c>
      <c r="C33" s="177">
        <v>151.046688916477</v>
      </c>
      <c r="D33" s="177">
        <v>209.49</v>
      </c>
      <c r="E33" s="177">
        <v>222.32</v>
      </c>
      <c r="F33" s="177">
        <v>1315.23</v>
      </c>
      <c r="G33" s="178">
        <v>1029.2</v>
      </c>
      <c r="H33" s="177"/>
      <c r="I33" s="238" t="s">
        <v>33</v>
      </c>
      <c r="J33" s="213">
        <f t="shared" si="0"/>
        <v>-5.7633431387649203E-4</v>
      </c>
      <c r="K33" s="213">
        <f t="shared" si="1"/>
        <v>9.5469950832871575E-5</v>
      </c>
      <c r="L33" s="213">
        <f t="shared" si="2"/>
        <v>7.1968333933059014E-4</v>
      </c>
      <c r="M33" s="213">
        <f t="shared" si="3"/>
        <v>3.9916972696789621E-3</v>
      </c>
      <c r="N33" s="214">
        <f t="shared" si="4"/>
        <v>1.8752429071122734E-3</v>
      </c>
    </row>
    <row r="34" spans="1:14" x14ac:dyDescent="0.2">
      <c r="A34" s="34">
        <v>29</v>
      </c>
      <c r="B34" s="238" t="s">
        <v>34</v>
      </c>
      <c r="C34" s="177">
        <v>151.07573183816299</v>
      </c>
      <c r="D34" s="177">
        <v>210.08</v>
      </c>
      <c r="E34" s="177">
        <v>222.33</v>
      </c>
      <c r="F34" s="177">
        <v>1303.33</v>
      </c>
      <c r="G34" s="178">
        <v>1027.83</v>
      </c>
      <c r="H34" s="177"/>
      <c r="I34" s="238" t="s">
        <v>34</v>
      </c>
      <c r="J34" s="213">
        <f t="shared" si="0"/>
        <v>-1.9224081414415117E-4</v>
      </c>
      <c r="K34" s="213">
        <f t="shared" si="1"/>
        <v>-2.8084539223153238E-3</v>
      </c>
      <c r="L34" s="213">
        <f t="shared" si="2"/>
        <v>-4.4978185580135666E-5</v>
      </c>
      <c r="M34" s="213">
        <f t="shared" si="3"/>
        <v>9.1304581341640212E-3</v>
      </c>
      <c r="N34" s="214">
        <f t="shared" si="4"/>
        <v>1.3329052469768232E-3</v>
      </c>
    </row>
    <row r="35" spans="1:14" x14ac:dyDescent="0.2">
      <c r="A35" s="34">
        <v>30</v>
      </c>
      <c r="B35" s="238" t="s">
        <v>35</v>
      </c>
      <c r="C35" s="177">
        <v>151.104746771772</v>
      </c>
      <c r="D35" s="177">
        <v>210.22</v>
      </c>
      <c r="E35" s="177">
        <v>222.1</v>
      </c>
      <c r="F35" s="177">
        <v>1303.83</v>
      </c>
      <c r="G35" s="178">
        <v>1028.98</v>
      </c>
      <c r="H35" s="177"/>
      <c r="I35" s="238" t="s">
        <v>35</v>
      </c>
      <c r="J35" s="213">
        <f t="shared" si="0"/>
        <v>-1.9201867730089806E-4</v>
      </c>
      <c r="K35" s="213">
        <f t="shared" si="1"/>
        <v>-6.6596898487292222E-4</v>
      </c>
      <c r="L35" s="213">
        <f t="shared" si="2"/>
        <v>1.0355695632597861E-3</v>
      </c>
      <c r="M35" s="213">
        <f t="shared" si="3"/>
        <v>-3.8348557710743414E-4</v>
      </c>
      <c r="N35" s="214">
        <f t="shared" si="4"/>
        <v>-1.1176116153861493E-3</v>
      </c>
    </row>
    <row r="36" spans="1:14" x14ac:dyDescent="0.2">
      <c r="A36" s="34">
        <v>31</v>
      </c>
      <c r="B36" s="238" t="s">
        <v>36</v>
      </c>
      <c r="C36" s="177">
        <v>151.133733699028</v>
      </c>
      <c r="D36" s="177">
        <v>210.26</v>
      </c>
      <c r="E36" s="177">
        <v>222.11</v>
      </c>
      <c r="F36" s="177">
        <v>1307.77</v>
      </c>
      <c r="G36" s="178">
        <v>1008.76</v>
      </c>
      <c r="H36" s="177"/>
      <c r="I36" s="238" t="s">
        <v>36</v>
      </c>
      <c r="J36" s="213">
        <f t="shared" si="0"/>
        <v>-1.9179654036549643E-4</v>
      </c>
      <c r="K36" s="213">
        <f t="shared" si="1"/>
        <v>-1.9024065442785343E-4</v>
      </c>
      <c r="L36" s="213">
        <f t="shared" si="2"/>
        <v>-4.5022736481992176E-5</v>
      </c>
      <c r="M36" s="213">
        <f t="shared" si="3"/>
        <v>-3.0127621829526552E-3</v>
      </c>
      <c r="N36" s="214">
        <f t="shared" si="4"/>
        <v>2.0044410959990433E-2</v>
      </c>
    </row>
    <row r="37" spans="1:14" x14ac:dyDescent="0.2">
      <c r="A37" s="34">
        <v>32</v>
      </c>
      <c r="B37" s="238" t="s">
        <v>37</v>
      </c>
      <c r="C37" s="177">
        <v>151.16271779062399</v>
      </c>
      <c r="D37" s="177">
        <v>209.95</v>
      </c>
      <c r="E37" s="177">
        <v>222.24</v>
      </c>
      <c r="F37" s="177">
        <v>1308.4100000000001</v>
      </c>
      <c r="G37" s="178">
        <v>996.35</v>
      </c>
      <c r="H37" s="177"/>
      <c r="I37" s="238" t="s">
        <v>37</v>
      </c>
      <c r="J37" s="213">
        <f t="shared" si="0"/>
        <v>-1.9174100611329958E-4</v>
      </c>
      <c r="K37" s="213">
        <f t="shared" si="1"/>
        <v>1.4765420338176405E-3</v>
      </c>
      <c r="L37" s="213">
        <f t="shared" si="2"/>
        <v>-5.8495320374363224E-4</v>
      </c>
      <c r="M37" s="213">
        <f t="shared" si="3"/>
        <v>-4.8914331134741751E-4</v>
      </c>
      <c r="N37" s="214">
        <f t="shared" si="4"/>
        <v>1.2455462437898301E-2</v>
      </c>
    </row>
    <row r="38" spans="1:14" x14ac:dyDescent="0.2">
      <c r="A38" s="34">
        <v>33</v>
      </c>
      <c r="B38" s="238" t="s">
        <v>38</v>
      </c>
      <c r="C38" s="177">
        <v>151.24969933781901</v>
      </c>
      <c r="D38" s="177">
        <v>210.28</v>
      </c>
      <c r="E38" s="177">
        <v>222.41</v>
      </c>
      <c r="F38" s="177">
        <v>1316.2</v>
      </c>
      <c r="G38" s="178">
        <v>1007.49</v>
      </c>
      <c r="H38" s="177"/>
      <c r="I38" s="238" t="s">
        <v>38</v>
      </c>
      <c r="J38" s="213">
        <f t="shared" si="0"/>
        <v>-5.7508575273756968E-4</v>
      </c>
      <c r="K38" s="213">
        <f t="shared" si="1"/>
        <v>-1.5693361232642644E-3</v>
      </c>
      <c r="L38" s="213">
        <f t="shared" si="2"/>
        <v>-7.6435412076791831E-4</v>
      </c>
      <c r="M38" s="213">
        <f t="shared" si="3"/>
        <v>-5.9185534113356253E-3</v>
      </c>
      <c r="N38" s="214">
        <f t="shared" si="4"/>
        <v>-1.1057181708999608E-2</v>
      </c>
    </row>
    <row r="39" spans="1:14" x14ac:dyDescent="0.2">
      <c r="A39" s="34">
        <v>34</v>
      </c>
      <c r="B39" s="238" t="s">
        <v>39</v>
      </c>
      <c r="C39" s="177">
        <v>151.278739280092</v>
      </c>
      <c r="D39" s="177">
        <v>209.71</v>
      </c>
      <c r="E39" s="177">
        <v>222.46</v>
      </c>
      <c r="F39" s="177">
        <v>1323.65</v>
      </c>
      <c r="G39" s="178">
        <v>1011.29</v>
      </c>
      <c r="H39" s="177"/>
      <c r="I39" s="238" t="s">
        <v>39</v>
      </c>
      <c r="J39" s="213">
        <f t="shared" si="0"/>
        <v>-1.9196314307734497E-4</v>
      </c>
      <c r="K39" s="213">
        <f t="shared" si="1"/>
        <v>2.7180391969863216E-3</v>
      </c>
      <c r="L39" s="213">
        <f t="shared" si="2"/>
        <v>-2.2475950732725458E-4</v>
      </c>
      <c r="M39" s="213">
        <f t="shared" si="3"/>
        <v>-5.6283760812904093E-3</v>
      </c>
      <c r="N39" s="214">
        <f t="shared" si="4"/>
        <v>-3.7575769561648542E-3</v>
      </c>
    </row>
    <row r="40" spans="1:14" x14ac:dyDescent="0.2">
      <c r="A40" s="34">
        <v>35</v>
      </c>
      <c r="B40" s="238" t="s">
        <v>40</v>
      </c>
      <c r="C40" s="177">
        <v>151.30781841553099</v>
      </c>
      <c r="D40" s="177">
        <v>209.24</v>
      </c>
      <c r="E40" s="177">
        <v>222.44</v>
      </c>
      <c r="F40" s="177">
        <v>1326.25</v>
      </c>
      <c r="G40" s="178">
        <v>1011.52</v>
      </c>
      <c r="H40" s="177"/>
      <c r="I40" s="238" t="s">
        <v>40</v>
      </c>
      <c r="J40" s="213">
        <f t="shared" si="0"/>
        <v>-1.9218527993791756E-4</v>
      </c>
      <c r="K40" s="213">
        <f t="shared" si="1"/>
        <v>2.2462244312750901E-3</v>
      </c>
      <c r="L40" s="213">
        <f t="shared" si="2"/>
        <v>8.9911886351323744E-5</v>
      </c>
      <c r="M40" s="213">
        <f t="shared" si="3"/>
        <v>-1.9604147031102581E-3</v>
      </c>
      <c r="N40" s="214">
        <f t="shared" si="4"/>
        <v>-2.2738057576721094E-4</v>
      </c>
    </row>
    <row r="41" spans="1:14" x14ac:dyDescent="0.2">
      <c r="A41" s="34">
        <v>36</v>
      </c>
      <c r="B41" s="238" t="s">
        <v>41</v>
      </c>
      <c r="C41" s="177">
        <v>151.33691574961099</v>
      </c>
      <c r="D41" s="177">
        <v>209.65</v>
      </c>
      <c r="E41" s="177">
        <v>222.47</v>
      </c>
      <c r="F41" s="177">
        <v>1329.58</v>
      </c>
      <c r="G41" s="178">
        <v>1012.73</v>
      </c>
      <c r="H41" s="177"/>
      <c r="I41" s="238" t="s">
        <v>41</v>
      </c>
      <c r="J41" s="213">
        <f t="shared" si="0"/>
        <v>-1.9226858123733148E-4</v>
      </c>
      <c r="K41" s="213">
        <f t="shared" si="1"/>
        <v>-1.9556403529692457E-3</v>
      </c>
      <c r="L41" s="213">
        <f t="shared" si="2"/>
        <v>-1.3484964264842692E-4</v>
      </c>
      <c r="M41" s="213">
        <f t="shared" si="3"/>
        <v>-2.5045503091201127E-3</v>
      </c>
      <c r="N41" s="214">
        <f t="shared" si="4"/>
        <v>-1.1947903192361942E-3</v>
      </c>
    </row>
    <row r="42" spans="1:14" x14ac:dyDescent="0.2">
      <c r="A42" s="34">
        <v>37</v>
      </c>
      <c r="B42" s="238" t="s">
        <v>42</v>
      </c>
      <c r="C42" s="177">
        <v>151.36689727414199</v>
      </c>
      <c r="D42" s="177">
        <v>209.57</v>
      </c>
      <c r="E42" s="177">
        <v>222.44</v>
      </c>
      <c r="F42" s="177">
        <v>1317.71</v>
      </c>
      <c r="G42" s="178">
        <v>999.5</v>
      </c>
      <c r="H42" s="177"/>
      <c r="I42" s="238" t="s">
        <v>42</v>
      </c>
      <c r="J42" s="213">
        <f t="shared" si="0"/>
        <v>-1.9807187087084177E-4</v>
      </c>
      <c r="K42" s="213">
        <f t="shared" si="1"/>
        <v>3.8173402681684898E-4</v>
      </c>
      <c r="L42" s="213">
        <f t="shared" si="2"/>
        <v>1.3486782952698562E-4</v>
      </c>
      <c r="M42" s="213">
        <f t="shared" si="3"/>
        <v>9.0080518475232907E-3</v>
      </c>
      <c r="N42" s="214">
        <f t="shared" si="4"/>
        <v>1.3236618309154569E-2</v>
      </c>
    </row>
    <row r="43" spans="1:14" x14ac:dyDescent="0.2">
      <c r="A43" s="34">
        <v>38</v>
      </c>
      <c r="B43" s="238" t="s">
        <v>43</v>
      </c>
      <c r="C43" s="177">
        <v>151.45696057801999</v>
      </c>
      <c r="D43" s="177">
        <v>211.07</v>
      </c>
      <c r="E43" s="177">
        <v>223</v>
      </c>
      <c r="F43" s="177">
        <v>1302.3900000000001</v>
      </c>
      <c r="G43" s="178">
        <v>986.39</v>
      </c>
      <c r="H43" s="177"/>
      <c r="I43" s="238" t="s">
        <v>43</v>
      </c>
      <c r="J43" s="213">
        <f t="shared" si="0"/>
        <v>-5.9464618551885451E-4</v>
      </c>
      <c r="K43" s="213">
        <f t="shared" si="1"/>
        <v>-7.1066470839058482E-3</v>
      </c>
      <c r="L43" s="213">
        <f t="shared" si="2"/>
        <v>-2.5112107623318503E-3</v>
      </c>
      <c r="M43" s="213">
        <f t="shared" si="3"/>
        <v>1.1762989580693883E-2</v>
      </c>
      <c r="N43" s="214">
        <f t="shared" si="4"/>
        <v>1.3290888999280215E-2</v>
      </c>
    </row>
    <row r="44" spans="1:14" x14ac:dyDescent="0.2">
      <c r="A44" s="34">
        <v>39</v>
      </c>
      <c r="B44" s="238" t="s">
        <v>44</v>
      </c>
      <c r="C44" s="177">
        <v>151.48699112759201</v>
      </c>
      <c r="D44" s="177">
        <v>212.29</v>
      </c>
      <c r="E44" s="177">
        <v>223.59</v>
      </c>
      <c r="F44" s="177">
        <v>1303.28</v>
      </c>
      <c r="G44" s="178">
        <v>990.19</v>
      </c>
      <c r="H44" s="177"/>
      <c r="I44" s="238" t="s">
        <v>44</v>
      </c>
      <c r="J44" s="213">
        <f t="shared" si="0"/>
        <v>-1.9823847149169627E-4</v>
      </c>
      <c r="K44" s="213">
        <f t="shared" si="1"/>
        <v>-5.7468557162372313E-3</v>
      </c>
      <c r="L44" s="213">
        <f t="shared" si="2"/>
        <v>-2.638758441790845E-3</v>
      </c>
      <c r="M44" s="213">
        <f t="shared" si="3"/>
        <v>-6.8289239457364204E-4</v>
      </c>
      <c r="N44" s="214">
        <f t="shared" si="4"/>
        <v>-3.8376473202113015E-3</v>
      </c>
    </row>
    <row r="45" spans="1:14" x14ac:dyDescent="0.2">
      <c r="A45" s="34">
        <v>40</v>
      </c>
      <c r="B45" s="238" t="s">
        <v>45</v>
      </c>
      <c r="C45" s="177">
        <v>151.51701079966699</v>
      </c>
      <c r="D45" s="177">
        <v>215.25</v>
      </c>
      <c r="E45" s="177">
        <v>225.44</v>
      </c>
      <c r="F45" s="177">
        <v>1311.52</v>
      </c>
      <c r="G45" s="178">
        <v>991.67</v>
      </c>
      <c r="H45" s="177"/>
      <c r="I45" s="238" t="s">
        <v>45</v>
      </c>
      <c r="J45" s="213">
        <f t="shared" si="0"/>
        <v>-1.9812740441849108E-4</v>
      </c>
      <c r="K45" s="213">
        <f t="shared" si="1"/>
        <v>-1.3751451800232295E-2</v>
      </c>
      <c r="L45" s="213">
        <f t="shared" si="2"/>
        <v>-8.2061745919090878E-3</v>
      </c>
      <c r="M45" s="213">
        <f t="shared" si="3"/>
        <v>-6.2827863852629173E-3</v>
      </c>
      <c r="N45" s="214">
        <f t="shared" si="4"/>
        <v>-1.492431958211804E-3</v>
      </c>
    </row>
    <row r="46" spans="1:14" x14ac:dyDescent="0.2">
      <c r="A46" s="34">
        <v>41</v>
      </c>
      <c r="B46" s="238" t="s">
        <v>46</v>
      </c>
      <c r="C46" s="177">
        <v>151.547028003029</v>
      </c>
      <c r="D46" s="177">
        <v>214.92</v>
      </c>
      <c r="E46" s="177">
        <v>226.88</v>
      </c>
      <c r="F46" s="177">
        <v>1313.18</v>
      </c>
      <c r="G46" s="178">
        <v>994.5</v>
      </c>
      <c r="H46" s="177"/>
      <c r="I46" s="238" t="s">
        <v>46</v>
      </c>
      <c r="J46" s="213">
        <f t="shared" si="0"/>
        <v>-1.9807187087439448E-4</v>
      </c>
      <c r="K46" s="213">
        <f t="shared" si="1"/>
        <v>1.5354550530430888E-3</v>
      </c>
      <c r="L46" s="213">
        <f t="shared" si="2"/>
        <v>-6.3469675599435726E-3</v>
      </c>
      <c r="M46" s="213">
        <f t="shared" si="3"/>
        <v>-1.2641069769567803E-3</v>
      </c>
      <c r="N46" s="214">
        <f t="shared" si="4"/>
        <v>-2.8456510809452551E-3</v>
      </c>
    </row>
    <row r="47" spans="1:14" x14ac:dyDescent="0.2">
      <c r="A47" s="34">
        <v>42</v>
      </c>
      <c r="B47" s="238" t="s">
        <v>47</v>
      </c>
      <c r="C47" s="177">
        <v>151.577059572412</v>
      </c>
      <c r="D47" s="177">
        <v>215.57</v>
      </c>
      <c r="E47" s="177">
        <v>228</v>
      </c>
      <c r="F47" s="177">
        <v>1312.98</v>
      </c>
      <c r="G47" s="178">
        <v>994.43</v>
      </c>
      <c r="H47" s="177"/>
      <c r="I47" s="238" t="s">
        <v>47</v>
      </c>
      <c r="J47" s="213">
        <f t="shared" si="0"/>
        <v>-1.9812740442193277E-4</v>
      </c>
      <c r="K47" s="213">
        <f t="shared" si="1"/>
        <v>-3.0152618638957795E-3</v>
      </c>
      <c r="L47" s="213">
        <f t="shared" si="2"/>
        <v>-4.9122807017544234E-3</v>
      </c>
      <c r="M47" s="213">
        <f t="shared" si="3"/>
        <v>1.5232524486297194E-4</v>
      </c>
      <c r="N47" s="214">
        <f t="shared" si="4"/>
        <v>7.039208390735574E-5</v>
      </c>
    </row>
    <row r="48" spans="1:14" x14ac:dyDescent="0.2">
      <c r="A48" s="34">
        <v>43</v>
      </c>
      <c r="B48" s="238" t="s">
        <v>48</v>
      </c>
      <c r="C48" s="177">
        <v>151.69712544548901</v>
      </c>
      <c r="D48" s="177">
        <v>215.31</v>
      </c>
      <c r="E48" s="177">
        <v>227.54</v>
      </c>
      <c r="F48" s="177">
        <v>1303.46</v>
      </c>
      <c r="G48" s="178">
        <v>996.08</v>
      </c>
      <c r="H48" s="177"/>
      <c r="I48" s="238" t="s">
        <v>48</v>
      </c>
      <c r="J48" s="213">
        <f t="shared" si="0"/>
        <v>-7.9148416770857821E-4</v>
      </c>
      <c r="K48" s="213">
        <f t="shared" si="1"/>
        <v>1.2075611908410888E-3</v>
      </c>
      <c r="L48" s="213">
        <f t="shared" si="2"/>
        <v>2.0216225718554526E-3</v>
      </c>
      <c r="M48" s="213">
        <f t="shared" si="3"/>
        <v>7.3036380096052067E-3</v>
      </c>
      <c r="N48" s="214">
        <f t="shared" si="4"/>
        <v>-1.6564934543411569E-3</v>
      </c>
    </row>
    <row r="49" spans="1:14" x14ac:dyDescent="0.2">
      <c r="A49" s="34">
        <v>44</v>
      </c>
      <c r="B49" s="238" t="s">
        <v>49</v>
      </c>
      <c r="C49" s="177">
        <v>151.72714883489999</v>
      </c>
      <c r="D49" s="177">
        <v>215.21</v>
      </c>
      <c r="E49" s="177">
        <v>227.6</v>
      </c>
      <c r="F49" s="177">
        <v>1310</v>
      </c>
      <c r="G49" s="178">
        <v>1004.67</v>
      </c>
      <c r="H49" s="177"/>
      <c r="I49" s="238" t="s">
        <v>49</v>
      </c>
      <c r="J49" s="213">
        <f t="shared" si="0"/>
        <v>-1.9787750341015986E-4</v>
      </c>
      <c r="K49" s="213">
        <f t="shared" si="1"/>
        <v>4.646624227497842E-4</v>
      </c>
      <c r="L49" s="213">
        <f t="shared" si="2"/>
        <v>-2.636203866432929E-4</v>
      </c>
      <c r="M49" s="213">
        <f t="shared" si="3"/>
        <v>-4.9923664122136779E-3</v>
      </c>
      <c r="N49" s="214">
        <f t="shared" si="4"/>
        <v>-8.5500711676470553E-3</v>
      </c>
    </row>
    <row r="50" spans="1:14" x14ac:dyDescent="0.2">
      <c r="A50" s="34">
        <v>45</v>
      </c>
      <c r="B50" s="238" t="s">
        <v>50</v>
      </c>
      <c r="C50" s="177">
        <v>151.757190810369</v>
      </c>
      <c r="D50" s="177">
        <v>215.16</v>
      </c>
      <c r="E50" s="177">
        <v>227.79</v>
      </c>
      <c r="F50" s="177">
        <v>1301.76</v>
      </c>
      <c r="G50" s="178">
        <v>1001.37</v>
      </c>
      <c r="H50" s="177"/>
      <c r="I50" s="238" t="s">
        <v>50</v>
      </c>
      <c r="J50" s="213">
        <f t="shared" si="0"/>
        <v>-1.979608037588898E-4</v>
      </c>
      <c r="K50" s="213">
        <f t="shared" si="1"/>
        <v>2.3238520171031674E-4</v>
      </c>
      <c r="L50" s="213">
        <f t="shared" si="2"/>
        <v>-8.3410158479302332E-4</v>
      </c>
      <c r="M50" s="213">
        <f t="shared" si="3"/>
        <v>6.3298918387413305E-3</v>
      </c>
      <c r="N50" s="214">
        <f t="shared" si="4"/>
        <v>3.2954851852962097E-3</v>
      </c>
    </row>
    <row r="51" spans="1:14" x14ac:dyDescent="0.2">
      <c r="A51" s="34">
        <v>46</v>
      </c>
      <c r="B51" s="238" t="s">
        <v>51</v>
      </c>
      <c r="C51" s="177">
        <v>151.78723451867199</v>
      </c>
      <c r="D51" s="177">
        <v>215.53</v>
      </c>
      <c r="E51" s="177">
        <v>227.97</v>
      </c>
      <c r="F51" s="177">
        <v>1297.6400000000001</v>
      </c>
      <c r="G51" s="178">
        <v>968.82</v>
      </c>
      <c r="H51" s="177"/>
      <c r="I51" s="238" t="s">
        <v>51</v>
      </c>
      <c r="J51" s="213">
        <f t="shared" si="0"/>
        <v>-1.9793303697945852E-4</v>
      </c>
      <c r="K51" s="213">
        <f t="shared" si="1"/>
        <v>-1.7166983714563822E-3</v>
      </c>
      <c r="L51" s="213">
        <f t="shared" si="2"/>
        <v>-7.8957757599684708E-4</v>
      </c>
      <c r="M51" s="213">
        <f t="shared" si="3"/>
        <v>3.1749946055916745E-3</v>
      </c>
      <c r="N51" s="214">
        <f t="shared" si="4"/>
        <v>3.3597572304452816E-2</v>
      </c>
    </row>
    <row r="52" spans="1:14" x14ac:dyDescent="0.2">
      <c r="A52" s="34">
        <v>47</v>
      </c>
      <c r="B52" s="238" t="s">
        <v>52</v>
      </c>
      <c r="C52" s="177">
        <v>151.877345540231</v>
      </c>
      <c r="D52" s="177">
        <v>215.6</v>
      </c>
      <c r="E52" s="177">
        <v>227.7</v>
      </c>
      <c r="F52" s="177">
        <v>1306.76</v>
      </c>
      <c r="G52" s="178">
        <v>977.48</v>
      </c>
      <c r="H52" s="177"/>
      <c r="I52" s="238" t="s">
        <v>52</v>
      </c>
      <c r="J52" s="213">
        <f t="shared" si="0"/>
        <v>-5.9331443566179587E-4</v>
      </c>
      <c r="K52" s="213">
        <f t="shared" si="1"/>
        <v>-3.2467532467528315E-4</v>
      </c>
      <c r="L52" s="213">
        <f t="shared" si="2"/>
        <v>1.1857707509881354E-3</v>
      </c>
      <c r="M52" s="213">
        <f t="shared" si="3"/>
        <v>-6.9790933300681868E-3</v>
      </c>
      <c r="N52" s="214">
        <f t="shared" si="4"/>
        <v>-8.8595163072390237E-3</v>
      </c>
    </row>
    <row r="53" spans="1:14" x14ac:dyDescent="0.2">
      <c r="A53" s="34">
        <v>48</v>
      </c>
      <c r="B53" s="238" t="s">
        <v>53</v>
      </c>
      <c r="C53" s="177">
        <v>151.90737084768099</v>
      </c>
      <c r="D53" s="177">
        <v>215.09</v>
      </c>
      <c r="E53" s="177">
        <v>227.61</v>
      </c>
      <c r="F53" s="177">
        <v>1320.3</v>
      </c>
      <c r="G53" s="178">
        <v>986.8</v>
      </c>
      <c r="H53" s="177"/>
      <c r="I53" s="238" t="s">
        <v>53</v>
      </c>
      <c r="J53" s="213">
        <f t="shared" si="0"/>
        <v>-1.9765536907423442E-4</v>
      </c>
      <c r="K53" s="213">
        <f t="shared" si="1"/>
        <v>2.371100469570786E-3</v>
      </c>
      <c r="L53" s="213">
        <f t="shared" si="2"/>
        <v>3.9541320680092085E-4</v>
      </c>
      <c r="M53" s="213">
        <f t="shared" si="3"/>
        <v>-1.0255245020071135E-2</v>
      </c>
      <c r="N53" s="214">
        <f t="shared" si="4"/>
        <v>-9.444669639237846E-3</v>
      </c>
    </row>
    <row r="54" spans="1:14" x14ac:dyDescent="0.2">
      <c r="A54" s="34">
        <v>49</v>
      </c>
      <c r="B54" s="238" t="s">
        <v>54</v>
      </c>
      <c r="C54" s="177">
        <v>151.937385212371</v>
      </c>
      <c r="D54" s="177">
        <v>214.98</v>
      </c>
      <c r="E54" s="177">
        <v>227.48</v>
      </c>
      <c r="F54" s="177">
        <v>1325.79</v>
      </c>
      <c r="G54" s="178">
        <v>1000.39</v>
      </c>
      <c r="H54" s="177"/>
      <c r="I54" s="238" t="s">
        <v>54</v>
      </c>
      <c r="J54" s="213">
        <f t="shared" si="0"/>
        <v>-1.9754430187179928E-4</v>
      </c>
      <c r="K54" s="213">
        <f t="shared" si="1"/>
        <v>5.1167550469810585E-4</v>
      </c>
      <c r="L54" s="213">
        <f t="shared" si="2"/>
        <v>5.7147881132424416E-4</v>
      </c>
      <c r="M54" s="213">
        <f t="shared" si="3"/>
        <v>-4.1409272961780985E-3</v>
      </c>
      <c r="N54" s="214">
        <f t="shared" si="4"/>
        <v>-1.3584701966233181E-2</v>
      </c>
    </row>
    <row r="55" spans="1:14" x14ac:dyDescent="0.2">
      <c r="A55" s="34">
        <v>50</v>
      </c>
      <c r="B55" s="238" t="s">
        <v>55</v>
      </c>
      <c r="C55" s="177">
        <v>151.96740550739901</v>
      </c>
      <c r="D55" s="177">
        <v>214.83</v>
      </c>
      <c r="E55" s="177">
        <v>227.83</v>
      </c>
      <c r="F55" s="177">
        <v>1332.85</v>
      </c>
      <c r="G55" s="178">
        <v>1000.74</v>
      </c>
      <c r="H55" s="177"/>
      <c r="I55" s="238" t="s">
        <v>55</v>
      </c>
      <c r="J55" s="213">
        <f t="shared" si="0"/>
        <v>-1.9754430187035599E-4</v>
      </c>
      <c r="K55" s="213">
        <f t="shared" si="1"/>
        <v>6.9822650467799008E-4</v>
      </c>
      <c r="L55" s="213">
        <f t="shared" si="2"/>
        <v>-1.5362331563008036E-3</v>
      </c>
      <c r="M55" s="213">
        <f t="shared" si="3"/>
        <v>-5.2969201335483218E-3</v>
      </c>
      <c r="N55" s="214">
        <f t="shared" si="4"/>
        <v>-3.4974119151831573E-4</v>
      </c>
    </row>
    <row r="56" spans="1:14" x14ac:dyDescent="0.2">
      <c r="A56" s="34">
        <v>51</v>
      </c>
      <c r="B56" s="238" t="s">
        <v>56</v>
      </c>
      <c r="C56" s="177">
        <v>151.99739796340299</v>
      </c>
      <c r="D56" s="177">
        <v>214.43</v>
      </c>
      <c r="E56" s="177">
        <v>227.82</v>
      </c>
      <c r="F56" s="177">
        <v>1339.6</v>
      </c>
      <c r="G56" s="178">
        <v>1004.05</v>
      </c>
      <c r="H56" s="177"/>
      <c r="I56" s="238" t="s">
        <v>56</v>
      </c>
      <c r="J56" s="213">
        <f t="shared" si="0"/>
        <v>-1.973221673913228E-4</v>
      </c>
      <c r="K56" s="213">
        <f t="shared" si="1"/>
        <v>1.8654106235134194E-3</v>
      </c>
      <c r="L56" s="213">
        <f t="shared" si="2"/>
        <v>4.3894302519609241E-5</v>
      </c>
      <c r="M56" s="213">
        <f t="shared" si="3"/>
        <v>-5.0388175574798133E-3</v>
      </c>
      <c r="N56" s="214">
        <f t="shared" si="4"/>
        <v>-3.2966485732781603E-3</v>
      </c>
    </row>
    <row r="57" spans="1:14" x14ac:dyDescent="0.2">
      <c r="A57" s="34">
        <v>52</v>
      </c>
      <c r="B57" s="238" t="s">
        <v>57</v>
      </c>
      <c r="C57" s="177">
        <v>152.08727909139901</v>
      </c>
      <c r="D57" s="177">
        <v>213.98</v>
      </c>
      <c r="E57" s="177">
        <v>227.73</v>
      </c>
      <c r="F57" s="177">
        <v>1339</v>
      </c>
      <c r="G57" s="178">
        <v>1011.53</v>
      </c>
      <c r="H57" s="177"/>
      <c r="I57" s="238" t="s">
        <v>57</v>
      </c>
      <c r="J57" s="213">
        <f t="shared" si="0"/>
        <v>-5.9098386487677068E-4</v>
      </c>
      <c r="K57" s="213">
        <f t="shared" si="1"/>
        <v>2.1030002804001136E-3</v>
      </c>
      <c r="L57" s="213">
        <f t="shared" si="2"/>
        <v>3.952048478461645E-4</v>
      </c>
      <c r="M57" s="213">
        <f t="shared" si="3"/>
        <v>4.480955937264941E-4</v>
      </c>
      <c r="N57" s="214">
        <f t="shared" si="4"/>
        <v>-7.3947386632131629E-3</v>
      </c>
    </row>
    <row r="58" spans="1:14" x14ac:dyDescent="0.2">
      <c r="A58" s="34">
        <v>53</v>
      </c>
      <c r="B58" s="238" t="s">
        <v>58</v>
      </c>
      <c r="C58" s="177">
        <v>152.11721916214699</v>
      </c>
      <c r="D58" s="177">
        <v>213.98</v>
      </c>
      <c r="E58" s="177">
        <v>228.16</v>
      </c>
      <c r="F58" s="177">
        <v>1337.8</v>
      </c>
      <c r="G58" s="178">
        <v>1005.38</v>
      </c>
      <c r="H58" s="177"/>
      <c r="I58" s="238" t="s">
        <v>58</v>
      </c>
      <c r="J58" s="213">
        <f t="shared" si="0"/>
        <v>-1.968223644429612E-4</v>
      </c>
      <c r="K58" s="213">
        <f t="shared" si="1"/>
        <v>0</v>
      </c>
      <c r="L58" s="213">
        <f t="shared" si="2"/>
        <v>-1.8846423562413062E-3</v>
      </c>
      <c r="M58" s="213">
        <f t="shared" si="3"/>
        <v>8.9699506652718419E-4</v>
      </c>
      <c r="N58" s="214">
        <f t="shared" si="4"/>
        <v>6.1170900555014285E-3</v>
      </c>
    </row>
    <row r="59" spans="1:14" x14ac:dyDescent="0.2">
      <c r="A59" s="34">
        <v>54</v>
      </c>
      <c r="B59" s="238" t="s">
        <v>59</v>
      </c>
      <c r="C59" s="177">
        <v>152.17711954267</v>
      </c>
      <c r="D59" s="177">
        <v>214.87</v>
      </c>
      <c r="E59" s="177">
        <v>228.81</v>
      </c>
      <c r="F59" s="177">
        <v>1328.61</v>
      </c>
      <c r="G59" s="178">
        <v>1005.27</v>
      </c>
      <c r="H59" s="177"/>
      <c r="I59" s="238" t="s">
        <v>59</v>
      </c>
      <c r="J59" s="213">
        <f t="shared" si="0"/>
        <v>-3.9362277787236E-4</v>
      </c>
      <c r="K59" s="213">
        <f t="shared" si="1"/>
        <v>-4.142039372644013E-3</v>
      </c>
      <c r="L59" s="213">
        <f t="shared" si="2"/>
        <v>-2.8407849307285904E-3</v>
      </c>
      <c r="M59" s="213">
        <f t="shared" si="3"/>
        <v>6.9170034848451412E-3</v>
      </c>
      <c r="N59" s="214">
        <f t="shared" si="4"/>
        <v>1.0942333900354484E-4</v>
      </c>
    </row>
    <row r="60" spans="1:14" x14ac:dyDescent="0.2">
      <c r="A60" s="34">
        <v>55</v>
      </c>
      <c r="B60" s="238" t="s">
        <v>60</v>
      </c>
      <c r="C60" s="177">
        <v>152.207085753793</v>
      </c>
      <c r="D60" s="177">
        <v>216.79</v>
      </c>
      <c r="E60" s="177">
        <v>229.62</v>
      </c>
      <c r="F60" s="177">
        <v>1332.85</v>
      </c>
      <c r="G60" s="178">
        <v>996.27</v>
      </c>
      <c r="H60" s="177"/>
      <c r="I60" s="238" t="s">
        <v>60</v>
      </c>
      <c r="J60" s="213">
        <f t="shared" si="0"/>
        <v>-1.9687789812539158E-4</v>
      </c>
      <c r="K60" s="213">
        <f t="shared" si="1"/>
        <v>-8.8564970708980839E-3</v>
      </c>
      <c r="L60" s="213">
        <f t="shared" si="2"/>
        <v>-3.5275672850797468E-3</v>
      </c>
      <c r="M60" s="213">
        <f t="shared" si="3"/>
        <v>-3.1811531680233651E-3</v>
      </c>
      <c r="N60" s="214">
        <f t="shared" si="4"/>
        <v>9.0336956849046413E-3</v>
      </c>
    </row>
    <row r="61" spans="1:14" x14ac:dyDescent="0.2">
      <c r="A61" s="34">
        <v>56</v>
      </c>
      <c r="B61" s="238" t="s">
        <v>61</v>
      </c>
      <c r="C61" s="177">
        <v>152.29692598615901</v>
      </c>
      <c r="D61" s="177">
        <v>215.63</v>
      </c>
      <c r="E61" s="177">
        <v>229.55</v>
      </c>
      <c r="F61" s="177">
        <v>1323.41</v>
      </c>
      <c r="G61" s="178">
        <v>985.24</v>
      </c>
      <c r="H61" s="177"/>
      <c r="I61" s="238" t="s">
        <v>61</v>
      </c>
      <c r="J61" s="213">
        <f t="shared" si="0"/>
        <v>-5.8990181045537327E-4</v>
      </c>
      <c r="K61" s="213">
        <f t="shared" si="1"/>
        <v>5.3795854009182076E-3</v>
      </c>
      <c r="L61" s="213">
        <f t="shared" si="2"/>
        <v>3.0494445654527524E-4</v>
      </c>
      <c r="M61" s="213">
        <f t="shared" si="3"/>
        <v>7.1330880074955694E-3</v>
      </c>
      <c r="N61" s="214">
        <f t="shared" si="4"/>
        <v>1.1195241768503061E-2</v>
      </c>
    </row>
    <row r="62" spans="1:14" x14ac:dyDescent="0.2">
      <c r="A62" s="34">
        <v>57</v>
      </c>
      <c r="B62" s="238" t="s">
        <v>62</v>
      </c>
      <c r="C62" s="177">
        <v>152.32691155869799</v>
      </c>
      <c r="D62" s="177">
        <v>215.36</v>
      </c>
      <c r="E62" s="177">
        <v>229.32</v>
      </c>
      <c r="F62" s="177">
        <v>1315.69</v>
      </c>
      <c r="G62" s="178">
        <v>990.28</v>
      </c>
      <c r="H62" s="177"/>
      <c r="I62" s="238" t="s">
        <v>62</v>
      </c>
      <c r="J62" s="213">
        <f t="shared" si="0"/>
        <v>-1.9685013128767359E-4</v>
      </c>
      <c r="K62" s="213">
        <f t="shared" si="1"/>
        <v>1.2537147102524848E-3</v>
      </c>
      <c r="L62" s="213">
        <f t="shared" si="2"/>
        <v>1.0029652886796026E-3</v>
      </c>
      <c r="M62" s="213">
        <f t="shared" si="3"/>
        <v>5.8676435938556093E-3</v>
      </c>
      <c r="N62" s="214">
        <f t="shared" si="4"/>
        <v>-5.0894696449488297E-3</v>
      </c>
    </row>
    <row r="63" spans="1:14" x14ac:dyDescent="0.2">
      <c r="A63" s="34">
        <v>58</v>
      </c>
      <c r="B63" s="238" t="s">
        <v>63</v>
      </c>
      <c r="C63" s="177">
        <v>152.35690726636599</v>
      </c>
      <c r="D63" s="177">
        <v>215.61</v>
      </c>
      <c r="E63" s="177">
        <v>229.19</v>
      </c>
      <c r="F63" s="177">
        <v>1321.65</v>
      </c>
      <c r="G63" s="178">
        <v>993.73</v>
      </c>
      <c r="H63" s="177"/>
      <c r="I63" s="238" t="s">
        <v>63</v>
      </c>
      <c r="J63" s="213">
        <f t="shared" si="0"/>
        <v>-1.9687789812883327E-4</v>
      </c>
      <c r="K63" s="213">
        <f t="shared" si="1"/>
        <v>-1.1595009507907594E-3</v>
      </c>
      <c r="L63" s="213">
        <f t="shared" si="2"/>
        <v>5.6721497447531632E-4</v>
      </c>
      <c r="M63" s="213">
        <f t="shared" si="3"/>
        <v>-4.509514621874211E-3</v>
      </c>
      <c r="N63" s="214">
        <f t="shared" si="4"/>
        <v>-3.4717679852677152E-3</v>
      </c>
    </row>
    <row r="64" spans="1:14" x14ac:dyDescent="0.2">
      <c r="A64" s="34">
        <v>59</v>
      </c>
      <c r="B64" s="238" t="s">
        <v>64</v>
      </c>
      <c r="C64" s="177">
        <v>152.38688348787099</v>
      </c>
      <c r="D64" s="177">
        <v>214.86</v>
      </c>
      <c r="E64" s="177">
        <v>228.65</v>
      </c>
      <c r="F64" s="177">
        <v>1317.44</v>
      </c>
      <c r="G64" s="178">
        <v>994.12</v>
      </c>
      <c r="H64" s="177"/>
      <c r="I64" s="238" t="s">
        <v>64</v>
      </c>
      <c r="J64" s="213">
        <f t="shared" si="0"/>
        <v>-1.9671129705456369E-4</v>
      </c>
      <c r="K64" s="213">
        <f t="shared" si="1"/>
        <v>3.4906450712091086E-3</v>
      </c>
      <c r="L64" s="213">
        <f t="shared" si="2"/>
        <v>2.3616881696917336E-3</v>
      </c>
      <c r="M64" s="213">
        <f t="shared" si="3"/>
        <v>3.1955914500849669E-3</v>
      </c>
      <c r="N64" s="214">
        <f t="shared" si="4"/>
        <v>-3.9230676377099982E-4</v>
      </c>
    </row>
    <row r="65" spans="1:14" x14ac:dyDescent="0.2">
      <c r="A65" s="34">
        <v>60</v>
      </c>
      <c r="B65" s="238" t="s">
        <v>65</v>
      </c>
      <c r="C65" s="177">
        <v>152.41685714125899</v>
      </c>
      <c r="D65" s="177">
        <v>214.66</v>
      </c>
      <c r="E65" s="177">
        <v>228.29</v>
      </c>
      <c r="F65" s="177">
        <v>1308.22</v>
      </c>
      <c r="G65" s="178">
        <v>987.35</v>
      </c>
      <c r="H65" s="177"/>
      <c r="I65" s="238" t="s">
        <v>65</v>
      </c>
      <c r="J65" s="213">
        <f t="shared" si="0"/>
        <v>-1.9665576334659818E-4</v>
      </c>
      <c r="K65" s="213">
        <f t="shared" si="1"/>
        <v>9.3170595360114739E-4</v>
      </c>
      <c r="L65" s="213">
        <f t="shared" si="2"/>
        <v>1.5769416093565081E-3</v>
      </c>
      <c r="M65" s="213">
        <f t="shared" si="3"/>
        <v>7.0477442631973197E-3</v>
      </c>
      <c r="N65" s="214">
        <f t="shared" si="4"/>
        <v>6.8567377323136558E-3</v>
      </c>
    </row>
    <row r="66" spans="1:14" x14ac:dyDescent="0.2">
      <c r="A66" s="34">
        <v>61</v>
      </c>
      <c r="B66" s="238" t="s">
        <v>66</v>
      </c>
      <c r="C66" s="177">
        <v>152.50665607292501</v>
      </c>
      <c r="D66" s="177">
        <v>214.01</v>
      </c>
      <c r="E66" s="177">
        <v>227.97</v>
      </c>
      <c r="F66" s="177">
        <v>1306.02</v>
      </c>
      <c r="G66" s="178">
        <v>985.58</v>
      </c>
      <c r="H66" s="177"/>
      <c r="I66" s="238" t="s">
        <v>66</v>
      </c>
      <c r="J66" s="213">
        <f t="shared" si="0"/>
        <v>-5.8881975369706741E-4</v>
      </c>
      <c r="K66" s="213">
        <f t="shared" si="1"/>
        <v>3.0372412504089397E-3</v>
      </c>
      <c r="L66" s="213">
        <f t="shared" si="2"/>
        <v>1.4036934684387159E-3</v>
      </c>
      <c r="M66" s="213">
        <f t="shared" si="3"/>
        <v>1.6845071285278568E-3</v>
      </c>
      <c r="N66" s="214">
        <f t="shared" si="4"/>
        <v>1.7958968323221747E-3</v>
      </c>
    </row>
    <row r="67" spans="1:14" x14ac:dyDescent="0.2">
      <c r="A67" s="34">
        <v>62</v>
      </c>
      <c r="B67" s="238" t="s">
        <v>67</v>
      </c>
      <c r="C67" s="177">
        <v>152.53779284853999</v>
      </c>
      <c r="D67" s="177">
        <v>213.6</v>
      </c>
      <c r="E67" s="177">
        <v>227.99</v>
      </c>
      <c r="F67" s="177">
        <v>1303.3499999999999</v>
      </c>
      <c r="G67" s="178">
        <v>993.48</v>
      </c>
      <c r="H67" s="177"/>
      <c r="I67" s="238" t="s">
        <v>67</v>
      </c>
      <c r="J67" s="213">
        <f t="shared" si="0"/>
        <v>-2.0412499114830229E-4</v>
      </c>
      <c r="K67" s="213">
        <f t="shared" si="1"/>
        <v>1.9194756554306025E-3</v>
      </c>
      <c r="L67" s="213">
        <f t="shared" si="2"/>
        <v>-8.7723145752005571E-5</v>
      </c>
      <c r="M67" s="213">
        <f t="shared" si="3"/>
        <v>2.0485671538728045E-3</v>
      </c>
      <c r="N67" s="214">
        <f t="shared" si="4"/>
        <v>-7.9518460361557297E-3</v>
      </c>
    </row>
    <row r="68" spans="1:14" x14ac:dyDescent="0.2">
      <c r="A68" s="34">
        <v>63</v>
      </c>
      <c r="B68" s="238" t="s">
        <v>68</v>
      </c>
      <c r="C68" s="177">
        <v>152.568889372477</v>
      </c>
      <c r="D68" s="177">
        <v>213.89</v>
      </c>
      <c r="E68" s="177">
        <v>226.6</v>
      </c>
      <c r="F68" s="177">
        <v>1304.6199999999999</v>
      </c>
      <c r="G68" s="178">
        <v>997.5</v>
      </c>
      <c r="H68" s="177"/>
      <c r="I68" s="238" t="s">
        <v>68</v>
      </c>
      <c r="J68" s="213">
        <f t="shared" si="0"/>
        <v>-2.0381956023218795E-4</v>
      </c>
      <c r="K68" s="213">
        <f t="shared" si="1"/>
        <v>-1.3558371125343971E-3</v>
      </c>
      <c r="L68" s="213">
        <f t="shared" si="2"/>
        <v>6.1341571050308463E-3</v>
      </c>
      <c r="M68" s="213">
        <f t="shared" si="3"/>
        <v>-9.7346353727523205E-4</v>
      </c>
      <c r="N68" s="214">
        <f t="shared" si="4"/>
        <v>-4.0300751879699392E-3</v>
      </c>
    </row>
    <row r="69" spans="1:14" x14ac:dyDescent="0.2">
      <c r="A69" s="34">
        <v>64</v>
      </c>
      <c r="B69" s="238" t="s">
        <v>69</v>
      </c>
      <c r="C69" s="177">
        <v>152.60006428220501</v>
      </c>
      <c r="D69" s="177">
        <v>214.52</v>
      </c>
      <c r="E69" s="177">
        <v>226.67</v>
      </c>
      <c r="F69" s="177">
        <v>1307.5899999999999</v>
      </c>
      <c r="G69" s="178">
        <v>993.86</v>
      </c>
      <c r="H69" s="177"/>
      <c r="I69" s="238" t="s">
        <v>69</v>
      </c>
      <c r="J69" s="213">
        <f t="shared" si="0"/>
        <v>-2.0429158974899497E-4</v>
      </c>
      <c r="K69" s="213">
        <f t="shared" si="1"/>
        <v>-2.9367891105726018E-3</v>
      </c>
      <c r="L69" s="213">
        <f t="shared" si="2"/>
        <v>-3.0881898795598328E-4</v>
      </c>
      <c r="M69" s="213">
        <f t="shared" si="3"/>
        <v>-2.2713541706498308E-3</v>
      </c>
      <c r="N69" s="214">
        <f t="shared" si="4"/>
        <v>3.6624876743203139E-3</v>
      </c>
    </row>
    <row r="70" spans="1:14" x14ac:dyDescent="0.2">
      <c r="A70" s="34">
        <v>65</v>
      </c>
      <c r="B70" s="238" t="s">
        <v>70</v>
      </c>
      <c r="C70" s="177">
        <v>152.631275234241</v>
      </c>
      <c r="D70" s="177">
        <v>214.88</v>
      </c>
      <c r="E70" s="177">
        <v>226.84</v>
      </c>
      <c r="F70" s="177">
        <v>1309.48</v>
      </c>
      <c r="G70" s="178">
        <v>986.71</v>
      </c>
      <c r="H70" s="177"/>
      <c r="I70" s="238" t="s">
        <v>70</v>
      </c>
      <c r="J70" s="213">
        <f t="shared" si="0"/>
        <v>-2.0448595471733721E-4</v>
      </c>
      <c r="K70" s="213">
        <f t="shared" si="1"/>
        <v>-1.6753536857780915E-3</v>
      </c>
      <c r="L70" s="213">
        <f t="shared" si="2"/>
        <v>-7.4942690883450513E-4</v>
      </c>
      <c r="M70" s="213">
        <f t="shared" si="3"/>
        <v>-1.4433210129212171E-3</v>
      </c>
      <c r="N70" s="214">
        <f t="shared" si="4"/>
        <v>7.2463033718113135E-3</v>
      </c>
    </row>
    <row r="71" spans="1:14" x14ac:dyDescent="0.2">
      <c r="A71" s="34">
        <v>66</v>
      </c>
      <c r="B71" s="238" t="s">
        <v>71</v>
      </c>
      <c r="C71" s="177">
        <v>152.725016275781</v>
      </c>
      <c r="D71" s="177">
        <v>215.47</v>
      </c>
      <c r="E71" s="177">
        <v>227.37</v>
      </c>
      <c r="F71" s="177">
        <v>1314.34</v>
      </c>
      <c r="G71" s="178">
        <v>992.68</v>
      </c>
      <c r="H71" s="177"/>
      <c r="I71" s="238" t="s">
        <v>71</v>
      </c>
      <c r="J71" s="213">
        <f t="shared" ref="J71:J134" si="6">(C70/C71)-1</f>
        <v>-6.1378969749614765E-4</v>
      </c>
      <c r="K71" s="213">
        <f t="shared" ref="K71:K134" si="7">(D70/D71)-1</f>
        <v>-2.7382002134868078E-3</v>
      </c>
      <c r="L71" s="213">
        <f t="shared" ref="L71:L134" si="8">(E70/E71)-1</f>
        <v>-2.3310023310023631E-3</v>
      </c>
      <c r="M71" s="213">
        <f t="shared" ref="M71:M134" si="9">(F70/F71)-1</f>
        <v>-3.6976733569699105E-3</v>
      </c>
      <c r="N71" s="214">
        <f t="shared" ref="N71:N134" si="10">(G70/G71)-1</f>
        <v>-6.0140226457668922E-3</v>
      </c>
    </row>
    <row r="72" spans="1:14" x14ac:dyDescent="0.2">
      <c r="A72" s="34">
        <v>67</v>
      </c>
      <c r="B72" s="238" t="s">
        <v>72</v>
      </c>
      <c r="C72" s="177">
        <v>152.75629944994799</v>
      </c>
      <c r="D72" s="177">
        <v>215.71</v>
      </c>
      <c r="E72" s="177">
        <v>227.05</v>
      </c>
      <c r="F72" s="177">
        <v>1323.93</v>
      </c>
      <c r="G72" s="178">
        <v>993.66</v>
      </c>
      <c r="H72" s="177"/>
      <c r="I72" s="238" t="s">
        <v>72</v>
      </c>
      <c r="J72" s="213">
        <f t="shared" si="6"/>
        <v>-2.0479138523010754E-4</v>
      </c>
      <c r="K72" s="213">
        <f t="shared" si="7"/>
        <v>-1.1126048861898052E-3</v>
      </c>
      <c r="L72" s="213">
        <f t="shared" si="8"/>
        <v>1.4093811935695921E-3</v>
      </c>
      <c r="M72" s="213">
        <f t="shared" si="9"/>
        <v>-7.2435853859343924E-3</v>
      </c>
      <c r="N72" s="214">
        <f t="shared" si="10"/>
        <v>-9.8625284302478189E-4</v>
      </c>
    </row>
    <row r="73" spans="1:14" x14ac:dyDescent="0.2">
      <c r="A73" s="34">
        <v>68</v>
      </c>
      <c r="B73" s="238" t="s">
        <v>73</v>
      </c>
      <c r="C73" s="177">
        <v>152.78759751841301</v>
      </c>
      <c r="D73" s="177">
        <v>215.52</v>
      </c>
      <c r="E73" s="177">
        <v>227.09</v>
      </c>
      <c r="F73" s="177">
        <v>1322.33</v>
      </c>
      <c r="G73" s="178">
        <v>995.78</v>
      </c>
      <c r="H73" s="177"/>
      <c r="I73" s="238" t="s">
        <v>73</v>
      </c>
      <c r="J73" s="213">
        <f t="shared" si="6"/>
        <v>-2.0484691803113186E-4</v>
      </c>
      <c r="K73" s="213">
        <f t="shared" si="7"/>
        <v>8.8158871566434982E-4</v>
      </c>
      <c r="L73" s="213">
        <f t="shared" si="8"/>
        <v>-1.7614161786072557E-4</v>
      </c>
      <c r="M73" s="213">
        <f t="shared" si="9"/>
        <v>1.2099854045510838E-3</v>
      </c>
      <c r="N73" s="214">
        <f t="shared" si="10"/>
        <v>-2.1289843138042608E-3</v>
      </c>
    </row>
    <row r="74" spans="1:14" x14ac:dyDescent="0.2">
      <c r="A74" s="34">
        <v>69</v>
      </c>
      <c r="B74" s="238" t="s">
        <v>74</v>
      </c>
      <c r="C74" s="177">
        <v>152.81891048770399</v>
      </c>
      <c r="D74" s="177">
        <v>215.66</v>
      </c>
      <c r="E74" s="177">
        <v>226.98</v>
      </c>
      <c r="F74" s="177">
        <v>1327.89</v>
      </c>
      <c r="G74" s="178">
        <v>998.32</v>
      </c>
      <c r="H74" s="177"/>
      <c r="I74" s="238" t="s">
        <v>74</v>
      </c>
      <c r="J74" s="213">
        <f t="shared" si="6"/>
        <v>-2.0490245082260827E-4</v>
      </c>
      <c r="K74" s="213">
        <f t="shared" si="7"/>
        <v>-6.4916998979869245E-4</v>
      </c>
      <c r="L74" s="213">
        <f t="shared" si="8"/>
        <v>4.8462419596440043E-4</v>
      </c>
      <c r="M74" s="213">
        <f t="shared" si="9"/>
        <v>-4.1870938104814348E-3</v>
      </c>
      <c r="N74" s="214">
        <f t="shared" si="10"/>
        <v>-2.5442743809600543E-3</v>
      </c>
    </row>
    <row r="75" spans="1:14" x14ac:dyDescent="0.2">
      <c r="A75" s="34">
        <v>70</v>
      </c>
      <c r="B75" s="238" t="s">
        <v>75</v>
      </c>
      <c r="C75" s="177">
        <v>152.850234119384</v>
      </c>
      <c r="D75" s="177">
        <v>215.74</v>
      </c>
      <c r="E75" s="177">
        <v>227.11</v>
      </c>
      <c r="F75" s="177">
        <v>1323.66</v>
      </c>
      <c r="G75" s="178">
        <v>989.5</v>
      </c>
      <c r="H75" s="177"/>
      <c r="I75" s="238" t="s">
        <v>75</v>
      </c>
      <c r="J75" s="213">
        <f t="shared" si="6"/>
        <v>-2.0493021721867954E-4</v>
      </c>
      <c r="K75" s="213">
        <f t="shared" si="7"/>
        <v>-3.7081672383432185E-4</v>
      </c>
      <c r="L75" s="213">
        <f t="shared" si="8"/>
        <v>-5.7240984544948414E-4</v>
      </c>
      <c r="M75" s="213">
        <f t="shared" si="9"/>
        <v>3.1956846924436899E-3</v>
      </c>
      <c r="N75" s="214">
        <f t="shared" si="10"/>
        <v>8.9135927235979295E-3</v>
      </c>
    </row>
    <row r="76" spans="1:14" x14ac:dyDescent="0.2">
      <c r="A76" s="34">
        <v>71</v>
      </c>
      <c r="B76" s="238" t="s">
        <v>76</v>
      </c>
      <c r="C76" s="177">
        <v>152.97560527808099</v>
      </c>
      <c r="D76" s="177">
        <v>215.95</v>
      </c>
      <c r="E76" s="177">
        <v>226.71</v>
      </c>
      <c r="F76" s="177">
        <v>1342.69</v>
      </c>
      <c r="G76" s="178">
        <v>988.71</v>
      </c>
      <c r="H76" s="177"/>
      <c r="I76" s="238" t="s">
        <v>76</v>
      </c>
      <c r="J76" s="213">
        <f t="shared" si="6"/>
        <v>-8.1955000909517128E-4</v>
      </c>
      <c r="K76" s="213">
        <f t="shared" si="7"/>
        <v>-9.7244732576973192E-4</v>
      </c>
      <c r="L76" s="213">
        <f t="shared" si="8"/>
        <v>1.7643685765955652E-3</v>
      </c>
      <c r="M76" s="213">
        <f t="shared" si="9"/>
        <v>-1.417304068697911E-2</v>
      </c>
      <c r="N76" s="214">
        <f t="shared" si="10"/>
        <v>7.990209464858733E-4</v>
      </c>
    </row>
    <row r="77" spans="1:14" x14ac:dyDescent="0.2">
      <c r="A77" s="34">
        <v>72</v>
      </c>
      <c r="B77" s="238" t="s">
        <v>77</v>
      </c>
      <c r="C77" s="177">
        <v>153.007024767676</v>
      </c>
      <c r="D77" s="177">
        <v>216.5</v>
      </c>
      <c r="E77" s="177">
        <v>226.85</v>
      </c>
      <c r="F77" s="177">
        <v>1348.89</v>
      </c>
      <c r="G77" s="178">
        <v>996.75</v>
      </c>
      <c r="H77" s="177"/>
      <c r="I77" s="238" t="s">
        <v>77</v>
      </c>
      <c r="J77" s="213">
        <f t="shared" si="6"/>
        <v>-2.053467129545794E-4</v>
      </c>
      <c r="K77" s="213">
        <f t="shared" si="7"/>
        <v>-2.5404157043880105E-3</v>
      </c>
      <c r="L77" s="213">
        <f t="shared" si="8"/>
        <v>-6.1714789508482415E-4</v>
      </c>
      <c r="M77" s="213">
        <f t="shared" si="9"/>
        <v>-4.596371831654178E-3</v>
      </c>
      <c r="N77" s="214">
        <f t="shared" si="10"/>
        <v>-8.0662151993979858E-3</v>
      </c>
    </row>
    <row r="78" spans="1:14" x14ac:dyDescent="0.2">
      <c r="A78" s="34">
        <v>73</v>
      </c>
      <c r="B78" s="238" t="s">
        <v>78</v>
      </c>
      <c r="C78" s="177">
        <v>153.038433709705</v>
      </c>
      <c r="D78" s="177">
        <v>217.57</v>
      </c>
      <c r="E78" s="177">
        <v>227.03</v>
      </c>
      <c r="F78" s="177">
        <v>1348.01</v>
      </c>
      <c r="G78" s="178">
        <v>1004.98</v>
      </c>
      <c r="H78" s="177"/>
      <c r="I78" s="238" t="s">
        <v>78</v>
      </c>
      <c r="J78" s="213">
        <f t="shared" si="6"/>
        <v>-2.0523564746210976E-4</v>
      </c>
      <c r="K78" s="213">
        <f t="shared" si="7"/>
        <v>-4.9179574389851544E-3</v>
      </c>
      <c r="L78" s="213">
        <f t="shared" si="8"/>
        <v>-7.9284676034008239E-4</v>
      </c>
      <c r="M78" s="213">
        <f t="shared" si="9"/>
        <v>6.5281414826312556E-4</v>
      </c>
      <c r="N78" s="214">
        <f t="shared" si="10"/>
        <v>-8.1892176958745511E-3</v>
      </c>
    </row>
    <row r="79" spans="1:14" x14ac:dyDescent="0.2">
      <c r="A79" s="34">
        <v>74</v>
      </c>
      <c r="B79" s="238" t="s">
        <v>79</v>
      </c>
      <c r="C79" s="177">
        <v>153.06984909929199</v>
      </c>
      <c r="D79" s="177">
        <v>217.94</v>
      </c>
      <c r="E79" s="177">
        <v>227.19</v>
      </c>
      <c r="F79" s="177">
        <v>1349.79</v>
      </c>
      <c r="G79" s="178">
        <v>998.69</v>
      </c>
      <c r="H79" s="177"/>
      <c r="I79" s="238" t="s">
        <v>79</v>
      </c>
      <c r="J79" s="213">
        <f t="shared" si="6"/>
        <v>-2.0523564746321998E-4</v>
      </c>
      <c r="K79" s="213">
        <f t="shared" si="7"/>
        <v>-1.6977149674222147E-3</v>
      </c>
      <c r="L79" s="213">
        <f t="shared" si="8"/>
        <v>-7.0425634931114978E-4</v>
      </c>
      <c r="M79" s="213">
        <f t="shared" si="9"/>
        <v>-1.3187236533089841E-3</v>
      </c>
      <c r="N79" s="214">
        <f t="shared" si="10"/>
        <v>6.2982507084279327E-3</v>
      </c>
    </row>
    <row r="80" spans="1:14" x14ac:dyDescent="0.2">
      <c r="A80" s="34">
        <v>75</v>
      </c>
      <c r="B80" s="238" t="s">
        <v>80</v>
      </c>
      <c r="C80" s="177">
        <v>153.164140126337</v>
      </c>
      <c r="D80" s="177">
        <v>217.92</v>
      </c>
      <c r="E80" s="177">
        <v>228.59</v>
      </c>
      <c r="F80" s="177">
        <v>1349.21</v>
      </c>
      <c r="G80" s="178">
        <v>990.15</v>
      </c>
      <c r="H80" s="177"/>
      <c r="I80" s="238" t="s">
        <v>80</v>
      </c>
      <c r="J80" s="213">
        <f t="shared" si="6"/>
        <v>-6.1562077760002332E-4</v>
      </c>
      <c r="K80" s="213">
        <f t="shared" si="7"/>
        <v>9.1776798825327077E-5</v>
      </c>
      <c r="L80" s="213">
        <f t="shared" si="8"/>
        <v>-6.124502384181274E-3</v>
      </c>
      <c r="M80" s="213">
        <f t="shared" si="9"/>
        <v>4.2988118973319445E-4</v>
      </c>
      <c r="N80" s="214">
        <f t="shared" si="10"/>
        <v>8.6249558147755145E-3</v>
      </c>
    </row>
    <row r="81" spans="1:14" x14ac:dyDescent="0.2">
      <c r="A81" s="34">
        <v>76</v>
      </c>
      <c r="B81" s="238" t="s">
        <v>81</v>
      </c>
      <c r="C81" s="177">
        <v>153.195598338895</v>
      </c>
      <c r="D81" s="177">
        <v>218.22</v>
      </c>
      <c r="E81" s="177">
        <v>228.65</v>
      </c>
      <c r="F81" s="177">
        <v>1358.62</v>
      </c>
      <c r="G81" s="178">
        <v>996.08</v>
      </c>
      <c r="H81" s="177"/>
      <c r="I81" s="238" t="s">
        <v>81</v>
      </c>
      <c r="J81" s="213">
        <f t="shared" si="6"/>
        <v>-2.0534671295446838E-4</v>
      </c>
      <c r="K81" s="213">
        <f t="shared" si="7"/>
        <v>-1.3747594171020783E-3</v>
      </c>
      <c r="L81" s="213">
        <f t="shared" si="8"/>
        <v>-2.6240979663239017E-4</v>
      </c>
      <c r="M81" s="213">
        <f t="shared" si="9"/>
        <v>-6.9261456477895944E-3</v>
      </c>
      <c r="N81" s="214">
        <f t="shared" si="10"/>
        <v>-5.9533370813590336E-3</v>
      </c>
    </row>
    <row r="82" spans="1:14" x14ac:dyDescent="0.2">
      <c r="A82" s="34">
        <v>77</v>
      </c>
      <c r="B82" s="238" t="s">
        <v>82</v>
      </c>
      <c r="C82" s="177">
        <v>153.227080034354</v>
      </c>
      <c r="D82" s="177">
        <v>218.57</v>
      </c>
      <c r="E82" s="177">
        <v>227.65</v>
      </c>
      <c r="F82" s="177">
        <v>1369.65</v>
      </c>
      <c r="G82" s="178">
        <v>1000.41</v>
      </c>
      <c r="H82" s="177"/>
      <c r="I82" s="238" t="s">
        <v>82</v>
      </c>
      <c r="J82" s="213">
        <f t="shared" si="6"/>
        <v>-2.0545777842895241E-4</v>
      </c>
      <c r="K82" s="213">
        <f t="shared" si="7"/>
        <v>-1.601317655670953E-3</v>
      </c>
      <c r="L82" s="213">
        <f t="shared" si="8"/>
        <v>4.3927081045465055E-3</v>
      </c>
      <c r="M82" s="213">
        <f t="shared" si="9"/>
        <v>-8.0531522651773324E-3</v>
      </c>
      <c r="N82" s="214">
        <f t="shared" si="10"/>
        <v>-4.3282254275746057E-3</v>
      </c>
    </row>
    <row r="83" spans="1:14" x14ac:dyDescent="0.2">
      <c r="A83" s="34">
        <v>78</v>
      </c>
      <c r="B83" s="238" t="s">
        <v>83</v>
      </c>
      <c r="C83" s="177">
        <v>153.258559686685</v>
      </c>
      <c r="D83" s="177">
        <v>218.64</v>
      </c>
      <c r="E83" s="177">
        <v>227.72</v>
      </c>
      <c r="F83" s="177">
        <v>1370.82</v>
      </c>
      <c r="G83" s="178">
        <v>1008.47</v>
      </c>
      <c r="H83" s="177"/>
      <c r="I83" s="238" t="s">
        <v>83</v>
      </c>
      <c r="J83" s="213">
        <f t="shared" si="6"/>
        <v>-2.0540224569087773E-4</v>
      </c>
      <c r="K83" s="213">
        <f t="shared" si="7"/>
        <v>-3.2016099524334596E-4</v>
      </c>
      <c r="L83" s="213">
        <f t="shared" si="8"/>
        <v>-3.0739504654830885E-4</v>
      </c>
      <c r="M83" s="213">
        <f t="shared" si="9"/>
        <v>-8.5350374228554404E-4</v>
      </c>
      <c r="N83" s="214">
        <f t="shared" si="10"/>
        <v>-7.9923051751663587E-3</v>
      </c>
    </row>
    <row r="84" spans="1:14" x14ac:dyDescent="0.2">
      <c r="A84" s="34">
        <v>79</v>
      </c>
      <c r="B84" s="238" t="s">
        <v>84</v>
      </c>
      <c r="C84" s="177">
        <v>153.290037291972</v>
      </c>
      <c r="D84" s="177">
        <v>218.21</v>
      </c>
      <c r="E84" s="177">
        <v>227.87</v>
      </c>
      <c r="F84" s="177">
        <v>1373.42</v>
      </c>
      <c r="G84" s="178">
        <v>1006.1</v>
      </c>
      <c r="H84" s="177"/>
      <c r="I84" s="238" t="s">
        <v>84</v>
      </c>
      <c r="J84" s="213">
        <f t="shared" si="6"/>
        <v>-2.0534671295724394E-4</v>
      </c>
      <c r="K84" s="213">
        <f t="shared" si="7"/>
        <v>1.9705788002382096E-3</v>
      </c>
      <c r="L84" s="213">
        <f t="shared" si="8"/>
        <v>-6.582700662658425E-4</v>
      </c>
      <c r="M84" s="213">
        <f t="shared" si="9"/>
        <v>-1.893084417002866E-3</v>
      </c>
      <c r="N84" s="214">
        <f t="shared" si="10"/>
        <v>2.3556306530165827E-3</v>
      </c>
    </row>
    <row r="85" spans="1:14" x14ac:dyDescent="0.2">
      <c r="A85" s="34">
        <v>80</v>
      </c>
      <c r="B85" s="238" t="s">
        <v>85</v>
      </c>
      <c r="C85" s="177">
        <v>153.38438730992499</v>
      </c>
      <c r="D85" s="177">
        <v>217.41</v>
      </c>
      <c r="E85" s="177">
        <v>227.34</v>
      </c>
      <c r="F85" s="177">
        <v>1371.99</v>
      </c>
      <c r="G85" s="178">
        <v>1012.35</v>
      </c>
      <c r="H85" s="177"/>
      <c r="I85" s="238" t="s">
        <v>85</v>
      </c>
      <c r="J85" s="213">
        <f t="shared" si="6"/>
        <v>-6.1512139278130373E-4</v>
      </c>
      <c r="K85" s="213">
        <f t="shared" si="7"/>
        <v>3.6796835472150402E-3</v>
      </c>
      <c r="L85" s="213">
        <f t="shared" si="8"/>
        <v>2.3313099322601616E-3</v>
      </c>
      <c r="M85" s="213">
        <f t="shared" si="9"/>
        <v>1.0422816492832165E-3</v>
      </c>
      <c r="N85" s="214">
        <f t="shared" si="10"/>
        <v>-6.1737541364152992E-3</v>
      </c>
    </row>
    <row r="86" spans="1:14" x14ac:dyDescent="0.2">
      <c r="A86" s="34">
        <v>81</v>
      </c>
      <c r="B86" s="238" t="s">
        <v>86</v>
      </c>
      <c r="C86" s="177">
        <v>153.41581832729099</v>
      </c>
      <c r="D86" s="177">
        <v>217.05</v>
      </c>
      <c r="E86" s="177">
        <v>227.29</v>
      </c>
      <c r="F86" s="177">
        <v>1373.85</v>
      </c>
      <c r="G86" s="178">
        <v>1007.01</v>
      </c>
      <c r="H86" s="177"/>
      <c r="I86" s="238" t="s">
        <v>86</v>
      </c>
      <c r="J86" s="213">
        <f t="shared" si="6"/>
        <v>-2.048746844275362E-4</v>
      </c>
      <c r="K86" s="213">
        <f t="shared" si="7"/>
        <v>1.6586040082928744E-3</v>
      </c>
      <c r="L86" s="213">
        <f t="shared" si="8"/>
        <v>2.1998328127059708E-4</v>
      </c>
      <c r="M86" s="213">
        <f t="shared" si="9"/>
        <v>-1.3538595916584573E-3</v>
      </c>
      <c r="N86" s="214">
        <f t="shared" si="10"/>
        <v>5.3028271814579142E-3</v>
      </c>
    </row>
    <row r="87" spans="1:14" x14ac:dyDescent="0.2">
      <c r="A87" s="34">
        <v>82</v>
      </c>
      <c r="B87" s="238" t="s">
        <v>87</v>
      </c>
      <c r="C87" s="177">
        <v>153.44719186213899</v>
      </c>
      <c r="D87" s="177">
        <v>217.16</v>
      </c>
      <c r="E87" s="177">
        <v>227.57</v>
      </c>
      <c r="F87" s="177">
        <v>1380.18</v>
      </c>
      <c r="G87" s="178">
        <v>1008.46</v>
      </c>
      <c r="H87" s="177"/>
      <c r="I87" s="238" t="s">
        <v>87</v>
      </c>
      <c r="J87" s="213">
        <f t="shared" si="6"/>
        <v>-2.0445818830094886E-4</v>
      </c>
      <c r="K87" s="213">
        <f t="shared" si="7"/>
        <v>-5.0653895745067512E-4</v>
      </c>
      <c r="L87" s="213">
        <f t="shared" si="8"/>
        <v>-1.2303906490310768E-3</v>
      </c>
      <c r="M87" s="213">
        <f t="shared" si="9"/>
        <v>-4.5863583010912201E-3</v>
      </c>
      <c r="N87" s="214">
        <f t="shared" si="10"/>
        <v>-1.4378359082165559E-3</v>
      </c>
    </row>
    <row r="88" spans="1:14" x14ac:dyDescent="0.2">
      <c r="A88" s="34">
        <v>83</v>
      </c>
      <c r="B88" s="238" t="s">
        <v>88</v>
      </c>
      <c r="C88" s="177">
        <v>153.47857607529701</v>
      </c>
      <c r="D88" s="177">
        <v>217.97</v>
      </c>
      <c r="E88" s="177">
        <v>227.62</v>
      </c>
      <c r="F88" s="177">
        <v>1379.41</v>
      </c>
      <c r="G88" s="178">
        <v>999.88</v>
      </c>
      <c r="H88" s="177"/>
      <c r="I88" s="238" t="s">
        <v>88</v>
      </c>
      <c r="J88" s="213">
        <f t="shared" si="6"/>
        <v>-2.0448595472133402E-4</v>
      </c>
      <c r="K88" s="213">
        <f t="shared" si="7"/>
        <v>-3.7161077212460869E-3</v>
      </c>
      <c r="L88" s="213">
        <f t="shared" si="8"/>
        <v>-2.1966435286890906E-4</v>
      </c>
      <c r="M88" s="213">
        <f t="shared" si="9"/>
        <v>5.5820966935127281E-4</v>
      </c>
      <c r="N88" s="214">
        <f t="shared" si="10"/>
        <v>8.5810297235668909E-3</v>
      </c>
    </row>
    <row r="89" spans="1:14" x14ac:dyDescent="0.2">
      <c r="A89" s="34">
        <v>84</v>
      </c>
      <c r="B89" s="238" t="s">
        <v>89</v>
      </c>
      <c r="C89" s="177">
        <v>153.50995391751701</v>
      </c>
      <c r="D89" s="177">
        <v>218.51</v>
      </c>
      <c r="E89" s="177">
        <v>227.58</v>
      </c>
      <c r="F89" s="177">
        <v>1394.38</v>
      </c>
      <c r="G89" s="178">
        <v>995.12</v>
      </c>
      <c r="H89" s="177"/>
      <c r="I89" s="238" t="s">
        <v>89</v>
      </c>
      <c r="J89" s="213">
        <f t="shared" si="6"/>
        <v>-2.0440265545818015E-4</v>
      </c>
      <c r="K89" s="213">
        <f t="shared" si="7"/>
        <v>-2.4712827788201386E-3</v>
      </c>
      <c r="L89" s="213">
        <f t="shared" si="8"/>
        <v>1.7576236927663302E-4</v>
      </c>
      <c r="M89" s="213">
        <f t="shared" si="9"/>
        <v>-1.0735954330957198E-2</v>
      </c>
      <c r="N89" s="214">
        <f t="shared" si="10"/>
        <v>4.7833427124366334E-3</v>
      </c>
    </row>
    <row r="90" spans="1:14" x14ac:dyDescent="0.2">
      <c r="A90" s="34">
        <v>85</v>
      </c>
      <c r="B90" s="238" t="s">
        <v>90</v>
      </c>
      <c r="C90" s="177">
        <v>153.60417065173399</v>
      </c>
      <c r="D90" s="177">
        <v>219.58</v>
      </c>
      <c r="E90" s="177">
        <v>227.79</v>
      </c>
      <c r="F90" s="177">
        <v>1397.92</v>
      </c>
      <c r="G90" s="178">
        <v>997.71</v>
      </c>
      <c r="H90" s="177"/>
      <c r="I90" s="238" t="s">
        <v>90</v>
      </c>
      <c r="J90" s="213">
        <f t="shared" si="6"/>
        <v>-6.1337354198931493E-4</v>
      </c>
      <c r="K90" s="213">
        <f t="shared" si="7"/>
        <v>-4.8729392476547506E-3</v>
      </c>
      <c r="L90" s="213">
        <f t="shared" si="8"/>
        <v>-9.2190175161321886E-4</v>
      </c>
      <c r="M90" s="213">
        <f t="shared" si="9"/>
        <v>-2.5323337530044343E-3</v>
      </c>
      <c r="N90" s="214">
        <f t="shared" si="10"/>
        <v>-2.5959447133937497E-3</v>
      </c>
    </row>
    <row r="91" spans="1:14" x14ac:dyDescent="0.2">
      <c r="A91" s="34">
        <v>86</v>
      </c>
      <c r="B91" s="238" t="s">
        <v>91</v>
      </c>
      <c r="C91" s="177">
        <v>153.63561683889199</v>
      </c>
      <c r="D91" s="177">
        <v>221.35</v>
      </c>
      <c r="E91" s="177">
        <v>227.32</v>
      </c>
      <c r="F91" s="177">
        <v>1402.83</v>
      </c>
      <c r="G91" s="178">
        <v>992.07</v>
      </c>
      <c r="H91" s="177"/>
      <c r="I91" s="238" t="s">
        <v>91</v>
      </c>
      <c r="J91" s="213">
        <f t="shared" si="6"/>
        <v>-2.0468031960951816E-4</v>
      </c>
      <c r="K91" s="213">
        <f t="shared" si="7"/>
        <v>-7.9963858143211608E-3</v>
      </c>
      <c r="L91" s="213">
        <f t="shared" si="8"/>
        <v>2.0675699454513197E-3</v>
      </c>
      <c r="M91" s="213">
        <f t="shared" si="9"/>
        <v>-3.5000677202511321E-3</v>
      </c>
      <c r="N91" s="214">
        <f t="shared" si="10"/>
        <v>5.685082705857436E-3</v>
      </c>
    </row>
    <row r="92" spans="1:14" x14ac:dyDescent="0.2">
      <c r="A92" s="34">
        <v>87</v>
      </c>
      <c r="B92" s="238" t="s">
        <v>92</v>
      </c>
      <c r="C92" s="177">
        <v>153.66706519612799</v>
      </c>
      <c r="D92" s="177">
        <v>222.58</v>
      </c>
      <c r="E92" s="177">
        <v>228.37</v>
      </c>
      <c r="F92" s="177">
        <v>1417.57</v>
      </c>
      <c r="G92" s="178">
        <v>993.29</v>
      </c>
      <c r="H92" s="177"/>
      <c r="I92" s="238" t="s">
        <v>92</v>
      </c>
      <c r="J92" s="213">
        <f t="shared" si="6"/>
        <v>-2.046525532055643E-4</v>
      </c>
      <c r="K92" s="213">
        <f t="shared" si="7"/>
        <v>-5.526102974211633E-3</v>
      </c>
      <c r="L92" s="213">
        <f t="shared" si="8"/>
        <v>-4.597801812847635E-3</v>
      </c>
      <c r="M92" s="213">
        <f t="shared" si="9"/>
        <v>-1.039807558004191E-2</v>
      </c>
      <c r="N92" s="214">
        <f t="shared" si="10"/>
        <v>-1.2282415004680747E-3</v>
      </c>
    </row>
    <row r="93" spans="1:14" x14ac:dyDescent="0.2">
      <c r="A93" s="34">
        <v>88</v>
      </c>
      <c r="B93" s="238" t="s">
        <v>93</v>
      </c>
      <c r="C93" s="177">
        <v>153.69849437949</v>
      </c>
      <c r="D93" s="177">
        <v>222.72</v>
      </c>
      <c r="E93" s="177">
        <v>228.73</v>
      </c>
      <c r="F93" s="177">
        <v>1416.16</v>
      </c>
      <c r="G93" s="178">
        <v>994.63</v>
      </c>
      <c r="H93" s="177"/>
      <c r="I93" s="238" t="s">
        <v>93</v>
      </c>
      <c r="J93" s="213">
        <f t="shared" si="6"/>
        <v>-2.0448595471866948E-4</v>
      </c>
      <c r="K93" s="213">
        <f t="shared" si="7"/>
        <v>-6.2859195402287238E-4</v>
      </c>
      <c r="L93" s="213">
        <f t="shared" si="8"/>
        <v>-1.5739081012546841E-3</v>
      </c>
      <c r="M93" s="213">
        <f t="shared" si="9"/>
        <v>9.9565020901581924E-4</v>
      </c>
      <c r="N93" s="214">
        <f t="shared" si="10"/>
        <v>-1.3472346500709165E-3</v>
      </c>
    </row>
    <row r="94" spans="1:14" x14ac:dyDescent="0.2">
      <c r="A94" s="34">
        <v>89</v>
      </c>
      <c r="B94" s="238" t="s">
        <v>94</v>
      </c>
      <c r="C94" s="177">
        <v>153.72993426039599</v>
      </c>
      <c r="D94" s="177">
        <v>221.62</v>
      </c>
      <c r="E94" s="177">
        <v>228.44</v>
      </c>
      <c r="F94" s="177">
        <v>1397.9</v>
      </c>
      <c r="G94" s="178">
        <v>990.65</v>
      </c>
      <c r="H94" s="177"/>
      <c r="I94" s="238" t="s">
        <v>94</v>
      </c>
      <c r="J94" s="213">
        <f t="shared" si="6"/>
        <v>-2.0451372113861055E-4</v>
      </c>
      <c r="K94" s="213">
        <f t="shared" si="7"/>
        <v>4.9634509520801728E-3</v>
      </c>
      <c r="L94" s="213">
        <f t="shared" si="8"/>
        <v>1.2694799509718191E-3</v>
      </c>
      <c r="M94" s="213">
        <f t="shared" si="9"/>
        <v>1.3062450819085747E-2</v>
      </c>
      <c r="N94" s="214">
        <f t="shared" si="10"/>
        <v>4.0175642255084743E-3</v>
      </c>
    </row>
    <row r="95" spans="1:14" x14ac:dyDescent="0.2">
      <c r="A95" s="34">
        <v>90</v>
      </c>
      <c r="B95" s="238" t="s">
        <v>95</v>
      </c>
      <c r="C95" s="177">
        <v>153.82437568334299</v>
      </c>
      <c r="D95" s="177">
        <v>221.38</v>
      </c>
      <c r="E95" s="177">
        <v>229.05</v>
      </c>
      <c r="F95" s="177">
        <v>1386.73</v>
      </c>
      <c r="G95" s="178">
        <v>989.34</v>
      </c>
      <c r="H95" s="177"/>
      <c r="I95" s="238" t="s">
        <v>95</v>
      </c>
      <c r="J95" s="213">
        <f t="shared" si="6"/>
        <v>-6.1395615959736194E-4</v>
      </c>
      <c r="K95" s="213">
        <f t="shared" si="7"/>
        <v>1.0841087722468501E-3</v>
      </c>
      <c r="L95" s="213">
        <f t="shared" si="8"/>
        <v>-2.6631739794805709E-3</v>
      </c>
      <c r="M95" s="213">
        <f t="shared" si="9"/>
        <v>8.0549205685318537E-3</v>
      </c>
      <c r="N95" s="214">
        <f t="shared" si="10"/>
        <v>1.3241150666098989E-3</v>
      </c>
    </row>
    <row r="96" spans="1:14" x14ac:dyDescent="0.2">
      <c r="A96" s="34">
        <v>91</v>
      </c>
      <c r="B96" s="238" t="s">
        <v>96</v>
      </c>
      <c r="C96" s="177">
        <v>153.85590540745901</v>
      </c>
      <c r="D96" s="177">
        <v>220.96</v>
      </c>
      <c r="E96" s="177">
        <v>229.54</v>
      </c>
      <c r="F96" s="177">
        <v>1367.18</v>
      </c>
      <c r="G96" s="178">
        <v>974.27</v>
      </c>
      <c r="H96" s="177"/>
      <c r="I96" s="238" t="s">
        <v>96</v>
      </c>
      <c r="J96" s="213">
        <f t="shared" si="6"/>
        <v>-2.0493021722178817E-4</v>
      </c>
      <c r="K96" s="213">
        <f t="shared" si="7"/>
        <v>1.9007965242576752E-3</v>
      </c>
      <c r="L96" s="213">
        <f t="shared" si="8"/>
        <v>-2.1347041909905995E-3</v>
      </c>
      <c r="M96" s="213">
        <f t="shared" si="9"/>
        <v>1.4299507014438495E-2</v>
      </c>
      <c r="N96" s="214">
        <f t="shared" si="10"/>
        <v>1.5467991419216398E-2</v>
      </c>
    </row>
    <row r="97" spans="1:14" x14ac:dyDescent="0.2">
      <c r="A97" s="34">
        <v>92</v>
      </c>
      <c r="B97" s="238" t="s">
        <v>97</v>
      </c>
      <c r="C97" s="177">
        <v>153.88739885654101</v>
      </c>
      <c r="D97" s="177">
        <v>221.24</v>
      </c>
      <c r="E97" s="177">
        <v>230.16</v>
      </c>
      <c r="F97" s="177">
        <v>1373.22</v>
      </c>
      <c r="G97" s="178">
        <v>974.94</v>
      </c>
      <c r="H97" s="177"/>
      <c r="I97" s="238" t="s">
        <v>97</v>
      </c>
      <c r="J97" s="213">
        <f t="shared" si="6"/>
        <v>-2.046525532045651E-4</v>
      </c>
      <c r="K97" s="213">
        <f t="shared" si="7"/>
        <v>-1.2655939251491333E-3</v>
      </c>
      <c r="L97" s="213">
        <f t="shared" si="8"/>
        <v>-2.6937782412235212E-3</v>
      </c>
      <c r="M97" s="213">
        <f t="shared" si="9"/>
        <v>-4.3984212289363001E-3</v>
      </c>
      <c r="N97" s="214">
        <f t="shared" si="10"/>
        <v>-6.8722177775049076E-4</v>
      </c>
    </row>
    <row r="98" spans="1:14" x14ac:dyDescent="0.2">
      <c r="A98" s="34">
        <v>93</v>
      </c>
      <c r="B98" s="238" t="s">
        <v>98</v>
      </c>
      <c r="C98" s="177">
        <v>153.91891157610701</v>
      </c>
      <c r="D98" s="177">
        <v>221.39</v>
      </c>
      <c r="E98" s="177">
        <v>229.92</v>
      </c>
      <c r="F98" s="177">
        <v>1373.44</v>
      </c>
      <c r="G98" s="178">
        <v>979.95</v>
      </c>
      <c r="H98" s="177"/>
      <c r="I98" s="238" t="s">
        <v>98</v>
      </c>
      <c r="J98" s="213">
        <f t="shared" si="6"/>
        <v>-2.0473585242586356E-4</v>
      </c>
      <c r="K98" s="213">
        <f t="shared" si="7"/>
        <v>-6.7753737747855425E-4</v>
      </c>
      <c r="L98" s="213">
        <f t="shared" si="8"/>
        <v>1.0438413361169019E-3</v>
      </c>
      <c r="M98" s="213">
        <f t="shared" si="9"/>
        <v>-1.6018173345766495E-4</v>
      </c>
      <c r="N98" s="214">
        <f t="shared" si="10"/>
        <v>-5.112505740088813E-3</v>
      </c>
    </row>
    <row r="99" spans="1:14" x14ac:dyDescent="0.2">
      <c r="A99" s="34">
        <v>94</v>
      </c>
      <c r="B99" s="238" t="s">
        <v>99</v>
      </c>
      <c r="C99" s="177">
        <v>153.950405095626</v>
      </c>
      <c r="D99" s="177">
        <v>221.14</v>
      </c>
      <c r="E99" s="177">
        <v>229.44</v>
      </c>
      <c r="F99" s="177">
        <v>1354.63</v>
      </c>
      <c r="G99" s="178">
        <v>974.71</v>
      </c>
      <c r="H99" s="177"/>
      <c r="I99" s="238" t="s">
        <v>99</v>
      </c>
      <c r="J99" s="213">
        <f t="shared" si="6"/>
        <v>-2.0456925397127623E-4</v>
      </c>
      <c r="K99" s="213">
        <f t="shared" si="7"/>
        <v>1.1305055620873805E-3</v>
      </c>
      <c r="L99" s="213">
        <f t="shared" si="8"/>
        <v>2.0920502092049986E-3</v>
      </c>
      <c r="M99" s="213">
        <f t="shared" si="9"/>
        <v>1.3885710489210945E-2</v>
      </c>
      <c r="N99" s="214">
        <f t="shared" si="10"/>
        <v>5.3759579772445498E-3</v>
      </c>
    </row>
    <row r="100" spans="1:14" x14ac:dyDescent="0.2">
      <c r="A100" s="34">
        <v>95</v>
      </c>
      <c r="B100" s="238" t="s">
        <v>100</v>
      </c>
      <c r="C100" s="177">
        <v>154.04491781515401</v>
      </c>
      <c r="D100" s="177">
        <v>220.74</v>
      </c>
      <c r="E100" s="177">
        <v>229.08</v>
      </c>
      <c r="F100" s="177">
        <v>1354.67</v>
      </c>
      <c r="G100" s="178">
        <v>975.2</v>
      </c>
      <c r="H100" s="177"/>
      <c r="I100" s="238" t="s">
        <v>100</v>
      </c>
      <c r="J100" s="213">
        <f t="shared" si="6"/>
        <v>-6.1354000423063937E-4</v>
      </c>
      <c r="K100" s="213">
        <f t="shared" si="7"/>
        <v>1.8120866177402384E-3</v>
      </c>
      <c r="L100" s="213">
        <f t="shared" si="8"/>
        <v>1.5715034049239573E-3</v>
      </c>
      <c r="M100" s="213">
        <f t="shared" si="9"/>
        <v>-2.9527486398839287E-5</v>
      </c>
      <c r="N100" s="214">
        <f t="shared" si="10"/>
        <v>-5.0246103363416061E-4</v>
      </c>
    </row>
    <row r="101" spans="1:14" x14ac:dyDescent="0.2">
      <c r="A101" s="34">
        <v>96</v>
      </c>
      <c r="B101" s="238" t="s">
        <v>101</v>
      </c>
      <c r="C101" s="177">
        <v>154.076445675</v>
      </c>
      <c r="D101" s="177">
        <v>221.2</v>
      </c>
      <c r="E101" s="177">
        <v>229.36</v>
      </c>
      <c r="F101" s="177">
        <v>1341.36</v>
      </c>
      <c r="G101" s="178">
        <v>977.72</v>
      </c>
      <c r="H101" s="177"/>
      <c r="I101" s="238" t="s">
        <v>101</v>
      </c>
      <c r="J101" s="213">
        <f t="shared" si="6"/>
        <v>-2.0462478679250662E-4</v>
      </c>
      <c r="K101" s="213">
        <f t="shared" si="7"/>
        <v>-2.0795660036165842E-3</v>
      </c>
      <c r="L101" s="213">
        <f t="shared" si="8"/>
        <v>-1.2207882804324832E-3</v>
      </c>
      <c r="M101" s="213">
        <f t="shared" si="9"/>
        <v>9.9227649549711305E-3</v>
      </c>
      <c r="N101" s="214">
        <f t="shared" si="10"/>
        <v>-2.5774250296608514E-3</v>
      </c>
    </row>
    <row r="102" spans="1:14" x14ac:dyDescent="0.2">
      <c r="A102" s="34">
        <v>97</v>
      </c>
      <c r="B102" s="238" t="s">
        <v>102</v>
      </c>
      <c r="C102" s="177">
        <v>154.10797998754799</v>
      </c>
      <c r="D102" s="177">
        <v>221.81</v>
      </c>
      <c r="E102" s="177">
        <v>229.83</v>
      </c>
      <c r="F102" s="177">
        <v>1341.29</v>
      </c>
      <c r="G102" s="178">
        <v>974.19</v>
      </c>
      <c r="H102" s="177"/>
      <c r="I102" s="238" t="s">
        <v>102</v>
      </c>
      <c r="J102" s="213">
        <f t="shared" si="6"/>
        <v>-2.0462478679261764E-4</v>
      </c>
      <c r="K102" s="213">
        <f t="shared" si="7"/>
        <v>-2.7501014381678957E-3</v>
      </c>
      <c r="L102" s="213">
        <f t="shared" si="8"/>
        <v>-2.0449897750510759E-3</v>
      </c>
      <c r="M102" s="213">
        <f t="shared" si="9"/>
        <v>5.2188564739763521E-5</v>
      </c>
      <c r="N102" s="214">
        <f t="shared" si="10"/>
        <v>3.6235231320378425E-3</v>
      </c>
    </row>
    <row r="103" spans="1:14" x14ac:dyDescent="0.2">
      <c r="A103" s="34">
        <v>98</v>
      </c>
      <c r="B103" s="238" t="s">
        <v>103</v>
      </c>
      <c r="C103" s="177">
        <v>154.13953359645001</v>
      </c>
      <c r="D103" s="177">
        <v>222.81</v>
      </c>
      <c r="E103" s="177">
        <v>229.59</v>
      </c>
      <c r="F103" s="177">
        <v>1358.03</v>
      </c>
      <c r="G103" s="178">
        <v>978.84</v>
      </c>
      <c r="H103" s="177"/>
      <c r="I103" s="238" t="s">
        <v>103</v>
      </c>
      <c r="J103" s="213">
        <f t="shared" si="6"/>
        <v>-2.0470808601658064E-4</v>
      </c>
      <c r="K103" s="213">
        <f t="shared" si="7"/>
        <v>-4.4881288990620272E-3</v>
      </c>
      <c r="L103" s="213">
        <f t="shared" si="8"/>
        <v>1.0453416960669593E-3</v>
      </c>
      <c r="M103" s="213">
        <f t="shared" si="9"/>
        <v>-1.2326679086618109E-2</v>
      </c>
      <c r="N103" s="214">
        <f t="shared" si="10"/>
        <v>-4.7505210248866003E-3</v>
      </c>
    </row>
    <row r="104" spans="1:14" x14ac:dyDescent="0.2">
      <c r="A104" s="34">
        <v>99</v>
      </c>
      <c r="B104" s="238" t="s">
        <v>104</v>
      </c>
      <c r="C104" s="177">
        <v>154.171106510915</v>
      </c>
      <c r="D104" s="177">
        <v>222.86</v>
      </c>
      <c r="E104" s="177">
        <v>229.97</v>
      </c>
      <c r="F104" s="177">
        <v>1351.6</v>
      </c>
      <c r="G104" s="178">
        <v>976.67</v>
      </c>
      <c r="H104" s="177"/>
      <c r="I104" s="238" t="s">
        <v>104</v>
      </c>
      <c r="J104" s="213">
        <f t="shared" si="6"/>
        <v>-2.0479138523110674E-4</v>
      </c>
      <c r="K104" s="213">
        <f t="shared" si="7"/>
        <v>-2.2435609799875689E-4</v>
      </c>
      <c r="L104" s="213">
        <f t="shared" si="8"/>
        <v>-1.6523894421011098E-3</v>
      </c>
      <c r="M104" s="213">
        <f t="shared" si="9"/>
        <v>4.7573246522640833E-3</v>
      </c>
      <c r="N104" s="214">
        <f t="shared" si="10"/>
        <v>2.2218354203569213E-3</v>
      </c>
    </row>
    <row r="105" spans="1:14" x14ac:dyDescent="0.2">
      <c r="A105" s="34">
        <v>100</v>
      </c>
      <c r="B105" s="238" t="s">
        <v>105</v>
      </c>
      <c r="C105" s="177">
        <v>154.26578041790501</v>
      </c>
      <c r="D105" s="177">
        <v>222.61</v>
      </c>
      <c r="E105" s="177">
        <v>229.65</v>
      </c>
      <c r="F105" s="177">
        <v>1346.67</v>
      </c>
      <c r="G105" s="178">
        <v>971.23</v>
      </c>
      <c r="H105" s="177"/>
      <c r="I105" s="238" t="s">
        <v>105</v>
      </c>
      <c r="J105" s="213">
        <f t="shared" si="6"/>
        <v>-6.1370646642133764E-4</v>
      </c>
      <c r="K105" s="213">
        <f t="shared" si="7"/>
        <v>1.1230402946857954E-3</v>
      </c>
      <c r="L105" s="213">
        <f t="shared" si="8"/>
        <v>1.3934247768343511E-3</v>
      </c>
      <c r="M105" s="213">
        <f t="shared" si="9"/>
        <v>3.6608820275196852E-3</v>
      </c>
      <c r="N105" s="214">
        <f t="shared" si="10"/>
        <v>5.6011449399215874E-3</v>
      </c>
    </row>
    <row r="106" spans="1:14" x14ac:dyDescent="0.2">
      <c r="A106" s="34">
        <v>101</v>
      </c>
      <c r="B106" s="238" t="s">
        <v>106</v>
      </c>
      <c r="C106" s="177">
        <v>154.297374906767</v>
      </c>
      <c r="D106" s="177">
        <v>223.06</v>
      </c>
      <c r="E106" s="177">
        <v>229.88</v>
      </c>
      <c r="F106" s="177">
        <v>1333.85</v>
      </c>
      <c r="G106" s="178">
        <v>964.64</v>
      </c>
      <c r="H106" s="177"/>
      <c r="I106" s="238" t="s">
        <v>106</v>
      </c>
      <c r="J106" s="213">
        <f t="shared" si="6"/>
        <v>-2.0476361883081662E-4</v>
      </c>
      <c r="K106" s="213">
        <f t="shared" si="7"/>
        <v>-2.0173944230251761E-3</v>
      </c>
      <c r="L106" s="213">
        <f t="shared" si="8"/>
        <v>-1.0005220114842617E-3</v>
      </c>
      <c r="M106" s="213">
        <f t="shared" si="9"/>
        <v>9.6112756306931946E-3</v>
      </c>
      <c r="N106" s="214">
        <f t="shared" si="10"/>
        <v>6.8315641068170674E-3</v>
      </c>
    </row>
    <row r="107" spans="1:14" x14ac:dyDescent="0.2">
      <c r="A107" s="34">
        <v>102</v>
      </c>
      <c r="B107" s="238" t="s">
        <v>107</v>
      </c>
      <c r="C107" s="177">
        <v>154.32895443616499</v>
      </c>
      <c r="D107" s="177">
        <v>223.69</v>
      </c>
      <c r="E107" s="177">
        <v>230.15</v>
      </c>
      <c r="F107" s="177">
        <v>1354.98</v>
      </c>
      <c r="G107" s="178">
        <v>972.03</v>
      </c>
      <c r="H107" s="177"/>
      <c r="I107" s="238" t="s">
        <v>107</v>
      </c>
      <c r="J107" s="213">
        <f t="shared" si="6"/>
        <v>-2.0462478679628138E-4</v>
      </c>
      <c r="K107" s="213">
        <f t="shared" si="7"/>
        <v>-2.8163976932361612E-3</v>
      </c>
      <c r="L107" s="213">
        <f t="shared" si="8"/>
        <v>-1.1731479469910822E-3</v>
      </c>
      <c r="M107" s="213">
        <f t="shared" si="9"/>
        <v>-1.5594326115514701E-2</v>
      </c>
      <c r="N107" s="214">
        <f t="shared" si="10"/>
        <v>-7.6026460088680636E-3</v>
      </c>
    </row>
    <row r="108" spans="1:14" x14ac:dyDescent="0.2">
      <c r="A108" s="34">
        <v>103</v>
      </c>
      <c r="B108" s="238" t="s">
        <v>108</v>
      </c>
      <c r="C108" s="177">
        <v>154.360527568093</v>
      </c>
      <c r="D108" s="177">
        <v>223.71</v>
      </c>
      <c r="E108" s="177">
        <v>230.24</v>
      </c>
      <c r="F108" s="177">
        <v>1345</v>
      </c>
      <c r="G108" s="178">
        <v>973.74</v>
      </c>
      <c r="H108" s="177"/>
      <c r="I108" s="238" t="s">
        <v>108</v>
      </c>
      <c r="J108" s="213">
        <f t="shared" si="6"/>
        <v>-2.0454148755155721E-4</v>
      </c>
      <c r="K108" s="213">
        <f t="shared" si="7"/>
        <v>-8.9401457243787341E-5</v>
      </c>
      <c r="L108" s="213">
        <f t="shared" si="8"/>
        <v>-3.9089645587220279E-4</v>
      </c>
      <c r="M108" s="213">
        <f t="shared" si="9"/>
        <v>7.4200743494423627E-3</v>
      </c>
      <c r="N108" s="214">
        <f t="shared" si="10"/>
        <v>-1.7561155955388985E-3</v>
      </c>
    </row>
    <row r="109" spans="1:14" x14ac:dyDescent="0.2">
      <c r="A109" s="34">
        <v>104</v>
      </c>
      <c r="B109" s="238" t="s">
        <v>109</v>
      </c>
      <c r="C109" s="177">
        <v>154.39210287156601</v>
      </c>
      <c r="D109" s="177">
        <v>223.73</v>
      </c>
      <c r="E109" s="177">
        <v>230.07</v>
      </c>
      <c r="F109" s="177">
        <v>1338.83</v>
      </c>
      <c r="G109" s="178">
        <v>977</v>
      </c>
      <c r="H109" s="177"/>
      <c r="I109" s="238" t="s">
        <v>109</v>
      </c>
      <c r="J109" s="213">
        <f t="shared" si="6"/>
        <v>-2.0451372114071997E-4</v>
      </c>
      <c r="K109" s="213">
        <f t="shared" si="7"/>
        <v>-8.9393465337650468E-5</v>
      </c>
      <c r="L109" s="213">
        <f t="shared" si="8"/>
        <v>7.3890555048472528E-4</v>
      </c>
      <c r="M109" s="213">
        <f t="shared" si="9"/>
        <v>4.608501452761038E-3</v>
      </c>
      <c r="N109" s="214">
        <f t="shared" si="10"/>
        <v>-3.3367451381780544E-3</v>
      </c>
    </row>
    <row r="110" spans="1:14" x14ac:dyDescent="0.2">
      <c r="A110" s="34">
        <v>105</v>
      </c>
      <c r="B110" s="238" t="s">
        <v>110</v>
      </c>
      <c r="C110" s="177">
        <v>154.48683529268601</v>
      </c>
      <c r="D110" s="177">
        <v>222.08</v>
      </c>
      <c r="E110" s="177">
        <v>228.66</v>
      </c>
      <c r="F110" s="177">
        <v>1330.57</v>
      </c>
      <c r="G110" s="178">
        <v>980.05</v>
      </c>
      <c r="H110" s="177"/>
      <c r="I110" s="238" t="s">
        <v>110</v>
      </c>
      <c r="J110" s="213">
        <f t="shared" si="6"/>
        <v>-6.1320707968759436E-4</v>
      </c>
      <c r="K110" s="213">
        <f t="shared" si="7"/>
        <v>7.429755043227626E-3</v>
      </c>
      <c r="L110" s="213">
        <f t="shared" si="8"/>
        <v>6.1663605352926254E-3</v>
      </c>
      <c r="M110" s="213">
        <f t="shared" si="9"/>
        <v>6.2078658018742683E-3</v>
      </c>
      <c r="N110" s="214">
        <f t="shared" si="10"/>
        <v>-3.1120861180551351E-3</v>
      </c>
    </row>
    <row r="111" spans="1:14" x14ac:dyDescent="0.2">
      <c r="A111" s="34">
        <v>106</v>
      </c>
      <c r="B111" s="238" t="s">
        <v>111</v>
      </c>
      <c r="C111" s="177">
        <v>154.518432141804</v>
      </c>
      <c r="D111" s="177">
        <v>221.43</v>
      </c>
      <c r="E111" s="177">
        <v>227.63</v>
      </c>
      <c r="F111" s="177">
        <v>1335.1</v>
      </c>
      <c r="G111" s="178">
        <v>978.37</v>
      </c>
      <c r="H111" s="177"/>
      <c r="I111" s="238" t="s">
        <v>111</v>
      </c>
      <c r="J111" s="213">
        <f t="shared" si="6"/>
        <v>-2.0448595471767028E-4</v>
      </c>
      <c r="K111" s="213">
        <f t="shared" si="7"/>
        <v>2.9354649324844218E-3</v>
      </c>
      <c r="L111" s="213">
        <f t="shared" si="8"/>
        <v>4.5248868778280382E-3</v>
      </c>
      <c r="M111" s="213">
        <f t="shared" si="9"/>
        <v>-3.3930042693430806E-3</v>
      </c>
      <c r="N111" s="214">
        <f t="shared" si="10"/>
        <v>1.7171417766284058E-3</v>
      </c>
    </row>
    <row r="112" spans="1:14" x14ac:dyDescent="0.2">
      <c r="A112" s="34">
        <v>107</v>
      </c>
      <c r="B112" s="238" t="s">
        <v>112</v>
      </c>
      <c r="C112" s="177">
        <v>154.55006979078499</v>
      </c>
      <c r="D112" s="177">
        <v>221.16</v>
      </c>
      <c r="E112" s="177">
        <v>226.93</v>
      </c>
      <c r="F112" s="177">
        <v>1341.33</v>
      </c>
      <c r="G112" s="178">
        <v>983.67</v>
      </c>
      <c r="H112" s="177"/>
      <c r="I112" s="238" t="s">
        <v>112</v>
      </c>
      <c r="J112" s="213">
        <f t="shared" si="6"/>
        <v>-2.0470808601913415E-4</v>
      </c>
      <c r="K112" s="213">
        <f t="shared" si="7"/>
        <v>1.2208355941401017E-3</v>
      </c>
      <c r="L112" s="213">
        <f t="shared" si="8"/>
        <v>3.0846516546951808E-3</v>
      </c>
      <c r="M112" s="213">
        <f t="shared" si="9"/>
        <v>-4.644643749114663E-3</v>
      </c>
      <c r="N112" s="214">
        <f t="shared" si="10"/>
        <v>-5.3879858082486187E-3</v>
      </c>
    </row>
    <row r="113" spans="1:14" x14ac:dyDescent="0.2">
      <c r="A113" s="34">
        <v>108</v>
      </c>
      <c r="B113" s="238" t="s">
        <v>113</v>
      </c>
      <c r="C113" s="177">
        <v>154.581718210632</v>
      </c>
      <c r="D113" s="177">
        <v>222.11</v>
      </c>
      <c r="E113" s="177">
        <v>228.41</v>
      </c>
      <c r="F113" s="177">
        <v>1343.44</v>
      </c>
      <c r="G113" s="178">
        <v>986.36</v>
      </c>
      <c r="H113" s="177"/>
      <c r="I113" s="238" t="s">
        <v>113</v>
      </c>
      <c r="J113" s="213">
        <f t="shared" si="6"/>
        <v>-2.0473585242397618E-4</v>
      </c>
      <c r="K113" s="213">
        <f t="shared" si="7"/>
        <v>-4.2771599657828174E-3</v>
      </c>
      <c r="L113" s="213">
        <f t="shared" si="8"/>
        <v>-6.4795762006917279E-3</v>
      </c>
      <c r="M113" s="213">
        <f t="shared" si="9"/>
        <v>-1.5705948907284162E-3</v>
      </c>
      <c r="N113" s="214">
        <f t="shared" si="10"/>
        <v>-2.7271989942820873E-3</v>
      </c>
    </row>
    <row r="114" spans="1:14" x14ac:dyDescent="0.2">
      <c r="A114" s="34">
        <v>109</v>
      </c>
      <c r="B114" s="238" t="s">
        <v>114</v>
      </c>
      <c r="C114" s="177">
        <v>154.61335164168901</v>
      </c>
      <c r="D114" s="177">
        <v>222.29</v>
      </c>
      <c r="E114" s="177">
        <v>229.27</v>
      </c>
      <c r="F114" s="177">
        <v>1348.2</v>
      </c>
      <c r="G114" s="178">
        <v>992.89</v>
      </c>
      <c r="H114" s="177"/>
      <c r="I114" s="238" t="s">
        <v>114</v>
      </c>
      <c r="J114" s="213">
        <f t="shared" si="6"/>
        <v>-2.0459702038100325E-4</v>
      </c>
      <c r="K114" s="213">
        <f t="shared" si="7"/>
        <v>-8.0975302532715343E-4</v>
      </c>
      <c r="L114" s="213">
        <f t="shared" si="8"/>
        <v>-3.7510358965412438E-3</v>
      </c>
      <c r="M114" s="213">
        <f t="shared" si="9"/>
        <v>-3.5306334371755232E-3</v>
      </c>
      <c r="N114" s="214">
        <f t="shared" si="10"/>
        <v>-6.5767607690681018E-3</v>
      </c>
    </row>
    <row r="115" spans="1:14" x14ac:dyDescent="0.2">
      <c r="A115" s="34">
        <v>110</v>
      </c>
      <c r="B115" s="238" t="s">
        <v>115</v>
      </c>
      <c r="C115" s="177">
        <v>154.708219817367</v>
      </c>
      <c r="D115" s="177">
        <v>223.1</v>
      </c>
      <c r="E115" s="177">
        <v>229.86</v>
      </c>
      <c r="F115" s="177">
        <v>1350.33</v>
      </c>
      <c r="G115" s="178">
        <v>990.52</v>
      </c>
      <c r="H115" s="177"/>
      <c r="I115" s="238" t="s">
        <v>115</v>
      </c>
      <c r="J115" s="213">
        <f t="shared" si="6"/>
        <v>-6.1320707968837151E-4</v>
      </c>
      <c r="K115" s="213">
        <f t="shared" si="7"/>
        <v>-3.6306588973554765E-3</v>
      </c>
      <c r="L115" s="213">
        <f t="shared" si="8"/>
        <v>-2.5667797789958868E-3</v>
      </c>
      <c r="M115" s="213">
        <f t="shared" si="9"/>
        <v>-1.5773921930194446E-3</v>
      </c>
      <c r="N115" s="214">
        <f t="shared" si="10"/>
        <v>2.3926826313451777E-3</v>
      </c>
    </row>
    <row r="116" spans="1:14" x14ac:dyDescent="0.2">
      <c r="A116" s="34">
        <v>111</v>
      </c>
      <c r="B116" s="238" t="s">
        <v>116</v>
      </c>
      <c r="C116" s="177">
        <v>154.73986194577</v>
      </c>
      <c r="D116" s="177">
        <v>223.46</v>
      </c>
      <c r="E116" s="177">
        <v>231.55</v>
      </c>
      <c r="F116" s="177">
        <v>1358.07</v>
      </c>
      <c r="G116" s="178">
        <v>994.63</v>
      </c>
      <c r="H116" s="177"/>
      <c r="I116" s="238" t="s">
        <v>116</v>
      </c>
      <c r="J116" s="213">
        <f t="shared" si="6"/>
        <v>-2.0448595471855846E-4</v>
      </c>
      <c r="K116" s="213">
        <f t="shared" si="7"/>
        <v>-1.6110265819386793E-3</v>
      </c>
      <c r="L116" s="213">
        <f t="shared" si="8"/>
        <v>-7.2986396026776257E-3</v>
      </c>
      <c r="M116" s="213">
        <f t="shared" si="9"/>
        <v>-5.6992643972696433E-3</v>
      </c>
      <c r="N116" s="214">
        <f t="shared" si="10"/>
        <v>-4.1321898595457762E-3</v>
      </c>
    </row>
    <row r="117" spans="1:14" x14ac:dyDescent="0.2">
      <c r="A117" s="34">
        <v>112</v>
      </c>
      <c r="B117" s="238" t="s">
        <v>117</v>
      </c>
      <c r="C117" s="177">
        <v>154.77149765087901</v>
      </c>
      <c r="D117" s="177">
        <v>223.47</v>
      </c>
      <c r="E117" s="177">
        <v>231.69</v>
      </c>
      <c r="F117" s="177">
        <v>1354.61</v>
      </c>
      <c r="G117" s="178">
        <v>992.07</v>
      </c>
      <c r="H117" s="177"/>
      <c r="I117" s="238" t="s">
        <v>117</v>
      </c>
      <c r="J117" s="213">
        <f t="shared" si="6"/>
        <v>-2.0440265545773606E-4</v>
      </c>
      <c r="K117" s="213">
        <f t="shared" si="7"/>
        <v>-4.4748735848143539E-5</v>
      </c>
      <c r="L117" s="213">
        <f t="shared" si="8"/>
        <v>-6.0425568647759498E-4</v>
      </c>
      <c r="M117" s="213">
        <f t="shared" si="9"/>
        <v>2.5542407039664816E-3</v>
      </c>
      <c r="N117" s="214">
        <f t="shared" si="10"/>
        <v>2.5804630721621979E-3</v>
      </c>
    </row>
    <row r="118" spans="1:14" x14ac:dyDescent="0.2">
      <c r="A118" s="34">
        <v>113</v>
      </c>
      <c r="B118" s="238" t="s">
        <v>118</v>
      </c>
      <c r="C118" s="177">
        <v>154.80313552452401</v>
      </c>
      <c r="D118" s="177">
        <v>223.42</v>
      </c>
      <c r="E118" s="177">
        <v>233.03</v>
      </c>
      <c r="F118" s="177">
        <v>1354.4</v>
      </c>
      <c r="G118" s="178">
        <v>990.83</v>
      </c>
      <c r="H118" s="177"/>
      <c r="I118" s="238" t="s">
        <v>118</v>
      </c>
      <c r="J118" s="213">
        <f t="shared" si="6"/>
        <v>-2.043748890343533E-4</v>
      </c>
      <c r="K118" s="213">
        <f t="shared" si="7"/>
        <v>2.2379375167846938E-4</v>
      </c>
      <c r="L118" s="213">
        <f t="shared" si="8"/>
        <v>-5.7503325752049639E-3</v>
      </c>
      <c r="M118" s="213">
        <f t="shared" si="9"/>
        <v>1.5505020673356462E-4</v>
      </c>
      <c r="N118" s="214">
        <f t="shared" si="10"/>
        <v>1.2514760352431153E-3</v>
      </c>
    </row>
    <row r="119" spans="1:14" x14ac:dyDescent="0.2">
      <c r="A119" s="34">
        <v>114</v>
      </c>
      <c r="B119" s="238" t="s">
        <v>119</v>
      </c>
      <c r="C119" s="177">
        <v>154.834792765739</v>
      </c>
      <c r="D119" s="177">
        <v>223.58</v>
      </c>
      <c r="E119" s="177">
        <v>233.57</v>
      </c>
      <c r="F119" s="177">
        <v>1346.07</v>
      </c>
      <c r="G119" s="178">
        <v>980.13</v>
      </c>
      <c r="H119" s="177"/>
      <c r="I119" s="238" t="s">
        <v>119</v>
      </c>
      <c r="J119" s="213">
        <f t="shared" si="6"/>
        <v>-2.0445818830194806E-4</v>
      </c>
      <c r="K119" s="213">
        <f t="shared" si="7"/>
        <v>-7.1562751587805895E-4</v>
      </c>
      <c r="L119" s="213">
        <f t="shared" si="8"/>
        <v>-2.3119407458149777E-3</v>
      </c>
      <c r="M119" s="213">
        <f t="shared" si="9"/>
        <v>6.188385448008038E-3</v>
      </c>
      <c r="N119" s="214">
        <f t="shared" si="10"/>
        <v>1.0916919184189799E-2</v>
      </c>
    </row>
    <row r="120" spans="1:14" x14ac:dyDescent="0.2">
      <c r="A120" s="34">
        <v>115</v>
      </c>
      <c r="B120" s="238" t="s">
        <v>120</v>
      </c>
      <c r="C120" s="177">
        <v>154.96146483008701</v>
      </c>
      <c r="D120" s="177">
        <v>223.48</v>
      </c>
      <c r="E120" s="177">
        <v>233.62</v>
      </c>
      <c r="F120" s="177">
        <v>1355.72</v>
      </c>
      <c r="G120" s="178">
        <v>981.84</v>
      </c>
      <c r="H120" s="177"/>
      <c r="I120" s="238" t="s">
        <v>120</v>
      </c>
      <c r="J120" s="213">
        <f t="shared" si="6"/>
        <v>-8.1744235243841334E-4</v>
      </c>
      <c r="K120" s="213">
        <f t="shared" si="7"/>
        <v>4.4746733488465473E-4</v>
      </c>
      <c r="L120" s="213">
        <f t="shared" si="8"/>
        <v>-2.1402277202298148E-4</v>
      </c>
      <c r="M120" s="213">
        <f t="shared" si="9"/>
        <v>-7.1179889652731587E-3</v>
      </c>
      <c r="N120" s="214">
        <f t="shared" si="10"/>
        <v>-1.7416279638230447E-3</v>
      </c>
    </row>
    <row r="121" spans="1:14" x14ac:dyDescent="0.2">
      <c r="A121" s="34">
        <v>116</v>
      </c>
      <c r="B121" s="238" t="s">
        <v>121</v>
      </c>
      <c r="C121" s="177">
        <v>154.99317597206999</v>
      </c>
      <c r="D121" s="177">
        <v>222.98</v>
      </c>
      <c r="E121" s="177">
        <v>234.32</v>
      </c>
      <c r="F121" s="177">
        <v>1364.02</v>
      </c>
      <c r="G121" s="178">
        <v>983.35</v>
      </c>
      <c r="H121" s="177"/>
      <c r="I121" s="238" t="s">
        <v>121</v>
      </c>
      <c r="J121" s="213">
        <f t="shared" si="6"/>
        <v>-2.0459702037911587E-4</v>
      </c>
      <c r="K121" s="213">
        <f t="shared" si="7"/>
        <v>2.242353574311684E-3</v>
      </c>
      <c r="L121" s="213">
        <f t="shared" si="8"/>
        <v>-2.987367702287469E-3</v>
      </c>
      <c r="M121" s="213">
        <f t="shared" si="9"/>
        <v>-6.0849547660590808E-3</v>
      </c>
      <c r="N121" s="214">
        <f t="shared" si="10"/>
        <v>-1.5355671937763438E-3</v>
      </c>
    </row>
    <row r="122" spans="1:14" x14ac:dyDescent="0.2">
      <c r="A122" s="34">
        <v>117</v>
      </c>
      <c r="B122" s="238" t="s">
        <v>122</v>
      </c>
      <c r="C122" s="177">
        <v>155.02491082485</v>
      </c>
      <c r="D122" s="177">
        <v>223.31</v>
      </c>
      <c r="E122" s="177">
        <v>235.12</v>
      </c>
      <c r="F122" s="177">
        <v>1361.15</v>
      </c>
      <c r="G122" s="178">
        <v>984.67</v>
      </c>
      <c r="H122" s="177"/>
      <c r="I122" s="238" t="s">
        <v>122</v>
      </c>
      <c r="J122" s="213">
        <f t="shared" si="6"/>
        <v>-2.0470808601757984E-4</v>
      </c>
      <c r="K122" s="213">
        <f t="shared" si="7"/>
        <v>-1.4777663337961489E-3</v>
      </c>
      <c r="L122" s="213">
        <f t="shared" si="8"/>
        <v>-3.4025178632188791E-3</v>
      </c>
      <c r="M122" s="213">
        <f t="shared" si="9"/>
        <v>2.1085111853946792E-3</v>
      </c>
      <c r="N122" s="214">
        <f t="shared" si="10"/>
        <v>-1.3405506413315393E-3</v>
      </c>
    </row>
    <row r="123" spans="1:14" x14ac:dyDescent="0.2">
      <c r="A123" s="34">
        <v>118</v>
      </c>
      <c r="B123" s="238" t="s">
        <v>123</v>
      </c>
      <c r="C123" s="177">
        <v>155.056665094084</v>
      </c>
      <c r="D123" s="177">
        <v>222.87</v>
      </c>
      <c r="E123" s="177">
        <v>234.94</v>
      </c>
      <c r="F123" s="177">
        <v>1362.97</v>
      </c>
      <c r="G123" s="178">
        <v>980.82</v>
      </c>
      <c r="H123" s="177"/>
      <c r="I123" s="238" t="s">
        <v>123</v>
      </c>
      <c r="J123" s="213">
        <f t="shared" si="6"/>
        <v>-2.0479138523155083E-4</v>
      </c>
      <c r="K123" s="213">
        <f t="shared" si="7"/>
        <v>1.9742450756046193E-3</v>
      </c>
      <c r="L123" s="213">
        <f t="shared" si="8"/>
        <v>7.6615306035576758E-4</v>
      </c>
      <c r="M123" s="213">
        <f t="shared" si="9"/>
        <v>-1.3353191926454011E-3</v>
      </c>
      <c r="N123" s="214">
        <f t="shared" si="10"/>
        <v>3.9252870047510324E-3</v>
      </c>
    </row>
    <row r="124" spans="1:14" x14ac:dyDescent="0.2">
      <c r="A124" s="34">
        <v>119</v>
      </c>
      <c r="B124" s="238" t="s">
        <v>124</v>
      </c>
      <c r="C124" s="177">
        <v>155.151960336173</v>
      </c>
      <c r="D124" s="177">
        <v>222.94</v>
      </c>
      <c r="E124" s="177">
        <v>235.25</v>
      </c>
      <c r="F124" s="177">
        <v>1359.2</v>
      </c>
      <c r="G124" s="178">
        <v>973.76</v>
      </c>
      <c r="H124" s="177"/>
      <c r="I124" s="238" t="s">
        <v>124</v>
      </c>
      <c r="J124" s="213">
        <f t="shared" si="6"/>
        <v>-6.1420585265259398E-4</v>
      </c>
      <c r="K124" s="213">
        <f t="shared" si="7"/>
        <v>-3.1398582578268108E-4</v>
      </c>
      <c r="L124" s="213">
        <f t="shared" si="8"/>
        <v>-1.3177470775770361E-3</v>
      </c>
      <c r="M124" s="213">
        <f t="shared" si="9"/>
        <v>2.7736904061212986E-3</v>
      </c>
      <c r="N124" s="214">
        <f t="shared" si="10"/>
        <v>7.2502464673021016E-3</v>
      </c>
    </row>
    <row r="125" spans="1:14" x14ac:dyDescent="0.2">
      <c r="A125" s="34">
        <v>120</v>
      </c>
      <c r="B125" s="238" t="s">
        <v>125</v>
      </c>
      <c r="C125" s="177">
        <v>155.18371477072199</v>
      </c>
      <c r="D125" s="177">
        <v>222.29</v>
      </c>
      <c r="E125" s="177">
        <v>234.62</v>
      </c>
      <c r="F125" s="177">
        <v>1356.98</v>
      </c>
      <c r="G125" s="178">
        <v>967.27</v>
      </c>
      <c r="H125" s="177"/>
      <c r="I125" s="238" t="s">
        <v>125</v>
      </c>
      <c r="J125" s="213">
        <f t="shared" si="6"/>
        <v>-2.0462478679483809E-4</v>
      </c>
      <c r="K125" s="213">
        <f t="shared" si="7"/>
        <v>2.9241081470152697E-3</v>
      </c>
      <c r="L125" s="213">
        <f t="shared" si="8"/>
        <v>2.6851930781688349E-3</v>
      </c>
      <c r="M125" s="213">
        <f t="shared" si="9"/>
        <v>1.6359857919792109E-3</v>
      </c>
      <c r="N125" s="214">
        <f t="shared" si="10"/>
        <v>6.7096053842257142E-3</v>
      </c>
    </row>
    <row r="126" spans="1:14" x14ac:dyDescent="0.2">
      <c r="A126" s="34">
        <v>121</v>
      </c>
      <c r="B126" s="238" t="s">
        <v>126</v>
      </c>
      <c r="C126" s="177">
        <v>155.21545846171</v>
      </c>
      <c r="D126" s="177">
        <v>222.51</v>
      </c>
      <c r="E126" s="177">
        <v>235.49</v>
      </c>
      <c r="F126" s="177">
        <v>1357.49</v>
      </c>
      <c r="G126" s="178">
        <v>967.56</v>
      </c>
      <c r="H126" s="177"/>
      <c r="I126" s="238" t="s">
        <v>126</v>
      </c>
      <c r="J126" s="213">
        <f t="shared" si="6"/>
        <v>-2.0451372113716726E-4</v>
      </c>
      <c r="K126" s="213">
        <f t="shared" si="7"/>
        <v>-9.8871960810753556E-4</v>
      </c>
      <c r="L126" s="213">
        <f t="shared" si="8"/>
        <v>-3.6944243916939845E-3</v>
      </c>
      <c r="M126" s="213">
        <f t="shared" si="9"/>
        <v>-3.7569337527343372E-4</v>
      </c>
      <c r="N126" s="214">
        <f t="shared" si="10"/>
        <v>-2.9972301459335604E-4</v>
      </c>
    </row>
    <row r="127" spans="1:14" x14ac:dyDescent="0.2">
      <c r="A127" s="34">
        <v>122</v>
      </c>
      <c r="B127" s="238" t="s">
        <v>127</v>
      </c>
      <c r="C127" s="177">
        <v>155.24719571142501</v>
      </c>
      <c r="D127" s="177">
        <v>222.42</v>
      </c>
      <c r="E127" s="177">
        <v>235.84</v>
      </c>
      <c r="F127" s="177">
        <v>1359.7</v>
      </c>
      <c r="G127" s="178">
        <v>961.7</v>
      </c>
      <c r="H127" s="177"/>
      <c r="I127" s="238" t="s">
        <v>127</v>
      </c>
      <c r="J127" s="213">
        <f t="shared" si="6"/>
        <v>-2.0443042188023064E-4</v>
      </c>
      <c r="K127" s="213">
        <f t="shared" si="7"/>
        <v>4.0463987051531092E-4</v>
      </c>
      <c r="L127" s="213">
        <f t="shared" si="8"/>
        <v>-1.484056987788307E-3</v>
      </c>
      <c r="M127" s="213">
        <f t="shared" si="9"/>
        <v>-1.6253585349709221E-3</v>
      </c>
      <c r="N127" s="214">
        <f t="shared" si="10"/>
        <v>6.0933763127792862E-3</v>
      </c>
    </row>
    <row r="128" spans="1:14" x14ac:dyDescent="0.2">
      <c r="A128" s="34">
        <v>123</v>
      </c>
      <c r="B128" s="238" t="s">
        <v>128</v>
      </c>
      <c r="C128" s="177">
        <v>155.278939450526</v>
      </c>
      <c r="D128" s="177">
        <v>222.44</v>
      </c>
      <c r="E128" s="177">
        <v>236.3</v>
      </c>
      <c r="F128" s="177">
        <v>1360.96</v>
      </c>
      <c r="G128" s="178">
        <v>963.63</v>
      </c>
      <c r="H128" s="177"/>
      <c r="I128" s="238" t="s">
        <v>128</v>
      </c>
      <c r="J128" s="213">
        <f t="shared" si="6"/>
        <v>-2.0443042188023064E-4</v>
      </c>
      <c r="K128" s="213">
        <f t="shared" si="7"/>
        <v>-8.9911886351434767E-5</v>
      </c>
      <c r="L128" s="213">
        <f t="shared" si="8"/>
        <v>-1.9466779517562927E-3</v>
      </c>
      <c r="M128" s="213">
        <f t="shared" si="9"/>
        <v>-9.2581707030325866E-4</v>
      </c>
      <c r="N128" s="214">
        <f t="shared" si="10"/>
        <v>-2.0028434150036745E-3</v>
      </c>
    </row>
    <row r="129" spans="1:14" x14ac:dyDescent="0.2">
      <c r="A129" s="34">
        <v>124</v>
      </c>
      <c r="B129" s="238" t="s">
        <v>129</v>
      </c>
      <c r="C129" s="177">
        <v>155.374190139967</v>
      </c>
      <c r="D129" s="177">
        <v>221.84</v>
      </c>
      <c r="E129" s="177">
        <v>235.34</v>
      </c>
      <c r="F129" s="177">
        <v>1365.53</v>
      </c>
      <c r="G129" s="178">
        <v>964.96</v>
      </c>
      <c r="H129" s="177"/>
      <c r="I129" s="238" t="s">
        <v>129</v>
      </c>
      <c r="J129" s="213">
        <f t="shared" si="6"/>
        <v>-6.1304061733291615E-4</v>
      </c>
      <c r="K129" s="213">
        <f t="shared" si="7"/>
        <v>2.7046520014424313E-3</v>
      </c>
      <c r="L129" s="213">
        <f t="shared" si="8"/>
        <v>4.0792045551116818E-3</v>
      </c>
      <c r="M129" s="213">
        <f t="shared" si="9"/>
        <v>-3.3466859021771267E-3</v>
      </c>
      <c r="N129" s="214">
        <f t="shared" si="10"/>
        <v>-1.3782954733875252E-3</v>
      </c>
    </row>
    <row r="130" spans="1:14" x14ac:dyDescent="0.2">
      <c r="A130" s="34">
        <v>125</v>
      </c>
      <c r="B130" s="238" t="s">
        <v>130</v>
      </c>
      <c r="C130" s="177">
        <v>155.4059684778</v>
      </c>
      <c r="D130" s="177">
        <v>221.55</v>
      </c>
      <c r="E130" s="177">
        <v>233.37</v>
      </c>
      <c r="F130" s="177">
        <v>1370.75</v>
      </c>
      <c r="G130" s="178">
        <v>964.82</v>
      </c>
      <c r="H130" s="177"/>
      <c r="I130" s="238" t="s">
        <v>130</v>
      </c>
      <c r="J130" s="213">
        <f t="shared" si="6"/>
        <v>-2.0448595471767028E-4</v>
      </c>
      <c r="K130" s="213">
        <f t="shared" si="7"/>
        <v>1.3089596027984207E-3</v>
      </c>
      <c r="L130" s="213">
        <f t="shared" si="8"/>
        <v>8.4415306166174542E-3</v>
      </c>
      <c r="M130" s="213">
        <f t="shared" si="9"/>
        <v>-3.8081342330841261E-3</v>
      </c>
      <c r="N130" s="214">
        <f t="shared" si="10"/>
        <v>1.4510478638496416E-4</v>
      </c>
    </row>
    <row r="131" spans="1:14" x14ac:dyDescent="0.2">
      <c r="A131" s="34">
        <v>126</v>
      </c>
      <c r="B131" s="238" t="s">
        <v>131</v>
      </c>
      <c r="C131" s="177">
        <v>155.437753315186</v>
      </c>
      <c r="D131" s="177">
        <v>221.49</v>
      </c>
      <c r="E131" s="177">
        <v>232.12</v>
      </c>
      <c r="F131" s="177">
        <v>1368.45</v>
      </c>
      <c r="G131" s="178">
        <v>967.52</v>
      </c>
      <c r="H131" s="177"/>
      <c r="I131" s="238" t="s">
        <v>131</v>
      </c>
      <c r="J131" s="213">
        <f t="shared" si="6"/>
        <v>-2.044859547187805E-4</v>
      </c>
      <c r="K131" s="213">
        <f t="shared" si="7"/>
        <v>2.7089259108770136E-4</v>
      </c>
      <c r="L131" s="213">
        <f t="shared" si="8"/>
        <v>5.3851456143374499E-3</v>
      </c>
      <c r="M131" s="213">
        <f t="shared" si="9"/>
        <v>1.6807336767876713E-3</v>
      </c>
      <c r="N131" s="214">
        <f t="shared" si="10"/>
        <v>-2.7906399867702048E-3</v>
      </c>
    </row>
    <row r="132" spans="1:14" x14ac:dyDescent="0.2">
      <c r="A132" s="34">
        <v>127</v>
      </c>
      <c r="B132" s="238" t="s">
        <v>132</v>
      </c>
      <c r="C132" s="177">
        <v>155.469540335739</v>
      </c>
      <c r="D132" s="177">
        <v>222.23</v>
      </c>
      <c r="E132" s="177">
        <v>232.18</v>
      </c>
      <c r="F132" s="177">
        <v>1356.01</v>
      </c>
      <c r="G132" s="178">
        <v>965.04</v>
      </c>
      <c r="H132" s="177"/>
      <c r="I132" s="238" t="s">
        <v>132</v>
      </c>
      <c r="J132" s="213">
        <f t="shared" si="6"/>
        <v>-2.0445818830072682E-4</v>
      </c>
      <c r="K132" s="213">
        <f t="shared" si="7"/>
        <v>-3.3298834540790301E-3</v>
      </c>
      <c r="L132" s="213">
        <f t="shared" si="8"/>
        <v>-2.5842019123090143E-4</v>
      </c>
      <c r="M132" s="213">
        <f t="shared" si="9"/>
        <v>9.1739736432623342E-3</v>
      </c>
      <c r="N132" s="214">
        <f t="shared" si="10"/>
        <v>2.5698416645942856E-3</v>
      </c>
    </row>
    <row r="133" spans="1:14" x14ac:dyDescent="0.2">
      <c r="A133" s="34">
        <v>128</v>
      </c>
      <c r="B133" s="238" t="s">
        <v>133</v>
      </c>
      <c r="C133" s="177">
        <v>155.501325219541</v>
      </c>
      <c r="D133" s="177">
        <v>222.05</v>
      </c>
      <c r="E133" s="177">
        <v>231.91</v>
      </c>
      <c r="F133" s="177">
        <v>1345.66</v>
      </c>
      <c r="G133" s="178">
        <v>965.5</v>
      </c>
      <c r="H133" s="177"/>
      <c r="I133" s="238" t="s">
        <v>133</v>
      </c>
      <c r="J133" s="213">
        <f t="shared" si="6"/>
        <v>-2.0440265545729197E-4</v>
      </c>
      <c r="K133" s="213">
        <f t="shared" si="7"/>
        <v>8.106282368833817E-4</v>
      </c>
      <c r="L133" s="213">
        <f t="shared" si="8"/>
        <v>1.1642447501185593E-3</v>
      </c>
      <c r="M133" s="213">
        <f t="shared" si="9"/>
        <v>7.6913930710580392E-3</v>
      </c>
      <c r="N133" s="214">
        <f t="shared" si="10"/>
        <v>-4.7643707923361589E-4</v>
      </c>
    </row>
    <row r="134" spans="1:14" x14ac:dyDescent="0.2">
      <c r="A134" s="34">
        <v>129</v>
      </c>
      <c r="B134" s="238" t="s">
        <v>134</v>
      </c>
      <c r="C134" s="177">
        <v>155.62843891394499</v>
      </c>
      <c r="D134" s="177">
        <v>223.22</v>
      </c>
      <c r="E134" s="177">
        <v>232.68</v>
      </c>
      <c r="F134" s="177">
        <v>1354.91</v>
      </c>
      <c r="G134" s="178">
        <v>962.67</v>
      </c>
      <c r="H134" s="177"/>
      <c r="I134" s="238" t="s">
        <v>134</v>
      </c>
      <c r="J134" s="213">
        <f t="shared" si="6"/>
        <v>-8.1677677480451738E-4</v>
      </c>
      <c r="K134" s="213">
        <f t="shared" si="7"/>
        <v>-5.2414658184749552E-3</v>
      </c>
      <c r="L134" s="213">
        <f t="shared" si="8"/>
        <v>-3.3092659446450901E-3</v>
      </c>
      <c r="M134" s="213">
        <f t="shared" si="9"/>
        <v>-6.8270217209999151E-3</v>
      </c>
      <c r="N134" s="214">
        <f t="shared" si="10"/>
        <v>2.9397405133639865E-3</v>
      </c>
    </row>
    <row r="135" spans="1:14" x14ac:dyDescent="0.2">
      <c r="A135" s="34">
        <v>130</v>
      </c>
      <c r="B135" s="238" t="s">
        <v>135</v>
      </c>
      <c r="C135" s="177">
        <v>155.660264929703</v>
      </c>
      <c r="D135" s="177">
        <v>223.08</v>
      </c>
      <c r="E135" s="177">
        <v>233.38</v>
      </c>
      <c r="F135" s="177">
        <v>1354.68</v>
      </c>
      <c r="G135" s="178">
        <v>966.75</v>
      </c>
      <c r="H135" s="177"/>
      <c r="I135" s="238" t="s">
        <v>135</v>
      </c>
      <c r="J135" s="213">
        <f t="shared" ref="J135:J198" si="11">(C134/C135)-1</f>
        <v>-2.0445818830117091E-4</v>
      </c>
      <c r="K135" s="213">
        <f t="shared" ref="K135:K198" si="12">(D134/D135)-1</f>
        <v>6.2757755065434573E-4</v>
      </c>
      <c r="L135" s="213">
        <f t="shared" ref="L135:L198" si="13">(E134/E135)-1</f>
        <v>-2.9994001199759035E-3</v>
      </c>
      <c r="M135" s="213">
        <f t="shared" ref="M135:M198" si="14">(F134/F135)-1</f>
        <v>1.6978179348625666E-4</v>
      </c>
      <c r="N135" s="214">
        <f t="shared" ref="N135:N198" si="15">(G134/G135)-1</f>
        <v>-4.2203258339799099E-3</v>
      </c>
    </row>
    <row r="136" spans="1:14" x14ac:dyDescent="0.2">
      <c r="A136" s="34">
        <v>131</v>
      </c>
      <c r="B136" s="238" t="s">
        <v>136</v>
      </c>
      <c r="C136" s="177">
        <v>155.69209745388099</v>
      </c>
      <c r="D136" s="177">
        <v>220.5</v>
      </c>
      <c r="E136" s="177">
        <v>231.83</v>
      </c>
      <c r="F136" s="177">
        <v>1319.51</v>
      </c>
      <c r="G136" s="178">
        <v>962.01</v>
      </c>
      <c r="H136" s="177"/>
      <c r="I136" s="238" t="s">
        <v>136</v>
      </c>
      <c r="J136" s="213">
        <f t="shared" si="11"/>
        <v>-2.0445818829961659E-4</v>
      </c>
      <c r="K136" s="213">
        <f t="shared" si="12"/>
        <v>1.170068027210891E-2</v>
      </c>
      <c r="L136" s="213">
        <f t="shared" si="13"/>
        <v>6.6859336582840712E-3</v>
      </c>
      <c r="M136" s="213">
        <f t="shared" si="14"/>
        <v>2.6653833620055911E-2</v>
      </c>
      <c r="N136" s="214">
        <f t="shared" si="15"/>
        <v>4.9271837091091619E-3</v>
      </c>
    </row>
    <row r="137" spans="1:14" x14ac:dyDescent="0.2">
      <c r="A137" s="34">
        <v>132</v>
      </c>
      <c r="B137" s="238" t="s">
        <v>137</v>
      </c>
      <c r="C137" s="177">
        <v>155.72393216303001</v>
      </c>
      <c r="D137" s="177">
        <v>218.8</v>
      </c>
      <c r="E137" s="177">
        <v>230.75</v>
      </c>
      <c r="F137" s="177">
        <v>1299.03</v>
      </c>
      <c r="G137" s="178">
        <v>973.01</v>
      </c>
      <c r="H137" s="177"/>
      <c r="I137" s="238" t="s">
        <v>137</v>
      </c>
      <c r="J137" s="213">
        <f t="shared" si="11"/>
        <v>-2.0443042188078575E-4</v>
      </c>
      <c r="K137" s="213">
        <f t="shared" si="12"/>
        <v>7.7696526508226338E-3</v>
      </c>
      <c r="L137" s="213">
        <f t="shared" si="13"/>
        <v>4.680390032502757E-3</v>
      </c>
      <c r="M137" s="213">
        <f t="shared" si="14"/>
        <v>1.5765609724178731E-2</v>
      </c>
      <c r="N137" s="214">
        <f t="shared" si="15"/>
        <v>-1.1305125332730426E-2</v>
      </c>
    </row>
    <row r="138" spans="1:14" x14ac:dyDescent="0.2">
      <c r="A138" s="34">
        <v>133</v>
      </c>
      <c r="B138" s="238" t="s">
        <v>138</v>
      </c>
      <c r="C138" s="177">
        <v>155.85129703688</v>
      </c>
      <c r="D138" s="177">
        <v>220.2</v>
      </c>
      <c r="E138" s="177">
        <v>232.94</v>
      </c>
      <c r="F138" s="177">
        <v>1297.07</v>
      </c>
      <c r="G138" s="178">
        <v>971.57</v>
      </c>
      <c r="H138" s="177"/>
      <c r="I138" s="238" t="s">
        <v>138</v>
      </c>
      <c r="J138" s="213">
        <f t="shared" si="11"/>
        <v>-8.1722049332599855E-4</v>
      </c>
      <c r="K138" s="213">
        <f t="shared" si="12"/>
        <v>-6.3578564940961479E-3</v>
      </c>
      <c r="L138" s="213">
        <f t="shared" si="13"/>
        <v>-9.4015626341547032E-3</v>
      </c>
      <c r="M138" s="213">
        <f t="shared" si="14"/>
        <v>1.511098090311247E-3</v>
      </c>
      <c r="N138" s="214">
        <f t="shared" si="15"/>
        <v>1.4821371594428978E-3</v>
      </c>
    </row>
    <row r="139" spans="1:14" x14ac:dyDescent="0.2">
      <c r="A139" s="34">
        <v>134</v>
      </c>
      <c r="B139" s="238" t="s">
        <v>139</v>
      </c>
      <c r="C139" s="177">
        <v>155.88316429792101</v>
      </c>
      <c r="D139" s="177">
        <v>220.45</v>
      </c>
      <c r="E139" s="177">
        <v>233.01</v>
      </c>
      <c r="F139" s="177">
        <v>1300.0899999999999</v>
      </c>
      <c r="G139" s="178">
        <v>971.92</v>
      </c>
      <c r="H139" s="177"/>
      <c r="I139" s="238" t="s">
        <v>139</v>
      </c>
      <c r="J139" s="213">
        <f t="shared" si="11"/>
        <v>-2.0443042187745508E-4</v>
      </c>
      <c r="K139" s="213">
        <f t="shared" si="12"/>
        <v>-1.1340440009072195E-3</v>
      </c>
      <c r="L139" s="213">
        <f t="shared" si="13"/>
        <v>-3.0041629114629931E-4</v>
      </c>
      <c r="M139" s="213">
        <f t="shared" si="14"/>
        <v>-2.3229161058080372E-3</v>
      </c>
      <c r="N139" s="214">
        <f t="shared" si="15"/>
        <v>-3.6011194336971197E-4</v>
      </c>
    </row>
    <row r="140" spans="1:14" x14ac:dyDescent="0.2">
      <c r="A140" s="34">
        <v>135</v>
      </c>
      <c r="B140" s="238" t="s">
        <v>140</v>
      </c>
      <c r="C140" s="177">
        <v>155.91502941475599</v>
      </c>
      <c r="D140" s="177">
        <v>220.43</v>
      </c>
      <c r="E140" s="177">
        <v>232.81</v>
      </c>
      <c r="F140" s="177">
        <v>1305.81</v>
      </c>
      <c r="G140" s="178">
        <v>971.37</v>
      </c>
      <c r="H140" s="177"/>
      <c r="I140" s="238" t="s">
        <v>140</v>
      </c>
      <c r="J140" s="213">
        <f t="shared" si="11"/>
        <v>-2.0437488903146672E-4</v>
      </c>
      <c r="K140" s="213">
        <f t="shared" si="12"/>
        <v>9.0731751576367259E-5</v>
      </c>
      <c r="L140" s="213">
        <f t="shared" si="13"/>
        <v>8.5906962759318972E-4</v>
      </c>
      <c r="M140" s="213">
        <f t="shared" si="14"/>
        <v>-4.3804228792856392E-3</v>
      </c>
      <c r="N140" s="214">
        <f t="shared" si="15"/>
        <v>5.6621060975725612E-4</v>
      </c>
    </row>
    <row r="141" spans="1:14" x14ac:dyDescent="0.2">
      <c r="A141" s="34">
        <v>136</v>
      </c>
      <c r="B141" s="238" t="s">
        <v>141</v>
      </c>
      <c r="C141" s="177">
        <v>155.94689671437899</v>
      </c>
      <c r="D141" s="177">
        <v>219.25</v>
      </c>
      <c r="E141" s="177">
        <v>232.23</v>
      </c>
      <c r="F141" s="177">
        <v>1307.44</v>
      </c>
      <c r="G141" s="178">
        <v>971.25</v>
      </c>
      <c r="H141" s="177"/>
      <c r="I141" s="238" t="s">
        <v>141</v>
      </c>
      <c r="J141" s="213">
        <f t="shared" si="11"/>
        <v>-2.0434712260652965E-4</v>
      </c>
      <c r="K141" s="213">
        <f t="shared" si="12"/>
        <v>5.3819840364881522E-3</v>
      </c>
      <c r="L141" s="213">
        <f t="shared" si="13"/>
        <v>2.497524006373153E-3</v>
      </c>
      <c r="M141" s="213">
        <f t="shared" si="14"/>
        <v>-1.2467111301475153E-3</v>
      </c>
      <c r="N141" s="214">
        <f t="shared" si="15"/>
        <v>1.2355212355208423E-4</v>
      </c>
    </row>
    <row r="142" spans="1:14" x14ac:dyDescent="0.2">
      <c r="A142" s="34">
        <v>137</v>
      </c>
      <c r="B142" s="238" t="s">
        <v>142</v>
      </c>
      <c r="C142" s="177">
        <v>156.042544144364</v>
      </c>
      <c r="D142" s="177">
        <v>219.08</v>
      </c>
      <c r="E142" s="177">
        <v>231.75</v>
      </c>
      <c r="F142" s="177">
        <v>1312.87</v>
      </c>
      <c r="G142" s="178">
        <v>970.93</v>
      </c>
      <c r="H142" s="177"/>
      <c r="I142" s="238" t="s">
        <v>142</v>
      </c>
      <c r="J142" s="213">
        <f t="shared" si="11"/>
        <v>-6.1295738613775796E-4</v>
      </c>
      <c r="K142" s="213">
        <f t="shared" si="12"/>
        <v>7.7597224758063632E-4</v>
      </c>
      <c r="L142" s="213">
        <f t="shared" si="13"/>
        <v>2.0711974110032561E-3</v>
      </c>
      <c r="M142" s="213">
        <f t="shared" si="14"/>
        <v>-4.1359769055578921E-3</v>
      </c>
      <c r="N142" s="214">
        <f t="shared" si="15"/>
        <v>3.2958091726498218E-4</v>
      </c>
    </row>
    <row r="143" spans="1:14" x14ac:dyDescent="0.2">
      <c r="A143" s="34">
        <v>138</v>
      </c>
      <c r="B143" s="238" t="s">
        <v>143</v>
      </c>
      <c r="C143" s="177">
        <v>156.074459179157</v>
      </c>
      <c r="D143" s="177">
        <v>219.64</v>
      </c>
      <c r="E143" s="177">
        <v>231.83</v>
      </c>
      <c r="F143" s="177">
        <v>1307.21</v>
      </c>
      <c r="G143" s="178">
        <v>971.75</v>
      </c>
      <c r="H143" s="177"/>
      <c r="I143" s="238" t="s">
        <v>143</v>
      </c>
      <c r="J143" s="213">
        <f t="shared" si="11"/>
        <v>-2.044859547222222E-4</v>
      </c>
      <c r="K143" s="213">
        <f t="shared" si="12"/>
        <v>-2.5496266618101338E-3</v>
      </c>
      <c r="L143" s="213">
        <f t="shared" si="13"/>
        <v>-3.4508044687919792E-4</v>
      </c>
      <c r="M143" s="213">
        <f t="shared" si="14"/>
        <v>4.3298322381253307E-3</v>
      </c>
      <c r="N143" s="214">
        <f t="shared" si="15"/>
        <v>-8.438384358117057E-4</v>
      </c>
    </row>
    <row r="144" spans="1:14" x14ac:dyDescent="0.2">
      <c r="A144" s="34">
        <v>139</v>
      </c>
      <c r="B144" s="238" t="s">
        <v>144</v>
      </c>
      <c r="C144" s="177">
        <v>156.10635906445299</v>
      </c>
      <c r="D144" s="177">
        <v>219.78</v>
      </c>
      <c r="E144" s="177">
        <v>232.66</v>
      </c>
      <c r="F144" s="177">
        <v>1308.8699999999999</v>
      </c>
      <c r="G144" s="178">
        <v>978.38</v>
      </c>
      <c r="H144" s="177"/>
      <c r="I144" s="238" t="s">
        <v>144</v>
      </c>
      <c r="J144" s="213">
        <f t="shared" si="11"/>
        <v>-2.0434712261030441E-4</v>
      </c>
      <c r="K144" s="213">
        <f t="shared" si="12"/>
        <v>-6.3700063700067311E-4</v>
      </c>
      <c r="L144" s="213">
        <f t="shared" si="13"/>
        <v>-3.5674374623914096E-3</v>
      </c>
      <c r="M144" s="213">
        <f t="shared" si="14"/>
        <v>-1.2682695760464213E-3</v>
      </c>
      <c r="N144" s="214">
        <f t="shared" si="15"/>
        <v>-6.7765081052352238E-3</v>
      </c>
    </row>
    <row r="145" spans="1:14" x14ac:dyDescent="0.2">
      <c r="A145" s="34">
        <v>140</v>
      </c>
      <c r="B145" s="238" t="s">
        <v>145</v>
      </c>
      <c r="C145" s="177">
        <v>156.13828281488199</v>
      </c>
      <c r="D145" s="177">
        <v>220.58</v>
      </c>
      <c r="E145" s="177">
        <v>232.66</v>
      </c>
      <c r="F145" s="177">
        <v>1308.94</v>
      </c>
      <c r="G145" s="178">
        <v>978.73</v>
      </c>
      <c r="H145" s="177"/>
      <c r="I145" s="238" t="s">
        <v>145</v>
      </c>
      <c r="J145" s="213">
        <f t="shared" si="11"/>
        <v>-2.0445818830250317E-4</v>
      </c>
      <c r="K145" s="213">
        <f t="shared" si="12"/>
        <v>-3.6268020672772794E-3</v>
      </c>
      <c r="L145" s="213">
        <f t="shared" si="13"/>
        <v>0</v>
      </c>
      <c r="M145" s="213">
        <f t="shared" si="14"/>
        <v>-5.3478387092020796E-5</v>
      </c>
      <c r="N145" s="214">
        <f t="shared" si="15"/>
        <v>-3.5760628569680986E-4</v>
      </c>
    </row>
    <row r="146" spans="1:14" x14ac:dyDescent="0.2">
      <c r="A146" s="34">
        <v>141</v>
      </c>
      <c r="B146" s="238" t="s">
        <v>146</v>
      </c>
      <c r="C146" s="177">
        <v>156.17022176806699</v>
      </c>
      <c r="D146" s="177">
        <v>221.28</v>
      </c>
      <c r="E146" s="177">
        <v>232.66</v>
      </c>
      <c r="F146" s="177">
        <v>1295.67</v>
      </c>
      <c r="G146" s="178">
        <v>975.98</v>
      </c>
      <c r="H146" s="177"/>
      <c r="I146" s="238" t="s">
        <v>146</v>
      </c>
      <c r="J146" s="213">
        <f t="shared" si="11"/>
        <v>-2.0451372113972077E-4</v>
      </c>
      <c r="K146" s="213">
        <f t="shared" si="12"/>
        <v>-3.1634128705712028E-3</v>
      </c>
      <c r="L146" s="213">
        <f t="shared" si="13"/>
        <v>0</v>
      </c>
      <c r="M146" s="213">
        <f t="shared" si="14"/>
        <v>1.0241805397979364E-2</v>
      </c>
      <c r="N146" s="214">
        <f t="shared" si="15"/>
        <v>2.8176806901780704E-3</v>
      </c>
    </row>
    <row r="147" spans="1:14" x14ac:dyDescent="0.2">
      <c r="A147" s="34">
        <v>142</v>
      </c>
      <c r="B147" s="238" t="s">
        <v>147</v>
      </c>
      <c r="C147" s="177">
        <v>156.26603219912201</v>
      </c>
      <c r="D147" s="177">
        <v>222.59</v>
      </c>
      <c r="E147" s="177">
        <v>232.81</v>
      </c>
      <c r="F147" s="177">
        <v>1289.97</v>
      </c>
      <c r="G147" s="178">
        <v>971.92</v>
      </c>
      <c r="H147" s="177"/>
      <c r="I147" s="238" t="s">
        <v>147</v>
      </c>
      <c r="J147" s="213">
        <f t="shared" si="11"/>
        <v>-6.1312384852085788E-4</v>
      </c>
      <c r="K147" s="213">
        <f t="shared" si="12"/>
        <v>-5.8852598948739843E-3</v>
      </c>
      <c r="L147" s="213">
        <f t="shared" si="13"/>
        <v>-6.4430222069500331E-4</v>
      </c>
      <c r="M147" s="213">
        <f t="shared" si="14"/>
        <v>4.4187074118002823E-3</v>
      </c>
      <c r="N147" s="214">
        <f t="shared" si="15"/>
        <v>4.1772985430901244E-3</v>
      </c>
    </row>
    <row r="148" spans="1:14" x14ac:dyDescent="0.2">
      <c r="A148" s="34">
        <v>143</v>
      </c>
      <c r="B148" s="238" t="s">
        <v>148</v>
      </c>
      <c r="C148" s="177">
        <v>156.29799728415301</v>
      </c>
      <c r="D148" s="177">
        <v>222.7</v>
      </c>
      <c r="E148" s="177">
        <v>232.66</v>
      </c>
      <c r="F148" s="177">
        <v>1271.1099999999999</v>
      </c>
      <c r="G148" s="178">
        <v>975.51</v>
      </c>
      <c r="H148" s="177"/>
      <c r="I148" s="238" t="s">
        <v>148</v>
      </c>
      <c r="J148" s="213">
        <f t="shared" si="11"/>
        <v>-2.0451372113805544E-4</v>
      </c>
      <c r="K148" s="213">
        <f t="shared" si="12"/>
        <v>-4.939380332285026E-4</v>
      </c>
      <c r="L148" s="213">
        <f t="shared" si="13"/>
        <v>6.4471761368523062E-4</v>
      </c>
      <c r="M148" s="213">
        <f t="shared" si="14"/>
        <v>1.4837425557190365E-2</v>
      </c>
      <c r="N148" s="214">
        <f t="shared" si="15"/>
        <v>-3.680126292913477E-3</v>
      </c>
    </row>
    <row r="149" spans="1:14" x14ac:dyDescent="0.2">
      <c r="A149" s="34">
        <v>144</v>
      </c>
      <c r="B149" s="238" t="s">
        <v>149</v>
      </c>
      <c r="C149" s="177">
        <v>156.32996022459801</v>
      </c>
      <c r="D149" s="177">
        <v>223.23</v>
      </c>
      <c r="E149" s="177">
        <v>232.53</v>
      </c>
      <c r="F149" s="177">
        <v>1286.07</v>
      </c>
      <c r="G149" s="178">
        <v>979.8</v>
      </c>
      <c r="H149" s="177"/>
      <c r="I149" s="238" t="s">
        <v>149</v>
      </c>
      <c r="J149" s="213">
        <f t="shared" si="11"/>
        <v>-2.0445818830294726E-4</v>
      </c>
      <c r="K149" s="213">
        <f t="shared" si="12"/>
        <v>-2.3742328540070634E-3</v>
      </c>
      <c r="L149" s="213">
        <f t="shared" si="13"/>
        <v>5.5906764718538504E-4</v>
      </c>
      <c r="M149" s="213">
        <f t="shared" si="14"/>
        <v>-1.1632337275575999E-2</v>
      </c>
      <c r="N149" s="214">
        <f t="shared" si="15"/>
        <v>-4.3784445805266081E-3</v>
      </c>
    </row>
    <row r="150" spans="1:14" x14ac:dyDescent="0.2">
      <c r="A150" s="34">
        <v>145</v>
      </c>
      <c r="B150" s="238" t="s">
        <v>150</v>
      </c>
      <c r="C150" s="177">
        <v>156.361934043963</v>
      </c>
      <c r="D150" s="177">
        <v>221.93</v>
      </c>
      <c r="E150" s="177">
        <v>231.92</v>
      </c>
      <c r="F150" s="177">
        <v>1297.33</v>
      </c>
      <c r="G150" s="178">
        <v>992.03</v>
      </c>
      <c r="H150" s="177"/>
      <c r="I150" s="238" t="s">
        <v>150</v>
      </c>
      <c r="J150" s="213">
        <f t="shared" si="11"/>
        <v>-2.0448595472088993E-4</v>
      </c>
      <c r="K150" s="213">
        <f t="shared" si="12"/>
        <v>5.8577028792861086E-3</v>
      </c>
      <c r="L150" s="213">
        <f t="shared" si="13"/>
        <v>2.6302173163159637E-3</v>
      </c>
      <c r="M150" s="213">
        <f t="shared" si="14"/>
        <v>-8.6793645410188081E-3</v>
      </c>
      <c r="N150" s="214">
        <f t="shared" si="15"/>
        <v>-1.2328256201929344E-2</v>
      </c>
    </row>
    <row r="151" spans="1:14" x14ac:dyDescent="0.2">
      <c r="A151" s="34">
        <v>146</v>
      </c>
      <c r="B151" s="238" t="s">
        <v>151</v>
      </c>
      <c r="C151" s="177">
        <v>156.39391440286201</v>
      </c>
      <c r="D151" s="177">
        <v>222.1</v>
      </c>
      <c r="E151" s="177">
        <v>232.55</v>
      </c>
      <c r="F151" s="177">
        <v>1306.56</v>
      </c>
      <c r="G151" s="178">
        <v>993.37</v>
      </c>
      <c r="H151" s="177"/>
      <c r="I151" s="238" t="s">
        <v>151</v>
      </c>
      <c r="J151" s="213">
        <f t="shared" si="11"/>
        <v>-2.0448595471955766E-4</v>
      </c>
      <c r="K151" s="213">
        <f t="shared" si="12"/>
        <v>-7.6542098153975502E-4</v>
      </c>
      <c r="L151" s="213">
        <f t="shared" si="13"/>
        <v>-2.7090948183187136E-3</v>
      </c>
      <c r="M151" s="213">
        <f t="shared" si="14"/>
        <v>-7.0643521920157326E-3</v>
      </c>
      <c r="N151" s="214">
        <f t="shared" si="15"/>
        <v>-1.3489434953743995E-3</v>
      </c>
    </row>
    <row r="152" spans="1:14" x14ac:dyDescent="0.2">
      <c r="A152" s="34">
        <v>147</v>
      </c>
      <c r="B152" s="238" t="s">
        <v>152</v>
      </c>
      <c r="C152" s="177">
        <v>156.48986206934799</v>
      </c>
      <c r="D152" s="177">
        <v>222.75</v>
      </c>
      <c r="E152" s="177">
        <v>232.6</v>
      </c>
      <c r="F152" s="177">
        <v>1314.74</v>
      </c>
      <c r="G152" s="178">
        <v>997.38</v>
      </c>
      <c r="H152" s="177"/>
      <c r="I152" s="238" t="s">
        <v>152</v>
      </c>
      <c r="J152" s="213">
        <f t="shared" si="11"/>
        <v>-6.1312384851786028E-4</v>
      </c>
      <c r="K152" s="213">
        <f t="shared" si="12"/>
        <v>-2.9180695847362825E-3</v>
      </c>
      <c r="L152" s="213">
        <f t="shared" si="13"/>
        <v>-2.1496130696463389E-4</v>
      </c>
      <c r="M152" s="213">
        <f t="shared" si="14"/>
        <v>-6.2217624777523017E-3</v>
      </c>
      <c r="N152" s="214">
        <f t="shared" si="15"/>
        <v>-4.0205337985521616E-3</v>
      </c>
    </row>
    <row r="153" spans="1:14" x14ac:dyDescent="0.2">
      <c r="A153" s="34">
        <v>148</v>
      </c>
      <c r="B153" s="238" t="s">
        <v>153</v>
      </c>
      <c r="C153" s="177">
        <v>156.52186424614101</v>
      </c>
      <c r="D153" s="177">
        <v>222.99</v>
      </c>
      <c r="E153" s="177">
        <v>232.72</v>
      </c>
      <c r="F153" s="177">
        <v>1316.82</v>
      </c>
      <c r="G153" s="178">
        <v>989.36</v>
      </c>
      <c r="H153" s="177"/>
      <c r="I153" s="238" t="s">
        <v>153</v>
      </c>
      <c r="J153" s="213">
        <f t="shared" si="11"/>
        <v>-2.0445818829939455E-4</v>
      </c>
      <c r="K153" s="213">
        <f t="shared" si="12"/>
        <v>-1.0762814475986371E-3</v>
      </c>
      <c r="L153" s="213">
        <f t="shared" si="13"/>
        <v>-5.1564111378477051E-4</v>
      </c>
      <c r="M153" s="213">
        <f t="shared" si="14"/>
        <v>-1.5795628863473077E-3</v>
      </c>
      <c r="N153" s="214">
        <f t="shared" si="15"/>
        <v>8.1062505053772771E-3</v>
      </c>
    </row>
    <row r="154" spans="1:14" x14ac:dyDescent="0.2">
      <c r="A154" s="34">
        <v>149</v>
      </c>
      <c r="B154" s="238" t="s">
        <v>154</v>
      </c>
      <c r="C154" s="177">
        <v>156.553881663038</v>
      </c>
      <c r="D154" s="177">
        <v>223.69</v>
      </c>
      <c r="E154" s="177">
        <v>232.88</v>
      </c>
      <c r="F154" s="177">
        <v>1314.38</v>
      </c>
      <c r="G154" s="178">
        <v>994.49</v>
      </c>
      <c r="H154" s="177"/>
      <c r="I154" s="238" t="s">
        <v>154</v>
      </c>
      <c r="J154" s="213">
        <f t="shared" si="11"/>
        <v>-2.0451372113472477E-4</v>
      </c>
      <c r="K154" s="213">
        <f t="shared" si="12"/>
        <v>-3.1293307702623396E-3</v>
      </c>
      <c r="L154" s="213">
        <f t="shared" si="13"/>
        <v>-6.8704912401240659E-4</v>
      </c>
      <c r="M154" s="213">
        <f t="shared" si="14"/>
        <v>1.8563885634290678E-3</v>
      </c>
      <c r="N154" s="214">
        <f t="shared" si="15"/>
        <v>-5.1584229102353829E-3</v>
      </c>
    </row>
    <row r="155" spans="1:14" x14ac:dyDescent="0.2">
      <c r="A155" s="34">
        <v>150</v>
      </c>
      <c r="B155" s="238" t="s">
        <v>155</v>
      </c>
      <c r="C155" s="177">
        <v>156.61792089807599</v>
      </c>
      <c r="D155" s="177">
        <v>223.33</v>
      </c>
      <c r="E155" s="177">
        <v>232.88</v>
      </c>
      <c r="F155" s="177">
        <v>1324.8</v>
      </c>
      <c r="G155" s="178">
        <v>996.81</v>
      </c>
      <c r="H155" s="177"/>
      <c r="I155" s="238" t="s">
        <v>155</v>
      </c>
      <c r="J155" s="213">
        <f t="shared" si="11"/>
        <v>-4.0888829752550038E-4</v>
      </c>
      <c r="K155" s="213">
        <f t="shared" si="12"/>
        <v>1.6119643576768539E-3</v>
      </c>
      <c r="L155" s="213">
        <f t="shared" si="13"/>
        <v>0</v>
      </c>
      <c r="M155" s="213">
        <f t="shared" si="14"/>
        <v>-7.8653381642510567E-3</v>
      </c>
      <c r="N155" s="214">
        <f t="shared" si="15"/>
        <v>-2.327424484104279E-3</v>
      </c>
    </row>
    <row r="156" spans="1:14" x14ac:dyDescent="0.2">
      <c r="A156" s="34">
        <v>151</v>
      </c>
      <c r="B156" s="238" t="s">
        <v>156</v>
      </c>
      <c r="C156" s="177">
        <v>156.71401904403999</v>
      </c>
      <c r="D156" s="177">
        <v>223.4</v>
      </c>
      <c r="E156" s="177">
        <v>232.77</v>
      </c>
      <c r="F156" s="177">
        <v>1323.19</v>
      </c>
      <c r="G156" s="178">
        <v>997.88</v>
      </c>
      <c r="H156" s="177"/>
      <c r="I156" s="238" t="s">
        <v>156</v>
      </c>
      <c r="J156" s="213">
        <f t="shared" si="11"/>
        <v>-6.1320707968692822E-4</v>
      </c>
      <c r="K156" s="213">
        <f t="shared" si="12"/>
        <v>-3.1333930170096558E-4</v>
      </c>
      <c r="L156" s="213">
        <f t="shared" si="13"/>
        <v>4.7256948919538466E-4</v>
      </c>
      <c r="M156" s="213">
        <f t="shared" si="14"/>
        <v>1.2167564748826187E-3</v>
      </c>
      <c r="N156" s="214">
        <f t="shared" si="15"/>
        <v>-1.0722732192247619E-3</v>
      </c>
    </row>
    <row r="157" spans="1:14" x14ac:dyDescent="0.2">
      <c r="A157" s="34">
        <v>152</v>
      </c>
      <c r="B157" s="238" t="s">
        <v>157</v>
      </c>
      <c r="C157" s="177">
        <v>156.74608447360299</v>
      </c>
      <c r="D157" s="177">
        <v>223.99</v>
      </c>
      <c r="E157" s="177">
        <v>232.31</v>
      </c>
      <c r="F157" s="177">
        <v>1335.46</v>
      </c>
      <c r="G157" s="178">
        <v>994.05</v>
      </c>
      <c r="H157" s="177"/>
      <c r="I157" s="238" t="s">
        <v>157</v>
      </c>
      <c r="J157" s="213">
        <f t="shared" si="11"/>
        <v>-2.0456925396694636E-4</v>
      </c>
      <c r="K157" s="213">
        <f t="shared" si="12"/>
        <v>-2.6340461627751832E-3</v>
      </c>
      <c r="L157" s="213">
        <f t="shared" si="13"/>
        <v>1.980112780336718E-3</v>
      </c>
      <c r="M157" s="213">
        <f t="shared" si="14"/>
        <v>-9.1878453866083287E-3</v>
      </c>
      <c r="N157" s="214">
        <f t="shared" si="15"/>
        <v>3.8529249031740154E-3</v>
      </c>
    </row>
    <row r="158" spans="1:14" x14ac:dyDescent="0.2">
      <c r="A158" s="34">
        <v>153</v>
      </c>
      <c r="B158" s="238" t="s">
        <v>158</v>
      </c>
      <c r="C158" s="177">
        <v>156.778156464109</v>
      </c>
      <c r="D158" s="177">
        <v>223.66</v>
      </c>
      <c r="E158" s="177">
        <v>232.09</v>
      </c>
      <c r="F158" s="177">
        <v>1325.78</v>
      </c>
      <c r="G158" s="178">
        <v>988.55</v>
      </c>
      <c r="H158" s="177"/>
      <c r="I158" s="238" t="s">
        <v>158</v>
      </c>
      <c r="J158" s="213">
        <f t="shared" si="11"/>
        <v>-2.0456925396594716E-4</v>
      </c>
      <c r="K158" s="213">
        <f t="shared" si="12"/>
        <v>1.4754538138246343E-3</v>
      </c>
      <c r="L158" s="213">
        <f t="shared" si="13"/>
        <v>9.4790813908396387E-4</v>
      </c>
      <c r="M158" s="213">
        <f t="shared" si="14"/>
        <v>7.3013622169590953E-3</v>
      </c>
      <c r="N158" s="214">
        <f t="shared" si="15"/>
        <v>5.5637044155580906E-3</v>
      </c>
    </row>
    <row r="159" spans="1:14" x14ac:dyDescent="0.2">
      <c r="A159" s="34">
        <v>154</v>
      </c>
      <c r="B159" s="238" t="s">
        <v>159</v>
      </c>
      <c r="C159" s="177">
        <v>156.810235016901</v>
      </c>
      <c r="D159" s="177">
        <v>222.92</v>
      </c>
      <c r="E159" s="177">
        <v>232.28</v>
      </c>
      <c r="F159" s="177">
        <v>1339.89</v>
      </c>
      <c r="G159" s="178">
        <v>992.75</v>
      </c>
      <c r="H159" s="177"/>
      <c r="I159" s="238" t="s">
        <v>159</v>
      </c>
      <c r="J159" s="213">
        <f t="shared" si="11"/>
        <v>-2.0456925396827863E-4</v>
      </c>
      <c r="K159" s="213">
        <f t="shared" si="12"/>
        <v>3.3195765296967217E-3</v>
      </c>
      <c r="L159" s="213">
        <f t="shared" si="13"/>
        <v>-8.1797830204921596E-4</v>
      </c>
      <c r="M159" s="213">
        <f t="shared" si="14"/>
        <v>-1.0530715207964891E-2</v>
      </c>
      <c r="N159" s="214">
        <f t="shared" si="15"/>
        <v>-4.2306723747167485E-3</v>
      </c>
    </row>
    <row r="160" spans="1:14" x14ac:dyDescent="0.2">
      <c r="A160" s="34">
        <v>155</v>
      </c>
      <c r="B160" s="238" t="s">
        <v>160</v>
      </c>
      <c r="C160" s="177">
        <v>156.84231577748201</v>
      </c>
      <c r="D160" s="177">
        <v>222.95</v>
      </c>
      <c r="E160" s="177">
        <v>232.96</v>
      </c>
      <c r="F160" s="177">
        <v>1341.58</v>
      </c>
      <c r="G160" s="178">
        <v>993.92</v>
      </c>
      <c r="H160" s="177"/>
      <c r="I160" s="238" t="s">
        <v>160</v>
      </c>
      <c r="J160" s="213">
        <f t="shared" si="11"/>
        <v>-2.045414875569973E-4</v>
      </c>
      <c r="K160" s="213">
        <f t="shared" si="12"/>
        <v>-1.3455931823280753E-4</v>
      </c>
      <c r="L160" s="213">
        <f t="shared" si="13"/>
        <v>-2.9189560439560891E-3</v>
      </c>
      <c r="M160" s="213">
        <f t="shared" si="14"/>
        <v>-1.2597087016800179E-3</v>
      </c>
      <c r="N160" s="214">
        <f t="shared" si="15"/>
        <v>-1.1771571152607851E-3</v>
      </c>
    </row>
    <row r="161" spans="1:14" x14ac:dyDescent="0.2">
      <c r="A161" s="34">
        <v>156</v>
      </c>
      <c r="B161" s="238" t="s">
        <v>161</v>
      </c>
      <c r="C161" s="177">
        <v>156.938551608404</v>
      </c>
      <c r="D161" s="177">
        <v>224.72</v>
      </c>
      <c r="E161" s="177">
        <v>234.16</v>
      </c>
      <c r="F161" s="177">
        <v>1340.08</v>
      </c>
      <c r="G161" s="178">
        <v>982.28</v>
      </c>
      <c r="H161" s="177"/>
      <c r="I161" s="238" t="s">
        <v>161</v>
      </c>
      <c r="J161" s="213">
        <f t="shared" si="11"/>
        <v>-6.1320707968626209E-4</v>
      </c>
      <c r="K161" s="213">
        <f t="shared" si="12"/>
        <v>-7.8764684941260432E-3</v>
      </c>
      <c r="L161" s="213">
        <f t="shared" si="13"/>
        <v>-5.1247010591047859E-3</v>
      </c>
      <c r="M161" s="213">
        <f t="shared" si="14"/>
        <v>1.1193361590353668E-3</v>
      </c>
      <c r="N161" s="214">
        <f t="shared" si="15"/>
        <v>1.1849981675285948E-2</v>
      </c>
    </row>
    <row r="162" spans="1:14" x14ac:dyDescent="0.2">
      <c r="A162" s="34">
        <v>157</v>
      </c>
      <c r="B162" s="238" t="s">
        <v>162</v>
      </c>
      <c r="C162" s="177">
        <v>156.96965159804799</v>
      </c>
      <c r="D162" s="177">
        <v>225.06</v>
      </c>
      <c r="E162" s="177">
        <v>234.71</v>
      </c>
      <c r="F162" s="177">
        <v>1345.87</v>
      </c>
      <c r="G162" s="178">
        <v>976.53</v>
      </c>
      <c r="H162" s="177"/>
      <c r="I162" s="238" t="s">
        <v>162</v>
      </c>
      <c r="J162" s="213">
        <f t="shared" si="11"/>
        <v>-1.981274044210446E-4</v>
      </c>
      <c r="K162" s="213">
        <f t="shared" si="12"/>
        <v>-1.5107082555763096E-3</v>
      </c>
      <c r="L162" s="213">
        <f t="shared" si="13"/>
        <v>-2.3433172851604622E-3</v>
      </c>
      <c r="M162" s="213">
        <f t="shared" si="14"/>
        <v>-4.302049975108968E-3</v>
      </c>
      <c r="N162" s="214">
        <f t="shared" si="15"/>
        <v>5.8881959591614574E-3</v>
      </c>
    </row>
    <row r="163" spans="1:14" x14ac:dyDescent="0.2">
      <c r="A163" s="34">
        <v>158</v>
      </c>
      <c r="B163" s="238" t="s">
        <v>163</v>
      </c>
      <c r="C163" s="177">
        <v>157.000762110941</v>
      </c>
      <c r="D163" s="177">
        <v>225.77</v>
      </c>
      <c r="E163" s="177">
        <v>234.96</v>
      </c>
      <c r="F163" s="177">
        <v>1342.25</v>
      </c>
      <c r="G163" s="178">
        <v>983.97</v>
      </c>
      <c r="H163" s="177"/>
      <c r="I163" s="238" t="s">
        <v>163</v>
      </c>
      <c r="J163" s="213">
        <f t="shared" si="11"/>
        <v>-1.9815517118970671E-4</v>
      </c>
      <c r="K163" s="213">
        <f t="shared" si="12"/>
        <v>-3.14479337378748E-3</v>
      </c>
      <c r="L163" s="213">
        <f t="shared" si="13"/>
        <v>-1.0640108954715899E-3</v>
      </c>
      <c r="M163" s="213">
        <f t="shared" si="14"/>
        <v>2.6969640528962113E-3</v>
      </c>
      <c r="N163" s="214">
        <f t="shared" si="15"/>
        <v>-7.5612061343334203E-3</v>
      </c>
    </row>
    <row r="164" spans="1:14" x14ac:dyDescent="0.2">
      <c r="A164" s="34">
        <v>159</v>
      </c>
      <c r="B164" s="238" t="s">
        <v>164</v>
      </c>
      <c r="C164" s="177">
        <v>157.03187442863299</v>
      </c>
      <c r="D164" s="177">
        <v>225.84</v>
      </c>
      <c r="E164" s="177">
        <v>234.9</v>
      </c>
      <c r="F164" s="177">
        <v>1340.06</v>
      </c>
      <c r="G164" s="178">
        <v>983.78</v>
      </c>
      <c r="H164" s="177"/>
      <c r="I164" s="238" t="s">
        <v>164</v>
      </c>
      <c r="J164" s="213">
        <f t="shared" si="11"/>
        <v>-1.9812740442148868E-4</v>
      </c>
      <c r="K164" s="213">
        <f t="shared" si="12"/>
        <v>-3.0995394969890455E-4</v>
      </c>
      <c r="L164" s="213">
        <f t="shared" si="13"/>
        <v>2.5542784163468113E-4</v>
      </c>
      <c r="M164" s="213">
        <f t="shared" si="14"/>
        <v>1.6342551826038498E-3</v>
      </c>
      <c r="N164" s="214">
        <f t="shared" si="15"/>
        <v>1.931326109496645E-4</v>
      </c>
    </row>
    <row r="165" spans="1:14" x14ac:dyDescent="0.2">
      <c r="A165" s="34">
        <v>160</v>
      </c>
      <c r="B165" s="238" t="s">
        <v>165</v>
      </c>
      <c r="C165" s="177">
        <v>157.06299291174901</v>
      </c>
      <c r="D165" s="177">
        <v>225.94</v>
      </c>
      <c r="E165" s="177">
        <v>235.01</v>
      </c>
      <c r="F165" s="177">
        <v>1330.31</v>
      </c>
      <c r="G165" s="178">
        <v>982.73</v>
      </c>
      <c r="H165" s="177"/>
      <c r="I165" s="238" t="s">
        <v>165</v>
      </c>
      <c r="J165" s="213">
        <f t="shared" si="11"/>
        <v>-1.9812740441982335E-4</v>
      </c>
      <c r="K165" s="213">
        <f t="shared" si="12"/>
        <v>-4.4259537930424475E-4</v>
      </c>
      <c r="L165" s="213">
        <f t="shared" si="13"/>
        <v>-4.6806518871533864E-4</v>
      </c>
      <c r="M165" s="213">
        <f t="shared" si="14"/>
        <v>7.3291187768265154E-3</v>
      </c>
      <c r="N165" s="214">
        <f t="shared" si="15"/>
        <v>1.0684521689579007E-3</v>
      </c>
    </row>
    <row r="166" spans="1:14" x14ac:dyDescent="0.2">
      <c r="A166" s="34">
        <v>161</v>
      </c>
      <c r="B166" s="238" t="s">
        <v>166</v>
      </c>
      <c r="C166" s="177">
        <v>157.156406126783</v>
      </c>
      <c r="D166" s="177">
        <v>226.07</v>
      </c>
      <c r="E166" s="177">
        <v>235.22</v>
      </c>
      <c r="F166" s="177">
        <v>1341.31</v>
      </c>
      <c r="G166" s="178">
        <v>984.99</v>
      </c>
      <c r="H166" s="177"/>
      <c r="I166" s="238" t="s">
        <v>166</v>
      </c>
      <c r="J166" s="213">
        <f t="shared" si="11"/>
        <v>-5.9439648269021816E-4</v>
      </c>
      <c r="K166" s="213">
        <f t="shared" si="12"/>
        <v>-5.7504312823464243E-4</v>
      </c>
      <c r="L166" s="213">
        <f t="shared" si="13"/>
        <v>-8.9278122608626997E-4</v>
      </c>
      <c r="M166" s="213">
        <f t="shared" si="14"/>
        <v>-8.2009378890786078E-3</v>
      </c>
      <c r="N166" s="214">
        <f t="shared" si="15"/>
        <v>-2.2944395374572268E-3</v>
      </c>
    </row>
    <row r="167" spans="1:14" x14ac:dyDescent="0.2">
      <c r="A167" s="34">
        <v>162</v>
      </c>
      <c r="B167" s="238" t="s">
        <v>167</v>
      </c>
      <c r="C167" s="177">
        <v>157.187558018842</v>
      </c>
      <c r="D167" s="177">
        <v>226.42</v>
      </c>
      <c r="E167" s="177">
        <v>235.16</v>
      </c>
      <c r="F167" s="177">
        <v>1339.06</v>
      </c>
      <c r="G167" s="178">
        <v>987.92</v>
      </c>
      <c r="H167" s="177"/>
      <c r="I167" s="238" t="s">
        <v>167</v>
      </c>
      <c r="J167" s="213">
        <f t="shared" si="11"/>
        <v>-1.9818293796047826E-4</v>
      </c>
      <c r="K167" s="213">
        <f t="shared" si="12"/>
        <v>-1.5457998410034479E-3</v>
      </c>
      <c r="L167" s="213">
        <f t="shared" si="13"/>
        <v>2.5514543289673064E-4</v>
      </c>
      <c r="M167" s="213">
        <f t="shared" si="14"/>
        <v>1.680283183725928E-3</v>
      </c>
      <c r="N167" s="214">
        <f t="shared" si="15"/>
        <v>-2.9658271924851709E-3</v>
      </c>
    </row>
    <row r="168" spans="1:14" x14ac:dyDescent="0.2">
      <c r="A168" s="34">
        <v>163</v>
      </c>
      <c r="B168" s="238" t="s">
        <v>168</v>
      </c>
      <c r="C168" s="177">
        <v>157.218716085898</v>
      </c>
      <c r="D168" s="177">
        <v>226.2</v>
      </c>
      <c r="E168" s="177">
        <v>234.92</v>
      </c>
      <c r="F168" s="177">
        <v>1353.65</v>
      </c>
      <c r="G168" s="178">
        <v>989.71</v>
      </c>
      <c r="H168" s="177"/>
      <c r="I168" s="238" t="s">
        <v>168</v>
      </c>
      <c r="J168" s="213">
        <f t="shared" si="11"/>
        <v>-1.981829379587019E-4</v>
      </c>
      <c r="K168" s="213">
        <f t="shared" si="12"/>
        <v>9.7259062776311467E-4</v>
      </c>
      <c r="L168" s="213">
        <f t="shared" si="13"/>
        <v>1.0216243827685378E-3</v>
      </c>
      <c r="M168" s="213">
        <f t="shared" si="14"/>
        <v>-1.0778266169246264E-2</v>
      </c>
      <c r="N168" s="214">
        <f t="shared" si="15"/>
        <v>-1.8086106031059979E-3</v>
      </c>
    </row>
    <row r="169" spans="1:14" x14ac:dyDescent="0.2">
      <c r="A169" s="34">
        <v>164</v>
      </c>
      <c r="B169" s="238" t="s">
        <v>169</v>
      </c>
      <c r="C169" s="177">
        <v>157.24987159480199</v>
      </c>
      <c r="D169" s="177">
        <v>226.57</v>
      </c>
      <c r="E169" s="177">
        <v>234.75</v>
      </c>
      <c r="F169" s="177">
        <v>1351.68</v>
      </c>
      <c r="G169" s="178">
        <v>999.25</v>
      </c>
      <c r="H169" s="177"/>
      <c r="I169" s="238" t="s">
        <v>169</v>
      </c>
      <c r="J169" s="213">
        <f t="shared" si="11"/>
        <v>-1.9812740441704779E-4</v>
      </c>
      <c r="K169" s="213">
        <f t="shared" si="12"/>
        <v>-1.6330493887098951E-3</v>
      </c>
      <c r="L169" s="213">
        <f t="shared" si="13"/>
        <v>7.2417465388707747E-4</v>
      </c>
      <c r="M169" s="213">
        <f t="shared" si="14"/>
        <v>1.457445549242431E-3</v>
      </c>
      <c r="N169" s="214">
        <f t="shared" si="15"/>
        <v>-9.5471603702776964E-3</v>
      </c>
    </row>
    <row r="170" spans="1:14" x14ac:dyDescent="0.2">
      <c r="A170" s="34">
        <v>165</v>
      </c>
      <c r="B170" s="238" t="s">
        <v>170</v>
      </c>
      <c r="C170" s="177">
        <v>157.374605687393</v>
      </c>
      <c r="D170" s="177">
        <v>226.77</v>
      </c>
      <c r="E170" s="177">
        <v>234.78</v>
      </c>
      <c r="F170" s="177">
        <v>1345.89</v>
      </c>
      <c r="G170" s="178">
        <v>996.77</v>
      </c>
      <c r="H170" s="177"/>
      <c r="I170" s="238" t="s">
        <v>170</v>
      </c>
      <c r="J170" s="213">
        <f t="shared" si="11"/>
        <v>-7.9259351943206102E-4</v>
      </c>
      <c r="K170" s="213">
        <f t="shared" si="12"/>
        <v>-8.8195087533626815E-4</v>
      </c>
      <c r="L170" s="213">
        <f t="shared" si="13"/>
        <v>-1.2777919754669576E-4</v>
      </c>
      <c r="M170" s="213">
        <f t="shared" si="14"/>
        <v>4.3019860464079684E-3</v>
      </c>
      <c r="N170" s="214">
        <f t="shared" si="15"/>
        <v>2.4880363574344422E-3</v>
      </c>
    </row>
    <row r="171" spans="1:14" x14ac:dyDescent="0.2">
      <c r="A171" s="34">
        <v>166</v>
      </c>
      <c r="B171" s="238" t="s">
        <v>171</v>
      </c>
      <c r="C171" s="177">
        <v>157.405783345386</v>
      </c>
      <c r="D171" s="177">
        <v>226.58</v>
      </c>
      <c r="E171" s="177">
        <v>235.17</v>
      </c>
      <c r="F171" s="177">
        <v>1354.82</v>
      </c>
      <c r="G171" s="178">
        <v>990.55</v>
      </c>
      <c r="H171" s="177"/>
      <c r="I171" s="238" t="s">
        <v>171</v>
      </c>
      <c r="J171" s="213">
        <f t="shared" si="11"/>
        <v>-1.9807187087017564E-4</v>
      </c>
      <c r="K171" s="213">
        <f t="shared" si="12"/>
        <v>8.385559184393987E-4</v>
      </c>
      <c r="L171" s="213">
        <f t="shared" si="13"/>
        <v>-1.6583747927031434E-3</v>
      </c>
      <c r="M171" s="213">
        <f t="shared" si="14"/>
        <v>-6.5912814986491819E-3</v>
      </c>
      <c r="N171" s="214">
        <f t="shared" si="15"/>
        <v>6.2793397607390222E-3</v>
      </c>
    </row>
    <row r="172" spans="1:14" x14ac:dyDescent="0.2">
      <c r="A172" s="34">
        <v>167</v>
      </c>
      <c r="B172" s="238" t="s">
        <v>172</v>
      </c>
      <c r="C172" s="177">
        <v>157.43694969048801</v>
      </c>
      <c r="D172" s="177">
        <v>227.29</v>
      </c>
      <c r="E172" s="177">
        <v>236.24</v>
      </c>
      <c r="F172" s="177">
        <v>1373.04</v>
      </c>
      <c r="G172" s="178">
        <v>992.13</v>
      </c>
      <c r="H172" s="177"/>
      <c r="I172" s="238" t="s">
        <v>172</v>
      </c>
      <c r="J172" s="213">
        <f t="shared" si="11"/>
        <v>-1.9796080375844571E-4</v>
      </c>
      <c r="K172" s="213">
        <f t="shared" si="12"/>
        <v>-3.1237625940427893E-3</v>
      </c>
      <c r="L172" s="213">
        <f t="shared" si="13"/>
        <v>-4.5292922451745099E-3</v>
      </c>
      <c r="M172" s="213">
        <f t="shared" si="14"/>
        <v>-1.326982462273496E-2</v>
      </c>
      <c r="N172" s="214">
        <f t="shared" si="15"/>
        <v>-1.5925332365718248E-3</v>
      </c>
    </row>
    <row r="173" spans="1:14" x14ac:dyDescent="0.2">
      <c r="A173" s="34">
        <v>168</v>
      </c>
      <c r="B173" s="238" t="s">
        <v>173</v>
      </c>
      <c r="C173" s="177">
        <v>157.46814844601801</v>
      </c>
      <c r="D173" s="177">
        <v>228.43</v>
      </c>
      <c r="E173" s="177">
        <v>238.08</v>
      </c>
      <c r="F173" s="177">
        <v>1377.88</v>
      </c>
      <c r="G173" s="178">
        <v>993.65</v>
      </c>
      <c r="H173" s="177"/>
      <c r="I173" s="238" t="s">
        <v>173</v>
      </c>
      <c r="J173" s="213">
        <f t="shared" si="11"/>
        <v>-1.9812740441726984E-4</v>
      </c>
      <c r="K173" s="213">
        <f t="shared" si="12"/>
        <v>-4.9905879262794883E-3</v>
      </c>
      <c r="L173" s="213">
        <f t="shared" si="13"/>
        <v>-7.7284946236558794E-3</v>
      </c>
      <c r="M173" s="213">
        <f t="shared" si="14"/>
        <v>-3.5126426103870845E-3</v>
      </c>
      <c r="N173" s="214">
        <f t="shared" si="15"/>
        <v>-1.5297136818799295E-3</v>
      </c>
    </row>
    <row r="174" spans="1:14" x14ac:dyDescent="0.2">
      <c r="A174" s="34">
        <v>169</v>
      </c>
      <c r="B174" s="238" t="s">
        <v>174</v>
      </c>
      <c r="C174" s="177">
        <v>157.49936650644699</v>
      </c>
      <c r="D174" s="177">
        <v>229.83</v>
      </c>
      <c r="E174" s="177">
        <v>239.09</v>
      </c>
      <c r="F174" s="177">
        <v>1374.08</v>
      </c>
      <c r="G174" s="178">
        <v>994.92</v>
      </c>
      <c r="H174" s="177"/>
      <c r="I174" s="238" t="s">
        <v>174</v>
      </c>
      <c r="J174" s="213">
        <f t="shared" si="11"/>
        <v>-1.9821070472503255E-4</v>
      </c>
      <c r="K174" s="213">
        <f t="shared" si="12"/>
        <v>-6.0914589044076539E-3</v>
      </c>
      <c r="L174" s="213">
        <f t="shared" si="13"/>
        <v>-4.2243506629302541E-3</v>
      </c>
      <c r="M174" s="213">
        <f t="shared" si="14"/>
        <v>2.7654867256639015E-3</v>
      </c>
      <c r="N174" s="214">
        <f t="shared" si="15"/>
        <v>-1.2764845414706683E-3</v>
      </c>
    </row>
    <row r="175" spans="1:14" x14ac:dyDescent="0.2">
      <c r="A175" s="34">
        <v>170</v>
      </c>
      <c r="B175" s="238" t="s">
        <v>175</v>
      </c>
      <c r="C175" s="177">
        <v>157.62433350380499</v>
      </c>
      <c r="D175" s="177">
        <v>229.84</v>
      </c>
      <c r="E175" s="177">
        <v>238.41</v>
      </c>
      <c r="F175" s="177">
        <v>1372.5</v>
      </c>
      <c r="G175" s="178">
        <v>993.64</v>
      </c>
      <c r="H175" s="177"/>
      <c r="I175" s="238" t="s">
        <v>175</v>
      </c>
      <c r="J175" s="213">
        <f t="shared" si="11"/>
        <v>-7.9281538947784114E-4</v>
      </c>
      <c r="K175" s="213">
        <f t="shared" si="12"/>
        <v>-4.3508527671431985E-5</v>
      </c>
      <c r="L175" s="213">
        <f t="shared" si="13"/>
        <v>2.852229352795721E-3</v>
      </c>
      <c r="M175" s="213">
        <f t="shared" si="14"/>
        <v>1.1511839708560068E-3</v>
      </c>
      <c r="N175" s="214">
        <f t="shared" si="15"/>
        <v>1.2881929068877529E-3</v>
      </c>
    </row>
    <row r="176" spans="1:14" x14ac:dyDescent="0.2">
      <c r="A176" s="34">
        <v>171</v>
      </c>
      <c r="B176" s="238" t="s">
        <v>176</v>
      </c>
      <c r="C176" s="177">
        <v>157.655604420191</v>
      </c>
      <c r="D176" s="177">
        <v>229.89</v>
      </c>
      <c r="E176" s="177">
        <v>239</v>
      </c>
      <c r="F176" s="177">
        <v>1375.14</v>
      </c>
      <c r="G176" s="178">
        <v>997.81</v>
      </c>
      <c r="H176" s="177"/>
      <c r="I176" s="238" t="s">
        <v>176</v>
      </c>
      <c r="J176" s="213">
        <f t="shared" si="11"/>
        <v>-1.9834953854647175E-4</v>
      </c>
      <c r="K176" s="213">
        <f t="shared" si="12"/>
        <v>-2.1749532385051396E-4</v>
      </c>
      <c r="L176" s="213">
        <f t="shared" si="13"/>
        <v>-2.468619246861925E-3</v>
      </c>
      <c r="M176" s="213">
        <f t="shared" si="14"/>
        <v>-1.9198045289934296E-3</v>
      </c>
      <c r="N176" s="214">
        <f t="shared" si="15"/>
        <v>-4.1791523436325306E-3</v>
      </c>
    </row>
    <row r="177" spans="1:14" x14ac:dyDescent="0.2">
      <c r="A177" s="34">
        <v>172</v>
      </c>
      <c r="B177" s="238" t="s">
        <v>177</v>
      </c>
      <c r="C177" s="177">
        <v>157.686877161057</v>
      </c>
      <c r="D177" s="177">
        <v>230.64</v>
      </c>
      <c r="E177" s="177">
        <v>239.03</v>
      </c>
      <c r="F177" s="177">
        <v>1369.64</v>
      </c>
      <c r="G177" s="178">
        <v>999.58</v>
      </c>
      <c r="H177" s="177"/>
      <c r="I177" s="238" t="s">
        <v>177</v>
      </c>
      <c r="J177" s="213">
        <f t="shared" si="11"/>
        <v>-1.983217717861363E-4</v>
      </c>
      <c r="K177" s="213">
        <f t="shared" si="12"/>
        <v>-3.2518210197710617E-3</v>
      </c>
      <c r="L177" s="213">
        <f t="shared" si="13"/>
        <v>-1.2550725850313249E-4</v>
      </c>
      <c r="M177" s="213">
        <f t="shared" si="14"/>
        <v>4.0156537484301591E-3</v>
      </c>
      <c r="N177" s="214">
        <f t="shared" si="15"/>
        <v>-1.7707437123593017E-3</v>
      </c>
    </row>
    <row r="178" spans="1:14" x14ac:dyDescent="0.2">
      <c r="A178" s="34">
        <v>173</v>
      </c>
      <c r="B178" s="238" t="s">
        <v>178</v>
      </c>
      <c r="C178" s="177">
        <v>157.71815172502701</v>
      </c>
      <c r="D178" s="177">
        <v>229.91</v>
      </c>
      <c r="E178" s="177">
        <v>238.52</v>
      </c>
      <c r="F178" s="177">
        <v>1369.62</v>
      </c>
      <c r="G178" s="178">
        <v>996.5</v>
      </c>
      <c r="H178" s="177"/>
      <c r="I178" s="238" t="s">
        <v>178</v>
      </c>
      <c r="J178" s="213">
        <f t="shared" si="11"/>
        <v>-1.9829400502069383E-4</v>
      </c>
      <c r="K178" s="213">
        <f t="shared" si="12"/>
        <v>3.1751554956287453E-3</v>
      </c>
      <c r="L178" s="213">
        <f t="shared" si="13"/>
        <v>2.1381854771087561E-3</v>
      </c>
      <c r="M178" s="213">
        <f t="shared" si="14"/>
        <v>1.460259049967938E-5</v>
      </c>
      <c r="N178" s="214">
        <f t="shared" si="15"/>
        <v>3.0908178625188576E-3</v>
      </c>
    </row>
    <row r="179" spans="1:14" x14ac:dyDescent="0.2">
      <c r="A179" s="34">
        <v>174</v>
      </c>
      <c r="B179" s="238" t="s">
        <v>179</v>
      </c>
      <c r="C179" s="177">
        <v>157.81192830940699</v>
      </c>
      <c r="D179" s="177">
        <v>229.5</v>
      </c>
      <c r="E179" s="177">
        <v>238.75</v>
      </c>
      <c r="F179" s="177">
        <v>1361.05</v>
      </c>
      <c r="G179" s="178">
        <v>997.93</v>
      </c>
      <c r="H179" s="177"/>
      <c r="I179" s="238" t="s">
        <v>179</v>
      </c>
      <c r="J179" s="213">
        <f t="shared" si="11"/>
        <v>-5.9423001407166165E-4</v>
      </c>
      <c r="K179" s="213">
        <f t="shared" si="12"/>
        <v>1.7864923747277217E-3</v>
      </c>
      <c r="L179" s="213">
        <f t="shared" si="13"/>
        <v>-9.6335078534026675E-4</v>
      </c>
      <c r="M179" s="213">
        <f t="shared" si="14"/>
        <v>6.2966092355165593E-3</v>
      </c>
      <c r="N179" s="214">
        <f t="shared" si="15"/>
        <v>-1.4329662401170173E-3</v>
      </c>
    </row>
    <row r="180" spans="1:14" x14ac:dyDescent="0.2">
      <c r="A180" s="34">
        <v>175</v>
      </c>
      <c r="B180" s="238" t="s">
        <v>180</v>
      </c>
      <c r="C180" s="177">
        <v>157.84320575686499</v>
      </c>
      <c r="D180" s="177">
        <v>229.96</v>
      </c>
      <c r="E180" s="177">
        <v>239.54</v>
      </c>
      <c r="F180" s="177">
        <v>1361.48</v>
      </c>
      <c r="G180" s="178">
        <v>993.84</v>
      </c>
      <c r="H180" s="177"/>
      <c r="I180" s="238" t="s">
        <v>180</v>
      </c>
      <c r="J180" s="213">
        <f t="shared" si="11"/>
        <v>-1.9815517119037285E-4</v>
      </c>
      <c r="K180" s="213">
        <f t="shared" si="12"/>
        <v>-2.0003478865889823E-3</v>
      </c>
      <c r="L180" s="213">
        <f t="shared" si="13"/>
        <v>-3.2979878099690385E-3</v>
      </c>
      <c r="M180" s="213">
        <f t="shared" si="14"/>
        <v>-3.1583277022073641E-4</v>
      </c>
      <c r="N180" s="214">
        <f t="shared" si="15"/>
        <v>4.1153505594460071E-3</v>
      </c>
    </row>
    <row r="181" spans="1:14" x14ac:dyDescent="0.2">
      <c r="A181" s="34">
        <v>176</v>
      </c>
      <c r="B181" s="238" t="s">
        <v>181</v>
      </c>
      <c r="C181" s="177">
        <v>157.87448501880601</v>
      </c>
      <c r="D181" s="177">
        <v>229.43</v>
      </c>
      <c r="E181" s="177">
        <v>239.44</v>
      </c>
      <c r="F181" s="177">
        <v>1360.54</v>
      </c>
      <c r="G181" s="178">
        <v>995.65</v>
      </c>
      <c r="H181" s="177"/>
      <c r="I181" s="238" t="s">
        <v>181</v>
      </c>
      <c r="J181" s="213">
        <f t="shared" si="11"/>
        <v>-1.9812740442060051E-4</v>
      </c>
      <c r="K181" s="213">
        <f t="shared" si="12"/>
        <v>2.3100727890859041E-3</v>
      </c>
      <c r="L181" s="213">
        <f t="shared" si="13"/>
        <v>4.1764116271303386E-4</v>
      </c>
      <c r="M181" s="213">
        <f t="shared" si="14"/>
        <v>6.9090214179667875E-4</v>
      </c>
      <c r="N181" s="214">
        <f t="shared" si="15"/>
        <v>-1.8179078993622033E-3</v>
      </c>
    </row>
    <row r="182" spans="1:14" x14ac:dyDescent="0.2">
      <c r="A182" s="34">
        <v>177</v>
      </c>
      <c r="B182" s="238" t="s">
        <v>182</v>
      </c>
      <c r="C182" s="177">
        <v>157.905779250059</v>
      </c>
      <c r="D182" s="177">
        <v>229.14</v>
      </c>
      <c r="E182" s="177">
        <v>238.19</v>
      </c>
      <c r="F182" s="177">
        <v>1359.6</v>
      </c>
      <c r="G182" s="178">
        <v>998.89</v>
      </c>
      <c r="H182" s="177"/>
      <c r="I182" s="238" t="s">
        <v>182</v>
      </c>
      <c r="J182" s="213">
        <f t="shared" si="11"/>
        <v>-1.9818293796214359E-4</v>
      </c>
      <c r="K182" s="213">
        <f t="shared" si="12"/>
        <v>1.2656018154839632E-3</v>
      </c>
      <c r="L182" s="213">
        <f t="shared" si="13"/>
        <v>5.2479113312902115E-3</v>
      </c>
      <c r="M182" s="213">
        <f t="shared" si="14"/>
        <v>6.9137981759337386E-4</v>
      </c>
      <c r="N182" s="214">
        <f t="shared" si="15"/>
        <v>-3.2436003964400051E-3</v>
      </c>
    </row>
    <row r="183" spans="1:14" x14ac:dyDescent="0.2">
      <c r="A183" s="34">
        <v>178</v>
      </c>
      <c r="B183" s="238" t="s">
        <v>183</v>
      </c>
      <c r="C183" s="177">
        <v>157.93707968452401</v>
      </c>
      <c r="D183" s="177">
        <v>229.04</v>
      </c>
      <c r="E183" s="177">
        <v>238.35</v>
      </c>
      <c r="F183" s="177">
        <v>1354.35</v>
      </c>
      <c r="G183" s="178">
        <v>997.99</v>
      </c>
      <c r="H183" s="177"/>
      <c r="I183" s="238" t="s">
        <v>183</v>
      </c>
      <c r="J183" s="213">
        <f t="shared" si="11"/>
        <v>-1.9818293796192155E-4</v>
      </c>
      <c r="K183" s="213">
        <f t="shared" si="12"/>
        <v>4.3660495983233183E-4</v>
      </c>
      <c r="L183" s="213">
        <f t="shared" si="13"/>
        <v>-6.7128172855046575E-4</v>
      </c>
      <c r="M183" s="213">
        <f t="shared" si="14"/>
        <v>3.8763982722338497E-3</v>
      </c>
      <c r="N183" s="214">
        <f t="shared" si="15"/>
        <v>9.0181264341326894E-4</v>
      </c>
    </row>
    <row r="184" spans="1:14" x14ac:dyDescent="0.2">
      <c r="A184" s="34">
        <v>179</v>
      </c>
      <c r="B184" s="238" t="s">
        <v>184</v>
      </c>
      <c r="C184" s="177">
        <v>158.03103908551299</v>
      </c>
      <c r="D184" s="177">
        <v>229.92</v>
      </c>
      <c r="E184" s="177">
        <v>238.78</v>
      </c>
      <c r="F184" s="177">
        <v>1355.43</v>
      </c>
      <c r="G184" s="178">
        <v>993.82</v>
      </c>
      <c r="H184" s="177"/>
      <c r="I184" s="238" t="s">
        <v>184</v>
      </c>
      <c r="J184" s="213">
        <f t="shared" si="11"/>
        <v>-5.945629512575934E-4</v>
      </c>
      <c r="K184" s="213">
        <f t="shared" si="12"/>
        <v>-3.8274182324286032E-3</v>
      </c>
      <c r="L184" s="213">
        <f t="shared" si="13"/>
        <v>-1.8008208392662484E-3</v>
      </c>
      <c r="M184" s="213">
        <f t="shared" si="14"/>
        <v>-7.9679511299013406E-4</v>
      </c>
      <c r="N184" s="214">
        <f t="shared" si="15"/>
        <v>4.1959308526695605E-3</v>
      </c>
    </row>
    <row r="185" spans="1:14" x14ac:dyDescent="0.2">
      <c r="A185" s="34">
        <v>180</v>
      </c>
      <c r="B185" s="238" t="s">
        <v>185</v>
      </c>
      <c r="C185" s="177">
        <v>158.062373128763</v>
      </c>
      <c r="D185" s="177">
        <v>230.11</v>
      </c>
      <c r="E185" s="177">
        <v>239.28</v>
      </c>
      <c r="F185" s="177">
        <v>1366.91</v>
      </c>
      <c r="G185" s="178">
        <v>999.22</v>
      </c>
      <c r="H185" s="177"/>
      <c r="I185" s="238" t="s">
        <v>185</v>
      </c>
      <c r="J185" s="213">
        <f t="shared" si="11"/>
        <v>-1.9823847149558205E-4</v>
      </c>
      <c r="K185" s="213">
        <f t="shared" si="12"/>
        <v>-8.2569206031912756E-4</v>
      </c>
      <c r="L185" s="213">
        <f t="shared" si="13"/>
        <v>-2.0896021397526221E-3</v>
      </c>
      <c r="M185" s="213">
        <f t="shared" si="14"/>
        <v>-8.3985046564880594E-3</v>
      </c>
      <c r="N185" s="214">
        <f t="shared" si="15"/>
        <v>-5.4042152879245631E-3</v>
      </c>
    </row>
    <row r="186" spans="1:14" x14ac:dyDescent="0.2">
      <c r="A186" s="34">
        <v>181</v>
      </c>
      <c r="B186" s="238" t="s">
        <v>186</v>
      </c>
      <c r="C186" s="177">
        <v>158.09370899423601</v>
      </c>
      <c r="D186" s="177">
        <v>230.41</v>
      </c>
      <c r="E186" s="177">
        <v>239.35</v>
      </c>
      <c r="F186" s="177">
        <v>1365.24</v>
      </c>
      <c r="G186" s="178">
        <v>1002.48</v>
      </c>
      <c r="H186" s="177"/>
      <c r="I186" s="238" t="s">
        <v>186</v>
      </c>
      <c r="J186" s="213">
        <f t="shared" si="11"/>
        <v>-1.982107047292514E-4</v>
      </c>
      <c r="K186" s="213">
        <f t="shared" si="12"/>
        <v>-1.3020268217524E-3</v>
      </c>
      <c r="L186" s="213">
        <f t="shared" si="13"/>
        <v>-2.9245874242733727E-4</v>
      </c>
      <c r="M186" s="213">
        <f t="shared" si="14"/>
        <v>1.2232281503619102E-3</v>
      </c>
      <c r="N186" s="214">
        <f t="shared" si="15"/>
        <v>-3.2519352007022162E-3</v>
      </c>
    </row>
    <row r="187" spans="1:14" x14ac:dyDescent="0.2">
      <c r="A187" s="34">
        <v>182</v>
      </c>
      <c r="B187" s="238" t="s">
        <v>187</v>
      </c>
      <c r="C187" s="177">
        <v>158.12505107204399</v>
      </c>
      <c r="D187" s="177">
        <v>230.94</v>
      </c>
      <c r="E187" s="177">
        <v>239.75</v>
      </c>
      <c r="F187" s="177">
        <v>1371.38</v>
      </c>
      <c r="G187" s="178">
        <v>1003.84</v>
      </c>
      <c r="H187" s="177"/>
      <c r="I187" s="238" t="s">
        <v>187</v>
      </c>
      <c r="J187" s="213">
        <f t="shared" si="11"/>
        <v>-1.9821070472691993E-4</v>
      </c>
      <c r="K187" s="213">
        <f t="shared" si="12"/>
        <v>-2.2949683900580498E-3</v>
      </c>
      <c r="L187" s="213">
        <f t="shared" si="13"/>
        <v>-1.6684045881126819E-3</v>
      </c>
      <c r="M187" s="213">
        <f t="shared" si="14"/>
        <v>-4.4772419023174637E-3</v>
      </c>
      <c r="N187" s="214">
        <f t="shared" si="15"/>
        <v>-1.3547975773031684E-3</v>
      </c>
    </row>
    <row r="188" spans="1:14" x14ac:dyDescent="0.2">
      <c r="A188" s="34">
        <v>183</v>
      </c>
      <c r="B188" s="238" t="s">
        <v>188</v>
      </c>
      <c r="C188" s="177">
        <v>158.15639497105599</v>
      </c>
      <c r="D188" s="177">
        <v>231.36</v>
      </c>
      <c r="E188" s="177">
        <v>240.28</v>
      </c>
      <c r="F188" s="177">
        <v>1372.59</v>
      </c>
      <c r="G188" s="178">
        <v>1005.66</v>
      </c>
      <c r="H188" s="177"/>
      <c r="I188" s="238" t="s">
        <v>188</v>
      </c>
      <c r="J188" s="213">
        <f t="shared" si="11"/>
        <v>-1.981829379567035E-4</v>
      </c>
      <c r="K188" s="213">
        <f t="shared" si="12"/>
        <v>-1.8153526970955403E-3</v>
      </c>
      <c r="L188" s="213">
        <f t="shared" si="13"/>
        <v>-2.2057599467287803E-3</v>
      </c>
      <c r="M188" s="213">
        <f t="shared" si="14"/>
        <v>-8.8154510815308118E-4</v>
      </c>
      <c r="N188" s="214">
        <f t="shared" si="15"/>
        <v>-1.8097567766440781E-3</v>
      </c>
    </row>
    <row r="189" spans="1:14" x14ac:dyDescent="0.2">
      <c r="A189" s="34">
        <v>184</v>
      </c>
      <c r="B189" s="238" t="s">
        <v>189</v>
      </c>
      <c r="C189" s="177">
        <v>158.250432127566</v>
      </c>
      <c r="D189" s="177">
        <v>230.17</v>
      </c>
      <c r="E189" s="177">
        <v>239.81</v>
      </c>
      <c r="F189" s="177">
        <v>1364.9</v>
      </c>
      <c r="G189" s="178">
        <v>987.9</v>
      </c>
      <c r="H189" s="177"/>
      <c r="I189" s="238" t="s">
        <v>189</v>
      </c>
      <c r="J189" s="213">
        <f t="shared" si="11"/>
        <v>-5.9423001407166165E-4</v>
      </c>
      <c r="K189" s="213">
        <f t="shared" si="12"/>
        <v>5.1700916713735001E-3</v>
      </c>
      <c r="L189" s="213">
        <f t="shared" si="13"/>
        <v>1.9598849088862114E-3</v>
      </c>
      <c r="M189" s="213">
        <f t="shared" si="14"/>
        <v>5.6341123891858746E-3</v>
      </c>
      <c r="N189" s="214">
        <f t="shared" si="15"/>
        <v>1.7977528089887729E-2</v>
      </c>
    </row>
    <row r="190" spans="1:14" x14ac:dyDescent="0.2">
      <c r="A190" s="34">
        <v>185</v>
      </c>
      <c r="B190" s="238" t="s">
        <v>190</v>
      </c>
      <c r="C190" s="177">
        <v>158.28179208819901</v>
      </c>
      <c r="D190" s="177">
        <v>229.9</v>
      </c>
      <c r="E190" s="177">
        <v>239.76</v>
      </c>
      <c r="F190" s="177">
        <v>1357.47</v>
      </c>
      <c r="G190" s="178">
        <v>990.37</v>
      </c>
      <c r="H190" s="177"/>
      <c r="I190" s="238" t="s">
        <v>190</v>
      </c>
      <c r="J190" s="213">
        <f t="shared" si="11"/>
        <v>-1.9812740441771393E-4</v>
      </c>
      <c r="K190" s="213">
        <f t="shared" si="12"/>
        <v>1.1744236624617876E-3</v>
      </c>
      <c r="L190" s="213">
        <f t="shared" si="13"/>
        <v>2.0854187520868983E-4</v>
      </c>
      <c r="M190" s="213">
        <f t="shared" si="14"/>
        <v>5.4734174604227359E-3</v>
      </c>
      <c r="N190" s="214">
        <f t="shared" si="15"/>
        <v>-2.4940173874410387E-3</v>
      </c>
    </row>
    <row r="191" spans="1:14" x14ac:dyDescent="0.2">
      <c r="A191" s="34">
        <v>186</v>
      </c>
      <c r="B191" s="238" t="s">
        <v>191</v>
      </c>
      <c r="C191" s="177">
        <v>158.31316266004799</v>
      </c>
      <c r="D191" s="177">
        <v>230.1</v>
      </c>
      <c r="E191" s="177">
        <v>239.68</v>
      </c>
      <c r="F191" s="177">
        <v>1357.83</v>
      </c>
      <c r="G191" s="178">
        <v>985.47</v>
      </c>
      <c r="H191" s="177"/>
      <c r="I191" s="238" t="s">
        <v>191</v>
      </c>
      <c r="J191" s="213">
        <f t="shared" si="11"/>
        <v>-1.9815517119281534E-4</v>
      </c>
      <c r="K191" s="213">
        <f t="shared" si="12"/>
        <v>-8.6918730986518256E-4</v>
      </c>
      <c r="L191" s="213">
        <f t="shared" si="13"/>
        <v>3.3377837116144171E-4</v>
      </c>
      <c r="M191" s="213">
        <f t="shared" si="14"/>
        <v>-2.6512891893670787E-4</v>
      </c>
      <c r="N191" s="214">
        <f t="shared" si="15"/>
        <v>4.9722467452077979E-3</v>
      </c>
    </row>
    <row r="192" spans="1:14" x14ac:dyDescent="0.2">
      <c r="A192" s="34">
        <v>187</v>
      </c>
      <c r="B192" s="238" t="s">
        <v>192</v>
      </c>
      <c r="C192" s="177">
        <v>158.344535051782</v>
      </c>
      <c r="D192" s="177">
        <v>230.74</v>
      </c>
      <c r="E192" s="177">
        <v>239.34</v>
      </c>
      <c r="F192" s="177">
        <v>1366.79</v>
      </c>
      <c r="G192" s="178">
        <v>989.24</v>
      </c>
      <c r="H192" s="177"/>
      <c r="I192" s="238" t="s">
        <v>192</v>
      </c>
      <c r="J192" s="213">
        <f t="shared" si="11"/>
        <v>-1.9812740442071153E-4</v>
      </c>
      <c r="K192" s="213">
        <f t="shared" si="12"/>
        <v>-2.7736846667245629E-3</v>
      </c>
      <c r="L192" s="213">
        <f t="shared" si="13"/>
        <v>1.4205732430851992E-3</v>
      </c>
      <c r="M192" s="213">
        <f t="shared" si="14"/>
        <v>-6.5555059665347581E-3</v>
      </c>
      <c r="N192" s="214">
        <f t="shared" si="15"/>
        <v>-3.8110064291779766E-3</v>
      </c>
    </row>
    <row r="193" spans="1:14" x14ac:dyDescent="0.2">
      <c r="A193" s="34">
        <v>188</v>
      </c>
      <c r="B193" s="238" t="s">
        <v>193</v>
      </c>
      <c r="C193" s="177">
        <v>158.375918058937</v>
      </c>
      <c r="D193" s="177">
        <v>230.93</v>
      </c>
      <c r="E193" s="177">
        <v>239.13</v>
      </c>
      <c r="F193" s="177">
        <v>1369.79</v>
      </c>
      <c r="G193" s="178">
        <v>984.98</v>
      </c>
      <c r="H193" s="177"/>
      <c r="I193" s="238" t="s">
        <v>193</v>
      </c>
      <c r="J193" s="213">
        <f t="shared" si="11"/>
        <v>-1.9815517118781933E-4</v>
      </c>
      <c r="K193" s="213">
        <f t="shared" si="12"/>
        <v>-8.2276014376647666E-4</v>
      </c>
      <c r="L193" s="213">
        <f t="shared" si="13"/>
        <v>8.7818341487899687E-4</v>
      </c>
      <c r="M193" s="213">
        <f t="shared" si="14"/>
        <v>-2.1901167332218918E-3</v>
      </c>
      <c r="N193" s="214">
        <f t="shared" si="15"/>
        <v>4.3249609129119015E-3</v>
      </c>
    </row>
    <row r="194" spans="1:14" x14ac:dyDescent="0.2">
      <c r="A194" s="34">
        <v>189</v>
      </c>
      <c r="B194" s="238" t="s">
        <v>194</v>
      </c>
      <c r="C194" s="177">
        <v>158.47008574021601</v>
      </c>
      <c r="D194" s="177">
        <v>230.79</v>
      </c>
      <c r="E194" s="177">
        <v>239</v>
      </c>
      <c r="F194" s="177">
        <v>1367.92</v>
      </c>
      <c r="G194" s="178">
        <v>983.8</v>
      </c>
      <c r="H194" s="177"/>
      <c r="I194" s="238" t="s">
        <v>194</v>
      </c>
      <c r="J194" s="213">
        <f t="shared" si="11"/>
        <v>-5.9423001406955223E-4</v>
      </c>
      <c r="K194" s="213">
        <f t="shared" si="12"/>
        <v>6.0661207158019259E-4</v>
      </c>
      <c r="L194" s="213">
        <f t="shared" si="13"/>
        <v>5.4393305439326411E-4</v>
      </c>
      <c r="M194" s="213">
        <f t="shared" si="14"/>
        <v>1.3670390081290673E-3</v>
      </c>
      <c r="N194" s="214">
        <f t="shared" si="15"/>
        <v>1.1994307786136194E-3</v>
      </c>
    </row>
    <row r="195" spans="1:14" x14ac:dyDescent="0.2">
      <c r="A195" s="34">
        <v>190</v>
      </c>
      <c r="B195" s="238" t="s">
        <v>195</v>
      </c>
      <c r="C195" s="177">
        <v>158.50150243471401</v>
      </c>
      <c r="D195" s="177">
        <v>231.25</v>
      </c>
      <c r="E195" s="177">
        <v>239.5</v>
      </c>
      <c r="F195" s="177">
        <v>1360.65</v>
      </c>
      <c r="G195" s="178">
        <v>985.47</v>
      </c>
      <c r="H195" s="177"/>
      <c r="I195" s="238" t="s">
        <v>195</v>
      </c>
      <c r="J195" s="213">
        <f t="shared" si="11"/>
        <v>-1.9821070472780811E-4</v>
      </c>
      <c r="K195" s="213">
        <f t="shared" si="12"/>
        <v>-1.9891891891892222E-3</v>
      </c>
      <c r="L195" s="213">
        <f t="shared" si="13"/>
        <v>-2.0876826722338038E-3</v>
      </c>
      <c r="M195" s="213">
        <f t="shared" si="14"/>
        <v>5.3430345790614897E-3</v>
      </c>
      <c r="N195" s="214">
        <f t="shared" si="15"/>
        <v>-1.6946228703056399E-3</v>
      </c>
    </row>
    <row r="196" spans="1:14" x14ac:dyDescent="0.2">
      <c r="A196" s="34">
        <v>191</v>
      </c>
      <c r="B196" s="238" t="s">
        <v>196</v>
      </c>
      <c r="C196" s="177">
        <v>158.532925357572</v>
      </c>
      <c r="D196" s="177">
        <v>231.84</v>
      </c>
      <c r="E196" s="177">
        <v>239.85</v>
      </c>
      <c r="F196" s="177">
        <v>1350.27</v>
      </c>
      <c r="G196" s="178">
        <v>985.82</v>
      </c>
      <c r="H196" s="177"/>
      <c r="I196" s="238" t="s">
        <v>196</v>
      </c>
      <c r="J196" s="213">
        <f t="shared" si="11"/>
        <v>-1.9821070472969549E-4</v>
      </c>
      <c r="K196" s="213">
        <f t="shared" si="12"/>
        <v>-2.5448585231193643E-3</v>
      </c>
      <c r="L196" s="213">
        <f t="shared" si="13"/>
        <v>-1.4592453616844026E-3</v>
      </c>
      <c r="M196" s="213">
        <f t="shared" si="14"/>
        <v>7.687351418605326E-3</v>
      </c>
      <c r="N196" s="214">
        <f t="shared" si="15"/>
        <v>-3.5503438761641526E-4</v>
      </c>
    </row>
    <row r="197" spans="1:14" x14ac:dyDescent="0.2">
      <c r="A197" s="34">
        <v>192</v>
      </c>
      <c r="B197" s="238" t="s">
        <v>197</v>
      </c>
      <c r="C197" s="177">
        <v>158.564358913717</v>
      </c>
      <c r="D197" s="177">
        <v>231.71</v>
      </c>
      <c r="E197" s="177">
        <v>240.13</v>
      </c>
      <c r="F197" s="177">
        <v>1345.97</v>
      </c>
      <c r="G197" s="178">
        <v>990.71</v>
      </c>
      <c r="H197" s="177"/>
      <c r="I197" s="238" t="s">
        <v>197</v>
      </c>
      <c r="J197" s="213">
        <f t="shared" si="11"/>
        <v>-1.9823847149724738E-4</v>
      </c>
      <c r="K197" s="213">
        <f t="shared" si="12"/>
        <v>5.6104613525520541E-4</v>
      </c>
      <c r="L197" s="213">
        <f t="shared" si="13"/>
        <v>-1.1660350643400985E-3</v>
      </c>
      <c r="M197" s="213">
        <f t="shared" si="14"/>
        <v>3.1947220220360784E-3</v>
      </c>
      <c r="N197" s="214">
        <f t="shared" si="15"/>
        <v>-4.9358540844445242E-3</v>
      </c>
    </row>
    <row r="198" spans="1:14" x14ac:dyDescent="0.2">
      <c r="A198" s="34">
        <v>193</v>
      </c>
      <c r="B198" s="238" t="s">
        <v>198</v>
      </c>
      <c r="C198" s="177">
        <v>158.595794297872</v>
      </c>
      <c r="D198" s="177">
        <v>231.68</v>
      </c>
      <c r="E198" s="177">
        <v>240.14</v>
      </c>
      <c r="F198" s="177">
        <v>1347.4</v>
      </c>
      <c r="G198" s="178">
        <v>988.06</v>
      </c>
      <c r="H198" s="177"/>
      <c r="I198" s="238" t="s">
        <v>198</v>
      </c>
      <c r="J198" s="213">
        <f t="shared" si="11"/>
        <v>-1.9821070473002855E-4</v>
      </c>
      <c r="K198" s="213">
        <f t="shared" si="12"/>
        <v>1.2948895027631302E-4</v>
      </c>
      <c r="L198" s="213">
        <f t="shared" si="13"/>
        <v>-4.164237528103687E-5</v>
      </c>
      <c r="M198" s="213">
        <f t="shared" si="14"/>
        <v>-1.0613032507050812E-3</v>
      </c>
      <c r="N198" s="214">
        <f t="shared" si="15"/>
        <v>2.6820233589053277E-3</v>
      </c>
    </row>
    <row r="199" spans="1:14" x14ac:dyDescent="0.2">
      <c r="A199" s="34">
        <v>194</v>
      </c>
      <c r="B199" s="238" t="s">
        <v>199</v>
      </c>
      <c r="C199" s="177">
        <v>158.69013236284701</v>
      </c>
      <c r="D199" s="177">
        <v>231.58</v>
      </c>
      <c r="E199" s="177">
        <v>240.62</v>
      </c>
      <c r="F199" s="177">
        <v>1351.36</v>
      </c>
      <c r="G199" s="178">
        <v>988.31</v>
      </c>
      <c r="H199" s="177"/>
      <c r="I199" s="238" t="s">
        <v>199</v>
      </c>
      <c r="J199" s="213">
        <f t="shared" ref="J199:J250" si="16">(C198/C199)-1</f>
        <v>-5.9447971698267654E-4</v>
      </c>
      <c r="K199" s="213">
        <f t="shared" ref="K199:K250" si="17">(D198/D199)-1</f>
        <v>4.3181621901711154E-4</v>
      </c>
      <c r="L199" s="213">
        <f t="shared" ref="L199:L250" si="18">(E198/E199)-1</f>
        <v>-1.9948466461641168E-3</v>
      </c>
      <c r="M199" s="213">
        <f t="shared" ref="M199:M250" si="19">(F198/F199)-1</f>
        <v>-2.9303812455598877E-3</v>
      </c>
      <c r="N199" s="214">
        <f t="shared" ref="N199:N250" si="20">(G198/G199)-1</f>
        <v>-2.5295706812644703E-4</v>
      </c>
    </row>
    <row r="200" spans="1:14" x14ac:dyDescent="0.2">
      <c r="A200" s="34">
        <v>195</v>
      </c>
      <c r="B200" s="238" t="s">
        <v>200</v>
      </c>
      <c r="C200" s="177">
        <v>158.72159268158799</v>
      </c>
      <c r="D200" s="177">
        <v>231.2</v>
      </c>
      <c r="E200" s="177">
        <v>240.27</v>
      </c>
      <c r="F200" s="177">
        <v>1320.97</v>
      </c>
      <c r="G200" s="178">
        <v>968.8</v>
      </c>
      <c r="H200" s="177"/>
      <c r="I200" s="238" t="s">
        <v>200</v>
      </c>
      <c r="J200" s="213">
        <f t="shared" si="16"/>
        <v>-1.9821070472814117E-4</v>
      </c>
      <c r="K200" s="213">
        <f t="shared" si="17"/>
        <v>1.643598615917119E-3</v>
      </c>
      <c r="L200" s="213">
        <f t="shared" si="18"/>
        <v>1.4566945519622898E-3</v>
      </c>
      <c r="M200" s="213">
        <f t="shared" si="19"/>
        <v>2.300582147967023E-2</v>
      </c>
      <c r="N200" s="214">
        <f t="shared" si="20"/>
        <v>2.0138315441783572E-2</v>
      </c>
    </row>
    <row r="201" spans="1:14" x14ac:dyDescent="0.2">
      <c r="A201" s="34">
        <v>196</v>
      </c>
      <c r="B201" s="238" t="s">
        <v>201</v>
      </c>
      <c r="C201" s="177">
        <v>158.753054828404</v>
      </c>
      <c r="D201" s="177">
        <v>230.6</v>
      </c>
      <c r="E201" s="177">
        <v>239.15</v>
      </c>
      <c r="F201" s="177">
        <v>1334.88</v>
      </c>
      <c r="G201" s="178">
        <v>965.58</v>
      </c>
      <c r="H201" s="177"/>
      <c r="I201" s="238" t="s">
        <v>201</v>
      </c>
      <c r="J201" s="213">
        <f t="shared" si="16"/>
        <v>-1.9818293795992314E-4</v>
      </c>
      <c r="K201" s="213">
        <f t="shared" si="17"/>
        <v>2.6019080659149818E-3</v>
      </c>
      <c r="L201" s="213">
        <f t="shared" si="18"/>
        <v>4.6832531883755912E-3</v>
      </c>
      <c r="M201" s="213">
        <f t="shared" si="19"/>
        <v>-1.0420412321706873E-2</v>
      </c>
      <c r="N201" s="214">
        <f t="shared" si="20"/>
        <v>3.3347832390893117E-3</v>
      </c>
    </row>
    <row r="202" spans="1:14" x14ac:dyDescent="0.2">
      <c r="A202" s="34">
        <v>197</v>
      </c>
      <c r="B202" s="238" t="s">
        <v>202</v>
      </c>
      <c r="C202" s="177">
        <v>158.78452321171699</v>
      </c>
      <c r="D202" s="177">
        <v>230.3</v>
      </c>
      <c r="E202" s="177">
        <v>238.82</v>
      </c>
      <c r="F202" s="177">
        <v>1344.46</v>
      </c>
      <c r="G202" s="178">
        <v>975.12</v>
      </c>
      <c r="H202" s="177"/>
      <c r="I202" s="238" t="s">
        <v>202</v>
      </c>
      <c r="J202" s="213">
        <f t="shared" si="16"/>
        <v>-1.9818293796192155E-4</v>
      </c>
      <c r="K202" s="213">
        <f t="shared" si="17"/>
        <v>1.3026487190619385E-3</v>
      </c>
      <c r="L202" s="213">
        <f t="shared" si="18"/>
        <v>1.3817938196132307E-3</v>
      </c>
      <c r="M202" s="213">
        <f t="shared" si="19"/>
        <v>-7.1255373904763886E-3</v>
      </c>
      <c r="N202" s="214">
        <f t="shared" si="20"/>
        <v>-9.7834112724587419E-3</v>
      </c>
    </row>
    <row r="203" spans="1:14" x14ac:dyDescent="0.2">
      <c r="A203" s="34">
        <v>198</v>
      </c>
      <c r="B203" s="238" t="s">
        <v>203</v>
      </c>
      <c r="C203" s="177">
        <v>158.815997832763</v>
      </c>
      <c r="D203" s="177">
        <v>228.87</v>
      </c>
      <c r="E203" s="177">
        <v>237.1</v>
      </c>
      <c r="F203" s="177">
        <v>1341.83</v>
      </c>
      <c r="G203" s="178">
        <v>970.75</v>
      </c>
      <c r="H203" s="177"/>
      <c r="I203" s="238" t="s">
        <v>203</v>
      </c>
      <c r="J203" s="213">
        <f t="shared" si="16"/>
        <v>-1.9818293796292075E-4</v>
      </c>
      <c r="K203" s="213">
        <f t="shared" si="17"/>
        <v>6.248088434482435E-3</v>
      </c>
      <c r="L203" s="213">
        <f t="shared" si="18"/>
        <v>7.2543230704344985E-3</v>
      </c>
      <c r="M203" s="213">
        <f t="shared" si="19"/>
        <v>1.9600098373118158E-3</v>
      </c>
      <c r="N203" s="214">
        <f t="shared" si="20"/>
        <v>4.5016739634302638E-3</v>
      </c>
    </row>
    <row r="204" spans="1:14" x14ac:dyDescent="0.2">
      <c r="A204" s="34">
        <v>199</v>
      </c>
      <c r="B204" s="238" t="s">
        <v>204</v>
      </c>
      <c r="C204" s="177">
        <v>158.91044041280799</v>
      </c>
      <c r="D204" s="177">
        <v>229.25</v>
      </c>
      <c r="E204" s="177">
        <v>238.32</v>
      </c>
      <c r="F204" s="177">
        <v>1340.99</v>
      </c>
      <c r="G204" s="178">
        <v>968.38</v>
      </c>
      <c r="H204" s="177"/>
      <c r="I204" s="238" t="s">
        <v>204</v>
      </c>
      <c r="J204" s="213">
        <f t="shared" si="16"/>
        <v>-5.9431324839098743E-4</v>
      </c>
      <c r="K204" s="213">
        <f t="shared" si="17"/>
        <v>-1.6575790621592423E-3</v>
      </c>
      <c r="L204" s="213">
        <f t="shared" si="18"/>
        <v>-5.119167505874489E-3</v>
      </c>
      <c r="M204" s="213">
        <f t="shared" si="19"/>
        <v>6.2640288145310308E-4</v>
      </c>
      <c r="N204" s="214">
        <f t="shared" si="20"/>
        <v>2.4473863565954712E-3</v>
      </c>
    </row>
    <row r="205" spans="1:14" x14ac:dyDescent="0.2">
      <c r="A205" s="34">
        <v>200</v>
      </c>
      <c r="B205" s="238" t="s">
        <v>205</v>
      </c>
      <c r="C205" s="177">
        <v>158.94194440762001</v>
      </c>
      <c r="D205" s="177">
        <v>229.37</v>
      </c>
      <c r="E205" s="177">
        <v>238.49</v>
      </c>
      <c r="F205" s="177">
        <v>1336.52</v>
      </c>
      <c r="G205" s="178">
        <v>956.91</v>
      </c>
      <c r="H205" s="177"/>
      <c r="I205" s="238" t="s">
        <v>205</v>
      </c>
      <c r="J205" s="213">
        <f t="shared" si="16"/>
        <v>-1.9821070472891833E-4</v>
      </c>
      <c r="K205" s="213">
        <f t="shared" si="17"/>
        <v>-5.2317216724073745E-4</v>
      </c>
      <c r="L205" s="213">
        <f t="shared" si="18"/>
        <v>-7.1281814751145145E-4</v>
      </c>
      <c r="M205" s="213">
        <f t="shared" si="19"/>
        <v>3.3445066291564185E-3</v>
      </c>
      <c r="N205" s="214">
        <f t="shared" si="20"/>
        <v>1.1986498207772867E-2</v>
      </c>
    </row>
    <row r="206" spans="1:14" x14ac:dyDescent="0.2">
      <c r="A206" s="34">
        <v>201</v>
      </c>
      <c r="B206" s="238" t="s">
        <v>206</v>
      </c>
      <c r="C206" s="177">
        <v>158.97345023304501</v>
      </c>
      <c r="D206" s="177">
        <v>229.98</v>
      </c>
      <c r="E206" s="177">
        <v>238.97</v>
      </c>
      <c r="F206" s="177">
        <v>1331.2</v>
      </c>
      <c r="G206" s="178">
        <v>962.6</v>
      </c>
      <c r="H206" s="177"/>
      <c r="I206" s="238" t="s">
        <v>206</v>
      </c>
      <c r="J206" s="213">
        <f t="shared" si="16"/>
        <v>-1.9818293796114439E-4</v>
      </c>
      <c r="K206" s="213">
        <f t="shared" si="17"/>
        <v>-2.6524045569179533E-3</v>
      </c>
      <c r="L206" s="213">
        <f t="shared" si="18"/>
        <v>-2.0086203289115812E-3</v>
      </c>
      <c r="M206" s="213">
        <f t="shared" si="19"/>
        <v>3.9963942307692513E-3</v>
      </c>
      <c r="N206" s="214">
        <f t="shared" si="20"/>
        <v>-5.9110741741118522E-3</v>
      </c>
    </row>
    <row r="207" spans="1:14" x14ac:dyDescent="0.2">
      <c r="A207" s="34">
        <v>202</v>
      </c>
      <c r="B207" s="238" t="s">
        <v>207</v>
      </c>
      <c r="C207" s="177">
        <v>159.00496671955401</v>
      </c>
      <c r="D207" s="177">
        <v>230.55</v>
      </c>
      <c r="E207" s="177">
        <v>239.63</v>
      </c>
      <c r="F207" s="177">
        <v>1341.65</v>
      </c>
      <c r="G207" s="178">
        <v>959.58</v>
      </c>
      <c r="H207" s="177"/>
      <c r="I207" s="238" t="s">
        <v>207</v>
      </c>
      <c r="J207" s="213">
        <f t="shared" si="16"/>
        <v>-1.9821070472958446E-4</v>
      </c>
      <c r="K207" s="213">
        <f t="shared" si="17"/>
        <v>-2.4723487312948711E-3</v>
      </c>
      <c r="L207" s="213">
        <f t="shared" si="18"/>
        <v>-2.7542461294495224E-3</v>
      </c>
      <c r="M207" s="213">
        <f t="shared" si="19"/>
        <v>-7.7889166325048054E-3</v>
      </c>
      <c r="N207" s="214">
        <f t="shared" si="20"/>
        <v>3.1472102378122813E-3</v>
      </c>
    </row>
    <row r="208" spans="1:14" x14ac:dyDescent="0.2">
      <c r="A208" s="34">
        <v>203</v>
      </c>
      <c r="B208" s="238" t="s">
        <v>208</v>
      </c>
      <c r="C208" s="177">
        <v>159.03648062059699</v>
      </c>
      <c r="D208" s="177">
        <v>230.54</v>
      </c>
      <c r="E208" s="177">
        <v>239.83</v>
      </c>
      <c r="F208" s="177">
        <v>1333.57</v>
      </c>
      <c r="G208" s="178">
        <v>959.58</v>
      </c>
      <c r="H208" s="177"/>
      <c r="I208" s="238" t="s">
        <v>208</v>
      </c>
      <c r="J208" s="213">
        <f t="shared" si="16"/>
        <v>-1.9815517119092796E-4</v>
      </c>
      <c r="K208" s="213">
        <f t="shared" si="17"/>
        <v>4.3376420577834196E-5</v>
      </c>
      <c r="L208" s="213">
        <f t="shared" si="18"/>
        <v>-8.3392402952098266E-4</v>
      </c>
      <c r="M208" s="213">
        <f t="shared" si="19"/>
        <v>6.0589245408941839E-3</v>
      </c>
      <c r="N208" s="214">
        <f t="shared" si="20"/>
        <v>0</v>
      </c>
    </row>
    <row r="209" spans="1:14" x14ac:dyDescent="0.2">
      <c r="A209" s="34">
        <v>204</v>
      </c>
      <c r="B209" s="238" t="s">
        <v>209</v>
      </c>
      <c r="C209" s="177">
        <v>159.131027808326</v>
      </c>
      <c r="D209" s="177">
        <v>231.36</v>
      </c>
      <c r="E209" s="177">
        <v>240.62</v>
      </c>
      <c r="F209" s="177">
        <v>1334.45</v>
      </c>
      <c r="G209" s="178">
        <v>960.7</v>
      </c>
      <c r="H209" s="177"/>
      <c r="I209" s="238" t="s">
        <v>209</v>
      </c>
      <c r="J209" s="213">
        <f t="shared" si="16"/>
        <v>-5.9414677973979035E-4</v>
      </c>
      <c r="K209" s="213">
        <f t="shared" si="17"/>
        <v>-3.5442600276626157E-3</v>
      </c>
      <c r="L209" s="213">
        <f t="shared" si="18"/>
        <v>-3.2831851051450256E-3</v>
      </c>
      <c r="M209" s="213">
        <f t="shared" si="19"/>
        <v>-6.5944771254078383E-4</v>
      </c>
      <c r="N209" s="214">
        <f t="shared" si="20"/>
        <v>-1.1658165920682695E-3</v>
      </c>
    </row>
    <row r="210" spans="1:14" x14ac:dyDescent="0.2">
      <c r="A210" s="34">
        <v>205</v>
      </c>
      <c r="B210" s="238" t="s">
        <v>210</v>
      </c>
      <c r="C210" s="177">
        <v>159.16152792198901</v>
      </c>
      <c r="D210" s="177">
        <v>230.47</v>
      </c>
      <c r="E210" s="177">
        <v>240.26</v>
      </c>
      <c r="F210" s="177">
        <v>1326.31</v>
      </c>
      <c r="G210" s="178">
        <v>966.77</v>
      </c>
      <c r="H210" s="177"/>
      <c r="I210" s="238" t="s">
        <v>210</v>
      </c>
      <c r="J210" s="213">
        <f t="shared" si="16"/>
        <v>-1.9162993759369584E-4</v>
      </c>
      <c r="K210" s="213">
        <f t="shared" si="17"/>
        <v>3.8616739705819025E-3</v>
      </c>
      <c r="L210" s="213">
        <f t="shared" si="18"/>
        <v>1.4983767585117214E-3</v>
      </c>
      <c r="M210" s="213">
        <f t="shared" si="19"/>
        <v>6.1373283772270248E-3</v>
      </c>
      <c r="N210" s="214">
        <f t="shared" si="20"/>
        <v>-6.278639179949641E-3</v>
      </c>
    </row>
    <row r="211" spans="1:14" x14ac:dyDescent="0.2">
      <c r="A211" s="34">
        <v>206</v>
      </c>
      <c r="B211" s="238" t="s">
        <v>211</v>
      </c>
      <c r="C211" s="177">
        <v>159.19184377190501</v>
      </c>
      <c r="D211" s="177">
        <v>229.78</v>
      </c>
      <c r="E211" s="177">
        <v>238.9</v>
      </c>
      <c r="F211" s="177">
        <v>1328.63</v>
      </c>
      <c r="G211" s="178">
        <v>964.38</v>
      </c>
      <c r="H211" s="177"/>
      <c r="I211" s="238" t="s">
        <v>211</v>
      </c>
      <c r="J211" s="213">
        <f t="shared" si="16"/>
        <v>-1.9043594946643871E-4</v>
      </c>
      <c r="K211" s="213">
        <f t="shared" si="17"/>
        <v>3.0028723126469536E-3</v>
      </c>
      <c r="L211" s="213">
        <f t="shared" si="18"/>
        <v>5.6927584763499794E-3</v>
      </c>
      <c r="M211" s="213">
        <f t="shared" si="19"/>
        <v>-1.7461595779112438E-3</v>
      </c>
      <c r="N211" s="214">
        <f t="shared" si="20"/>
        <v>2.4782761981791968E-3</v>
      </c>
    </row>
    <row r="212" spans="1:14" x14ac:dyDescent="0.2">
      <c r="A212" s="34">
        <v>207</v>
      </c>
      <c r="B212" s="238" t="s">
        <v>212</v>
      </c>
      <c r="C212" s="177">
        <v>159.22230247801301</v>
      </c>
      <c r="D212" s="177">
        <v>229.5</v>
      </c>
      <c r="E212" s="177">
        <v>238.61</v>
      </c>
      <c r="F212" s="177">
        <v>1326.81</v>
      </c>
      <c r="G212" s="178">
        <v>964.31</v>
      </c>
      <c r="H212" s="177"/>
      <c r="I212" s="238" t="s">
        <v>212</v>
      </c>
      <c r="J212" s="213">
        <f t="shared" si="16"/>
        <v>-1.9129673188966745E-4</v>
      </c>
      <c r="K212" s="213">
        <f t="shared" si="17"/>
        <v>1.2200435729847747E-3</v>
      </c>
      <c r="L212" s="213">
        <f t="shared" si="18"/>
        <v>1.2153723649468429E-3</v>
      </c>
      <c r="M212" s="213">
        <f t="shared" si="19"/>
        <v>1.3717110965398849E-3</v>
      </c>
      <c r="N212" s="214">
        <f t="shared" si="20"/>
        <v>7.2590764380819905E-5</v>
      </c>
    </row>
    <row r="213" spans="1:14" x14ac:dyDescent="0.2">
      <c r="A213" s="34">
        <v>208</v>
      </c>
      <c r="B213" s="238" t="s">
        <v>213</v>
      </c>
      <c r="C213" s="177">
        <v>159.25282450883</v>
      </c>
      <c r="D213" s="177">
        <v>229.76</v>
      </c>
      <c r="E213" s="177">
        <v>238.6</v>
      </c>
      <c r="F213" s="177">
        <v>1329.58</v>
      </c>
      <c r="G213" s="178">
        <v>960.73</v>
      </c>
      <c r="H213" s="177"/>
      <c r="I213" s="238" t="s">
        <v>213</v>
      </c>
      <c r="J213" s="213">
        <f t="shared" si="16"/>
        <v>-1.9165770472917565E-4</v>
      </c>
      <c r="K213" s="213">
        <f t="shared" si="17"/>
        <v>-1.131615598885749E-3</v>
      </c>
      <c r="L213" s="213">
        <f t="shared" si="18"/>
        <v>4.1911148365603168E-5</v>
      </c>
      <c r="M213" s="213">
        <f t="shared" si="19"/>
        <v>-2.0833646715503473E-3</v>
      </c>
      <c r="N213" s="214">
        <f t="shared" si="20"/>
        <v>3.7263331008712264E-3</v>
      </c>
    </row>
    <row r="214" spans="1:14" x14ac:dyDescent="0.2">
      <c r="A214" s="34">
        <v>209</v>
      </c>
      <c r="B214" s="238" t="s">
        <v>214</v>
      </c>
      <c r="C214" s="177">
        <v>159.344447967197</v>
      </c>
      <c r="D214" s="177">
        <v>230.11</v>
      </c>
      <c r="E214" s="177">
        <v>237.3</v>
      </c>
      <c r="F214" s="177">
        <v>1334.02</v>
      </c>
      <c r="G214" s="178">
        <v>950.51</v>
      </c>
      <c r="H214" s="177"/>
      <c r="I214" s="238" t="s">
        <v>214</v>
      </c>
      <c r="J214" s="213">
        <f t="shared" si="16"/>
        <v>-5.7500251521691581E-4</v>
      </c>
      <c r="K214" s="213">
        <f t="shared" si="17"/>
        <v>-1.5210116900613579E-3</v>
      </c>
      <c r="L214" s="213">
        <f t="shared" si="18"/>
        <v>5.4782975136957734E-3</v>
      </c>
      <c r="M214" s="213">
        <f t="shared" si="19"/>
        <v>-3.3282859327447012E-3</v>
      </c>
      <c r="N214" s="214">
        <f t="shared" si="20"/>
        <v>1.0752122544739118E-2</v>
      </c>
    </row>
    <row r="215" spans="1:14" x14ac:dyDescent="0.2">
      <c r="A215" s="34">
        <v>210</v>
      </c>
      <c r="B215" s="238" t="s">
        <v>215</v>
      </c>
      <c r="C215" s="177">
        <v>159.37500669132899</v>
      </c>
      <c r="D215" s="177">
        <v>229.31</v>
      </c>
      <c r="E215" s="177">
        <v>236.1</v>
      </c>
      <c r="F215" s="177">
        <v>1332.81</v>
      </c>
      <c r="G215" s="178">
        <v>943.16</v>
      </c>
      <c r="H215" s="177"/>
      <c r="I215" s="238" t="s">
        <v>215</v>
      </c>
      <c r="J215" s="213">
        <f t="shared" si="16"/>
        <v>-1.9174100611130118E-4</v>
      </c>
      <c r="K215" s="213">
        <f t="shared" si="17"/>
        <v>3.488727050717344E-3</v>
      </c>
      <c r="L215" s="213">
        <f t="shared" si="18"/>
        <v>5.0825921219823655E-3</v>
      </c>
      <c r="M215" s="213">
        <f t="shared" si="19"/>
        <v>9.0785633361090134E-4</v>
      </c>
      <c r="N215" s="214">
        <f t="shared" si="20"/>
        <v>7.7929513550192286E-3</v>
      </c>
    </row>
    <row r="216" spans="1:14" x14ac:dyDescent="0.2">
      <c r="A216" s="34">
        <v>211</v>
      </c>
      <c r="B216" s="238" t="s">
        <v>216</v>
      </c>
      <c r="C216" s="177">
        <v>159.40557127594599</v>
      </c>
      <c r="D216" s="177">
        <v>228.98</v>
      </c>
      <c r="E216" s="177">
        <v>236.09</v>
      </c>
      <c r="F216" s="177">
        <v>1324.54</v>
      </c>
      <c r="G216" s="178">
        <v>944.56</v>
      </c>
      <c r="H216" s="177"/>
      <c r="I216" s="238" t="s">
        <v>216</v>
      </c>
      <c r="J216" s="213">
        <f t="shared" si="16"/>
        <v>-1.9174100611629719E-4</v>
      </c>
      <c r="K216" s="213">
        <f t="shared" si="17"/>
        <v>1.4411739016508829E-3</v>
      </c>
      <c r="L216" s="213">
        <f t="shared" si="18"/>
        <v>4.2356728366277352E-5</v>
      </c>
      <c r="M216" s="213">
        <f t="shared" si="19"/>
        <v>6.2436770501457239E-3</v>
      </c>
      <c r="N216" s="214">
        <f t="shared" si="20"/>
        <v>-1.4821715931226942E-3</v>
      </c>
    </row>
    <row r="217" spans="1:14" x14ac:dyDescent="0.2">
      <c r="A217" s="34">
        <v>212</v>
      </c>
      <c r="B217" s="238" t="s">
        <v>217</v>
      </c>
      <c r="C217" s="177">
        <v>159.43614172217099</v>
      </c>
      <c r="D217" s="177">
        <v>229.28</v>
      </c>
      <c r="E217" s="177">
        <v>236.58</v>
      </c>
      <c r="F217" s="177">
        <v>1330.35</v>
      </c>
      <c r="G217" s="178">
        <v>943.46</v>
      </c>
      <c r="H217" s="177"/>
      <c r="I217" s="238" t="s">
        <v>217</v>
      </c>
      <c r="J217" s="213">
        <f t="shared" si="16"/>
        <v>-1.9174100611563105E-4</v>
      </c>
      <c r="K217" s="213">
        <f t="shared" si="17"/>
        <v>-1.308443824145189E-3</v>
      </c>
      <c r="L217" s="213">
        <f t="shared" si="18"/>
        <v>-2.0711809958576799E-3</v>
      </c>
      <c r="M217" s="213">
        <f t="shared" si="19"/>
        <v>-4.3672717705866004E-3</v>
      </c>
      <c r="N217" s="214">
        <f t="shared" si="20"/>
        <v>1.1659211837278249E-3</v>
      </c>
    </row>
    <row r="218" spans="1:14" x14ac:dyDescent="0.2">
      <c r="A218" s="34">
        <v>213</v>
      </c>
      <c r="B218" s="238" t="s">
        <v>218</v>
      </c>
      <c r="C218" s="177">
        <v>159.46672245990999</v>
      </c>
      <c r="D218" s="177">
        <v>229.8</v>
      </c>
      <c r="E218" s="177">
        <v>236.99</v>
      </c>
      <c r="F218" s="177">
        <v>1335.67</v>
      </c>
      <c r="G218" s="178">
        <v>944.77</v>
      </c>
      <c r="H218" s="177"/>
      <c r="I218" s="238" t="s">
        <v>218</v>
      </c>
      <c r="J218" s="213">
        <f t="shared" si="16"/>
        <v>-1.9176877324167396E-4</v>
      </c>
      <c r="K218" s="213">
        <f t="shared" si="17"/>
        <v>-2.26283724978249E-3</v>
      </c>
      <c r="L218" s="213">
        <f t="shared" si="18"/>
        <v>-1.7300308029875033E-3</v>
      </c>
      <c r="M218" s="213">
        <f t="shared" si="19"/>
        <v>-3.9830197578744064E-3</v>
      </c>
      <c r="N218" s="214">
        <f t="shared" si="20"/>
        <v>-1.3865808609502261E-3</v>
      </c>
    </row>
    <row r="219" spans="1:14" x14ac:dyDescent="0.2">
      <c r="A219" s="34">
        <v>214</v>
      </c>
      <c r="B219" s="238" t="s">
        <v>219</v>
      </c>
      <c r="C219" s="177">
        <v>159.55850884757899</v>
      </c>
      <c r="D219" s="177">
        <v>230.27</v>
      </c>
      <c r="E219" s="177">
        <v>236.82</v>
      </c>
      <c r="F219" s="177">
        <v>1342.42</v>
      </c>
      <c r="G219" s="178">
        <v>952.52</v>
      </c>
      <c r="H219" s="177"/>
      <c r="I219" s="238" t="s">
        <v>219</v>
      </c>
      <c r="J219" s="213">
        <f t="shared" si="16"/>
        <v>-5.7525222773724405E-4</v>
      </c>
      <c r="K219" s="213">
        <f t="shared" si="17"/>
        <v>-2.0410822078429369E-3</v>
      </c>
      <c r="L219" s="213">
        <f t="shared" si="18"/>
        <v>7.1784477662362178E-4</v>
      </c>
      <c r="M219" s="213">
        <f t="shared" si="19"/>
        <v>-5.0282325948659556E-3</v>
      </c>
      <c r="N219" s="214">
        <f t="shared" si="20"/>
        <v>-8.1363120984335735E-3</v>
      </c>
    </row>
    <row r="220" spans="1:14" x14ac:dyDescent="0.2">
      <c r="A220" s="34">
        <v>215</v>
      </c>
      <c r="B220" s="238" t="s">
        <v>220</v>
      </c>
      <c r="C220" s="177">
        <v>159.58912635255501</v>
      </c>
      <c r="D220" s="177">
        <v>230.84</v>
      </c>
      <c r="E220" s="177">
        <v>237.14</v>
      </c>
      <c r="F220" s="177">
        <v>1317.98</v>
      </c>
      <c r="G220" s="178">
        <v>949.8</v>
      </c>
      <c r="H220" s="177"/>
      <c r="I220" s="238" t="s">
        <v>220</v>
      </c>
      <c r="J220" s="213">
        <f t="shared" si="16"/>
        <v>-1.9185207461058784E-4</v>
      </c>
      <c r="K220" s="213">
        <f t="shared" si="17"/>
        <v>-2.4692427655518268E-3</v>
      </c>
      <c r="L220" s="213">
        <f t="shared" si="18"/>
        <v>-1.3494138483596263E-3</v>
      </c>
      <c r="M220" s="213">
        <f t="shared" si="19"/>
        <v>1.8543528733364845E-2</v>
      </c>
      <c r="N220" s="214">
        <f t="shared" si="20"/>
        <v>2.863760791745662E-3</v>
      </c>
    </row>
    <row r="221" spans="1:14" x14ac:dyDescent="0.2">
      <c r="A221" s="34">
        <v>216</v>
      </c>
      <c r="B221" s="238" t="s">
        <v>221</v>
      </c>
      <c r="C221" s="177">
        <v>159.61973643359599</v>
      </c>
      <c r="D221" s="177">
        <v>231.44</v>
      </c>
      <c r="E221" s="177">
        <v>237.12</v>
      </c>
      <c r="F221" s="177">
        <v>1329.96</v>
      </c>
      <c r="G221" s="178">
        <v>950.28</v>
      </c>
      <c r="H221" s="177"/>
      <c r="I221" s="238" t="s">
        <v>221</v>
      </c>
      <c r="J221" s="213">
        <f t="shared" si="16"/>
        <v>-1.917687732413409E-4</v>
      </c>
      <c r="K221" s="213">
        <f t="shared" si="17"/>
        <v>-2.5924645696508986E-3</v>
      </c>
      <c r="L221" s="213">
        <f t="shared" si="18"/>
        <v>8.4345479082204022E-5</v>
      </c>
      <c r="M221" s="213">
        <f t="shared" si="19"/>
        <v>-9.0077897079611224E-3</v>
      </c>
      <c r="N221" s="214">
        <f t="shared" si="20"/>
        <v>-5.0511428210631149E-4</v>
      </c>
    </row>
    <row r="222" spans="1:14" x14ac:dyDescent="0.2">
      <c r="A222" s="34">
        <v>217</v>
      </c>
      <c r="B222" s="238" t="s">
        <v>222</v>
      </c>
      <c r="C222" s="177">
        <v>159.65034795193901</v>
      </c>
      <c r="D222" s="177">
        <v>232.18</v>
      </c>
      <c r="E222" s="177">
        <v>237.44</v>
      </c>
      <c r="F222" s="177">
        <v>1342.21</v>
      </c>
      <c r="G222" s="178">
        <v>946.6</v>
      </c>
      <c r="H222" s="177"/>
      <c r="I222" s="238" t="s">
        <v>222</v>
      </c>
      <c r="J222" s="213">
        <f t="shared" si="16"/>
        <v>-1.9174100611563105E-4</v>
      </c>
      <c r="K222" s="213">
        <f t="shared" si="17"/>
        <v>-3.1871823585150061E-3</v>
      </c>
      <c r="L222" s="213">
        <f t="shared" si="18"/>
        <v>-1.3477088948786742E-3</v>
      </c>
      <c r="M222" s="213">
        <f t="shared" si="19"/>
        <v>-9.1267387368593189E-3</v>
      </c>
      <c r="N222" s="214">
        <f t="shared" si="20"/>
        <v>3.8875977181491717E-3</v>
      </c>
    </row>
    <row r="223" spans="1:14" x14ac:dyDescent="0.2">
      <c r="A223" s="34">
        <v>218</v>
      </c>
      <c r="B223" s="238" t="s">
        <v>223</v>
      </c>
      <c r="C223" s="177">
        <v>159.68096090615899</v>
      </c>
      <c r="D223" s="177">
        <v>232.75</v>
      </c>
      <c r="E223" s="177">
        <v>237.92</v>
      </c>
      <c r="F223" s="177">
        <v>1337.29</v>
      </c>
      <c r="G223" s="178">
        <v>943.62</v>
      </c>
      <c r="H223" s="177"/>
      <c r="I223" s="238" t="s">
        <v>223</v>
      </c>
      <c r="J223" s="213">
        <f t="shared" si="16"/>
        <v>-1.9171323898758974E-4</v>
      </c>
      <c r="K223" s="213">
        <f t="shared" si="17"/>
        <v>-2.448979591836653E-3</v>
      </c>
      <c r="L223" s="213">
        <f t="shared" si="18"/>
        <v>-2.0174848688634395E-3</v>
      </c>
      <c r="M223" s="213">
        <f t="shared" si="19"/>
        <v>3.6790823232060177E-3</v>
      </c>
      <c r="N223" s="214">
        <f t="shared" si="20"/>
        <v>3.1580509103241727E-3</v>
      </c>
    </row>
    <row r="224" spans="1:14" x14ac:dyDescent="0.2">
      <c r="A224" s="34">
        <v>219</v>
      </c>
      <c r="B224" s="238" t="s">
        <v>224</v>
      </c>
      <c r="C224" s="177">
        <v>159.80345394550301</v>
      </c>
      <c r="D224" s="177">
        <v>233.14</v>
      </c>
      <c r="E224" s="177">
        <v>238.81</v>
      </c>
      <c r="F224" s="177">
        <v>1343.97</v>
      </c>
      <c r="G224" s="178">
        <v>941.5</v>
      </c>
      <c r="H224" s="177"/>
      <c r="I224" s="238" t="s">
        <v>224</v>
      </c>
      <c r="J224" s="213">
        <f t="shared" si="16"/>
        <v>-7.6652310272218305E-4</v>
      </c>
      <c r="K224" s="213">
        <f t="shared" si="17"/>
        <v>-1.6728146178260905E-3</v>
      </c>
      <c r="L224" s="213">
        <f t="shared" si="18"/>
        <v>-3.726812110045663E-3</v>
      </c>
      <c r="M224" s="213">
        <f t="shared" si="19"/>
        <v>-4.9703490405291761E-3</v>
      </c>
      <c r="N224" s="214">
        <f t="shared" si="20"/>
        <v>2.2517259691980929E-3</v>
      </c>
    </row>
    <row r="225" spans="1:14" x14ac:dyDescent="0.2">
      <c r="A225" s="34">
        <v>220</v>
      </c>
      <c r="B225" s="238" t="s">
        <v>225</v>
      </c>
      <c r="C225" s="177">
        <v>159.834096257797</v>
      </c>
      <c r="D225" s="177">
        <v>233.38</v>
      </c>
      <c r="E225" s="177">
        <v>239.19</v>
      </c>
      <c r="F225" s="177">
        <v>1351.16</v>
      </c>
      <c r="G225" s="178">
        <v>939.95</v>
      </c>
      <c r="H225" s="177"/>
      <c r="I225" s="238" t="s">
        <v>225</v>
      </c>
      <c r="J225" s="213">
        <f t="shared" si="16"/>
        <v>-1.9171323898603543E-4</v>
      </c>
      <c r="K225" s="213">
        <f t="shared" si="17"/>
        <v>-1.028365755420424E-3</v>
      </c>
      <c r="L225" s="213">
        <f t="shared" si="18"/>
        <v>-1.5886951795643922E-3</v>
      </c>
      <c r="M225" s="213">
        <f t="shared" si="19"/>
        <v>-5.3213535036561455E-3</v>
      </c>
      <c r="N225" s="214">
        <f t="shared" si="20"/>
        <v>1.6490238842490346E-3</v>
      </c>
    </row>
    <row r="226" spans="1:14" x14ac:dyDescent="0.2">
      <c r="A226" s="34">
        <v>221</v>
      </c>
      <c r="B226" s="238" t="s">
        <v>226</v>
      </c>
      <c r="C226" s="177">
        <v>159.86474444575401</v>
      </c>
      <c r="D226" s="177">
        <v>234.45</v>
      </c>
      <c r="E226" s="177">
        <v>240.32</v>
      </c>
      <c r="F226" s="177">
        <v>1359.19</v>
      </c>
      <c r="G226" s="178">
        <v>952.82</v>
      </c>
      <c r="H226" s="177"/>
      <c r="I226" s="238" t="s">
        <v>226</v>
      </c>
      <c r="J226" s="213">
        <f t="shared" si="16"/>
        <v>-1.9171323898381498E-4</v>
      </c>
      <c r="K226" s="213">
        <f t="shared" si="17"/>
        <v>-4.5638728940071704E-3</v>
      </c>
      <c r="L226" s="213">
        <f t="shared" si="18"/>
        <v>-4.7020639147802301E-3</v>
      </c>
      <c r="M226" s="213">
        <f t="shared" si="19"/>
        <v>-5.9079304585819559E-3</v>
      </c>
      <c r="N226" s="214">
        <f t="shared" si="20"/>
        <v>-1.3507273147079224E-2</v>
      </c>
    </row>
    <row r="227" spans="1:14" x14ac:dyDescent="0.2">
      <c r="A227" s="34">
        <v>222</v>
      </c>
      <c r="B227" s="238" t="s">
        <v>227</v>
      </c>
      <c r="C227" s="177">
        <v>159.895402951189</v>
      </c>
      <c r="D227" s="177">
        <v>234.79</v>
      </c>
      <c r="E227" s="177">
        <v>240.51</v>
      </c>
      <c r="F227" s="177">
        <v>1355.53</v>
      </c>
      <c r="G227" s="178">
        <v>949.57</v>
      </c>
      <c r="H227" s="177"/>
      <c r="I227" s="238" t="s">
        <v>227</v>
      </c>
      <c r="J227" s="213">
        <f t="shared" si="16"/>
        <v>-1.9174100611474287E-4</v>
      </c>
      <c r="K227" s="213">
        <f t="shared" si="17"/>
        <v>-1.4481025597342656E-3</v>
      </c>
      <c r="L227" s="213">
        <f t="shared" si="18"/>
        <v>-7.8998794228923863E-4</v>
      </c>
      <c r="M227" s="213">
        <f t="shared" si="19"/>
        <v>2.7000509025989494E-3</v>
      </c>
      <c r="N227" s="214">
        <f t="shared" si="20"/>
        <v>3.4226018092400334E-3</v>
      </c>
    </row>
    <row r="228" spans="1:14" x14ac:dyDescent="0.2">
      <c r="A228" s="34">
        <v>223</v>
      </c>
      <c r="B228" s="238" t="s">
        <v>228</v>
      </c>
      <c r="C228" s="177">
        <v>159.987396106354</v>
      </c>
      <c r="D228" s="177">
        <v>234.39</v>
      </c>
      <c r="E228" s="177">
        <v>240.51</v>
      </c>
      <c r="F228" s="177">
        <v>1356.01</v>
      </c>
      <c r="G228" s="178">
        <v>951.46</v>
      </c>
      <c r="H228" s="177"/>
      <c r="I228" s="238" t="s">
        <v>228</v>
      </c>
      <c r="J228" s="213">
        <f t="shared" si="16"/>
        <v>-5.7500251522213386E-4</v>
      </c>
      <c r="K228" s="213">
        <f t="shared" si="17"/>
        <v>1.706557446990109E-3</v>
      </c>
      <c r="L228" s="213">
        <f t="shared" si="18"/>
        <v>0</v>
      </c>
      <c r="M228" s="213">
        <f t="shared" si="19"/>
        <v>-3.5397969041528476E-4</v>
      </c>
      <c r="N228" s="214">
        <f t="shared" si="20"/>
        <v>-1.9864208689802654E-3</v>
      </c>
    </row>
    <row r="229" spans="1:14" x14ac:dyDescent="0.2">
      <c r="A229" s="34">
        <v>224</v>
      </c>
      <c r="B229" s="238" t="s">
        <v>229</v>
      </c>
      <c r="C229" s="177">
        <v>160.01706488014301</v>
      </c>
      <c r="D229" s="177">
        <v>234.73</v>
      </c>
      <c r="E229" s="177">
        <v>240.81</v>
      </c>
      <c r="F229" s="177">
        <v>1363.61</v>
      </c>
      <c r="G229" s="178">
        <v>950.1</v>
      </c>
      <c r="H229" s="177"/>
      <c r="I229" s="238" t="s">
        <v>229</v>
      </c>
      <c r="J229" s="213">
        <f t="shared" si="16"/>
        <v>-1.8541006117833714E-4</v>
      </c>
      <c r="K229" s="213">
        <f t="shared" si="17"/>
        <v>-1.4484727133302622E-3</v>
      </c>
      <c r="L229" s="213">
        <f t="shared" si="18"/>
        <v>-1.2457954403887195E-3</v>
      </c>
      <c r="M229" s="213">
        <f t="shared" si="19"/>
        <v>-5.5734410865275752E-3</v>
      </c>
      <c r="N229" s="214">
        <f t="shared" si="20"/>
        <v>1.4314282707084125E-3</v>
      </c>
    </row>
    <row r="230" spans="1:14" x14ac:dyDescent="0.2">
      <c r="A230" s="34">
        <v>225</v>
      </c>
      <c r="B230" s="238" t="s">
        <v>230</v>
      </c>
      <c r="C230" s="177">
        <v>160.046730266004</v>
      </c>
      <c r="D230" s="177">
        <v>234.91</v>
      </c>
      <c r="E230" s="177">
        <v>241.12</v>
      </c>
      <c r="F230" s="177">
        <v>1364.61</v>
      </c>
      <c r="G230" s="178">
        <v>949.49</v>
      </c>
      <c r="H230" s="177"/>
      <c r="I230" s="238" t="s">
        <v>230</v>
      </c>
      <c r="J230" s="213">
        <f t="shared" si="16"/>
        <v>-1.8535452621670778E-4</v>
      </c>
      <c r="K230" s="213">
        <f t="shared" si="17"/>
        <v>-7.6625090460180623E-4</v>
      </c>
      <c r="L230" s="213">
        <f t="shared" si="18"/>
        <v>-1.2856668878566957E-3</v>
      </c>
      <c r="M230" s="213">
        <f t="shared" si="19"/>
        <v>-7.3281010691694792E-4</v>
      </c>
      <c r="N230" s="214">
        <f t="shared" si="20"/>
        <v>6.4245015745290068E-4</v>
      </c>
    </row>
    <row r="231" spans="1:14" x14ac:dyDescent="0.2">
      <c r="A231" s="34">
        <v>226</v>
      </c>
      <c r="B231" s="238" t="s">
        <v>231</v>
      </c>
      <c r="C231" s="177">
        <v>160.076401151498</v>
      </c>
      <c r="D231" s="177">
        <v>235.2</v>
      </c>
      <c r="E231" s="177">
        <v>241.72</v>
      </c>
      <c r="F231" s="177">
        <v>1369.88</v>
      </c>
      <c r="G231" s="178">
        <v>955.21</v>
      </c>
      <c r="H231" s="177"/>
      <c r="I231" s="238" t="s">
        <v>231</v>
      </c>
      <c r="J231" s="213">
        <f t="shared" si="16"/>
        <v>-1.8535452621726289E-4</v>
      </c>
      <c r="K231" s="213">
        <f t="shared" si="17"/>
        <v>-1.2329931972788755E-3</v>
      </c>
      <c r="L231" s="213">
        <f t="shared" si="18"/>
        <v>-2.482210822439157E-3</v>
      </c>
      <c r="M231" s="213">
        <f t="shared" si="19"/>
        <v>-3.8470522965516896E-3</v>
      </c>
      <c r="N231" s="214">
        <f t="shared" si="20"/>
        <v>-5.9882120162059183E-3</v>
      </c>
    </row>
    <row r="232" spans="1:14" x14ac:dyDescent="0.2">
      <c r="A232" s="34">
        <v>227</v>
      </c>
      <c r="B232" s="238" t="s">
        <v>232</v>
      </c>
      <c r="C232" s="177">
        <v>160.106068644511</v>
      </c>
      <c r="D232" s="177">
        <v>235.09</v>
      </c>
      <c r="E232" s="177">
        <v>241.48</v>
      </c>
      <c r="F232" s="177">
        <v>1365.61</v>
      </c>
      <c r="G232" s="178">
        <v>957.66</v>
      </c>
      <c r="H232" s="177"/>
      <c r="I232" s="238" t="s">
        <v>232</v>
      </c>
      <c r="J232" s="213">
        <f t="shared" si="16"/>
        <v>-1.852989912509706E-4</v>
      </c>
      <c r="K232" s="213">
        <f t="shared" si="17"/>
        <v>4.6790590837542112E-4</v>
      </c>
      <c r="L232" s="213">
        <f t="shared" si="18"/>
        <v>9.938711280437218E-4</v>
      </c>
      <c r="M232" s="213">
        <f t="shared" si="19"/>
        <v>3.126807800177378E-3</v>
      </c>
      <c r="N232" s="214">
        <f t="shared" si="20"/>
        <v>-2.5583192364722063E-3</v>
      </c>
    </row>
    <row r="233" spans="1:14" x14ac:dyDescent="0.2">
      <c r="A233" s="34">
        <v>228</v>
      </c>
      <c r="B233" s="238" t="s">
        <v>233</v>
      </c>
      <c r="C233" s="177">
        <v>160.19512764519499</v>
      </c>
      <c r="D233" s="177">
        <v>235.95</v>
      </c>
      <c r="E233" s="177">
        <v>242.81</v>
      </c>
      <c r="F233" s="177">
        <v>1368.39</v>
      </c>
      <c r="G233" s="178">
        <v>950.72</v>
      </c>
      <c r="H233" s="177"/>
      <c r="I233" s="238" t="s">
        <v>233</v>
      </c>
      <c r="J233" s="213">
        <f t="shared" si="16"/>
        <v>-5.5594075795639686E-4</v>
      </c>
      <c r="K233" s="213">
        <f t="shared" si="17"/>
        <v>-3.6448400084763133E-3</v>
      </c>
      <c r="L233" s="213">
        <f t="shared" si="18"/>
        <v>-5.4775338742226731E-3</v>
      </c>
      <c r="M233" s="213">
        <f t="shared" si="19"/>
        <v>-2.0315845628806617E-3</v>
      </c>
      <c r="N233" s="214">
        <f t="shared" si="20"/>
        <v>7.2997307303936942E-3</v>
      </c>
    </row>
    <row r="234" spans="1:14" x14ac:dyDescent="0.2">
      <c r="A234" s="34">
        <v>229</v>
      </c>
      <c r="B234" s="238" t="s">
        <v>234</v>
      </c>
      <c r="C234" s="177">
        <v>160.22482604191501</v>
      </c>
      <c r="D234" s="177">
        <v>236.16</v>
      </c>
      <c r="E234" s="177">
        <v>242.35</v>
      </c>
      <c r="F234" s="177">
        <v>1368.12</v>
      </c>
      <c r="G234" s="178">
        <v>951.5</v>
      </c>
      <c r="H234" s="177"/>
      <c r="I234" s="238" t="s">
        <v>234</v>
      </c>
      <c r="J234" s="213">
        <f t="shared" si="16"/>
        <v>-1.8535452622214788E-4</v>
      </c>
      <c r="K234" s="213">
        <f t="shared" si="17"/>
        <v>-8.8922764227650219E-4</v>
      </c>
      <c r="L234" s="213">
        <f t="shared" si="18"/>
        <v>1.8980812873943265E-3</v>
      </c>
      <c r="M234" s="213">
        <f t="shared" si="19"/>
        <v>1.9735110955187984E-4</v>
      </c>
      <c r="N234" s="214">
        <f t="shared" si="20"/>
        <v>-8.1975827640567989E-4</v>
      </c>
    </row>
    <row r="235" spans="1:14" x14ac:dyDescent="0.2">
      <c r="A235" s="34">
        <v>230</v>
      </c>
      <c r="B235" s="238" t="s">
        <v>235</v>
      </c>
      <c r="C235" s="177">
        <v>160.254538845767</v>
      </c>
      <c r="D235" s="177">
        <v>236.37</v>
      </c>
      <c r="E235" s="177">
        <v>241.89</v>
      </c>
      <c r="F235" s="177">
        <v>1371.46</v>
      </c>
      <c r="G235" s="178">
        <v>953.77</v>
      </c>
      <c r="H235" s="177"/>
      <c r="I235" s="238" t="s">
        <v>235</v>
      </c>
      <c r="J235" s="213">
        <f t="shared" si="16"/>
        <v>-1.8541006118144576E-4</v>
      </c>
      <c r="K235" s="213">
        <f t="shared" si="17"/>
        <v>-8.8843761898727003E-4</v>
      </c>
      <c r="L235" s="213">
        <f t="shared" si="18"/>
        <v>1.9016908512135E-3</v>
      </c>
      <c r="M235" s="213">
        <f t="shared" si="19"/>
        <v>-2.4353608563137952E-3</v>
      </c>
      <c r="N235" s="214">
        <f t="shared" si="20"/>
        <v>-2.3800287281000587E-3</v>
      </c>
    </row>
    <row r="236" spans="1:14" x14ac:dyDescent="0.2">
      <c r="A236" s="34">
        <v>231</v>
      </c>
      <c r="B236" s="238" t="s">
        <v>236</v>
      </c>
      <c r="C236" s="177">
        <v>160.284252708178</v>
      </c>
      <c r="D236" s="177">
        <v>236.38</v>
      </c>
      <c r="E236" s="177">
        <v>242.11</v>
      </c>
      <c r="F236" s="177">
        <v>1370.05</v>
      </c>
      <c r="G236" s="178">
        <v>957.8</v>
      </c>
      <c r="H236" s="177"/>
      <c r="I236" s="238" t="s">
        <v>236</v>
      </c>
      <c r="J236" s="213">
        <f t="shared" si="16"/>
        <v>-1.8538229369979842E-4</v>
      </c>
      <c r="K236" s="213">
        <f t="shared" si="17"/>
        <v>-4.2304763516298749E-5</v>
      </c>
      <c r="L236" s="213">
        <f t="shared" si="18"/>
        <v>-9.0867787369386388E-4</v>
      </c>
      <c r="M236" s="213">
        <f t="shared" si="19"/>
        <v>1.0291595197255976E-3</v>
      </c>
      <c r="N236" s="214">
        <f t="shared" si="20"/>
        <v>-4.2075589893505461E-3</v>
      </c>
    </row>
    <row r="237" spans="1:14" x14ac:dyDescent="0.2">
      <c r="A237" s="34">
        <v>232</v>
      </c>
      <c r="B237" s="238" t="s">
        <v>237</v>
      </c>
      <c r="C237" s="177">
        <v>160.31396762769401</v>
      </c>
      <c r="D237" s="177">
        <v>236.14</v>
      </c>
      <c r="E237" s="177">
        <v>242.78</v>
      </c>
      <c r="F237" s="177">
        <v>1368.98</v>
      </c>
      <c r="G237" s="178">
        <v>964.71</v>
      </c>
      <c r="H237" s="177"/>
      <c r="I237" s="238" t="s">
        <v>237</v>
      </c>
      <c r="J237" s="213">
        <f t="shared" si="16"/>
        <v>-1.8535452621959436E-4</v>
      </c>
      <c r="K237" s="213">
        <f t="shared" si="17"/>
        <v>1.0163462352841268E-3</v>
      </c>
      <c r="L237" s="213">
        <f t="shared" si="18"/>
        <v>-2.7597001400444521E-3</v>
      </c>
      <c r="M237" s="213">
        <f t="shared" si="19"/>
        <v>7.8160382182357324E-4</v>
      </c>
      <c r="N237" s="214">
        <f t="shared" si="20"/>
        <v>-7.1627743052317117E-3</v>
      </c>
    </row>
    <row r="238" spans="1:14" x14ac:dyDescent="0.2">
      <c r="A238" s="34">
        <v>233</v>
      </c>
      <c r="B238" s="238" t="s">
        <v>238</v>
      </c>
      <c r="C238" s="177">
        <v>160.40310219369499</v>
      </c>
      <c r="D238" s="177">
        <v>236.13</v>
      </c>
      <c r="E238" s="177">
        <v>242.91</v>
      </c>
      <c r="F238" s="177">
        <v>1375.9</v>
      </c>
      <c r="G238" s="178">
        <v>966.06</v>
      </c>
      <c r="H238" s="177"/>
      <c r="I238" s="238" t="s">
        <v>238</v>
      </c>
      <c r="J238" s="213">
        <f t="shared" si="16"/>
        <v>-5.5569103578401169E-4</v>
      </c>
      <c r="K238" s="213">
        <f t="shared" si="17"/>
        <v>4.2349553212250868E-5</v>
      </c>
      <c r="L238" s="213">
        <f t="shared" si="18"/>
        <v>-5.3517763780819294E-4</v>
      </c>
      <c r="M238" s="213">
        <f t="shared" si="19"/>
        <v>-5.0294352787266794E-3</v>
      </c>
      <c r="N238" s="214">
        <f t="shared" si="20"/>
        <v>-1.3974287311345757E-3</v>
      </c>
    </row>
    <row r="239" spans="1:14" x14ac:dyDescent="0.2">
      <c r="A239" s="34">
        <v>234</v>
      </c>
      <c r="B239" s="238" t="s">
        <v>239</v>
      </c>
      <c r="C239" s="177">
        <v>160.43282132401799</v>
      </c>
      <c r="D239" s="177">
        <v>235.94</v>
      </c>
      <c r="E239" s="177">
        <v>242.51</v>
      </c>
      <c r="F239" s="177">
        <v>1374.43</v>
      </c>
      <c r="G239" s="178">
        <v>970.93</v>
      </c>
      <c r="H239" s="177"/>
      <c r="I239" s="238" t="s">
        <v>239</v>
      </c>
      <c r="J239" s="213">
        <f t="shared" si="16"/>
        <v>-1.852434562811256E-4</v>
      </c>
      <c r="K239" s="213">
        <f t="shared" si="17"/>
        <v>8.0528948037628112E-4</v>
      </c>
      <c r="L239" s="213">
        <f t="shared" si="18"/>
        <v>1.649416518906488E-3</v>
      </c>
      <c r="M239" s="213">
        <f t="shared" si="19"/>
        <v>1.069534279664941E-3</v>
      </c>
      <c r="N239" s="214">
        <f t="shared" si="20"/>
        <v>-5.0158095846251083E-3</v>
      </c>
    </row>
    <row r="240" spans="1:14" x14ac:dyDescent="0.2">
      <c r="A240" s="34">
        <v>235</v>
      </c>
      <c r="B240" s="238" t="s">
        <v>240</v>
      </c>
      <c r="C240" s="177">
        <v>160.46253704770101</v>
      </c>
      <c r="D240" s="177">
        <v>235.85</v>
      </c>
      <c r="E240" s="177">
        <v>241.99</v>
      </c>
      <c r="F240" s="177">
        <v>1378.28</v>
      </c>
      <c r="G240" s="178">
        <v>974.31</v>
      </c>
      <c r="H240" s="177"/>
      <c r="I240" s="238" t="s">
        <v>240</v>
      </c>
      <c r="J240" s="213">
        <f t="shared" si="16"/>
        <v>-1.851879213038421E-4</v>
      </c>
      <c r="K240" s="213">
        <f t="shared" si="17"/>
        <v>3.8159847360619281E-4</v>
      </c>
      <c r="L240" s="213">
        <f t="shared" si="18"/>
        <v>2.1488491259968878E-3</v>
      </c>
      <c r="M240" s="213">
        <f t="shared" si="19"/>
        <v>-2.7933366224569545E-3</v>
      </c>
      <c r="N240" s="214">
        <f t="shared" si="20"/>
        <v>-3.4691217374347438E-3</v>
      </c>
    </row>
    <row r="241" spans="1:14" x14ac:dyDescent="0.2">
      <c r="A241" s="34">
        <v>236</v>
      </c>
      <c r="B241" s="238" t="s">
        <v>241</v>
      </c>
      <c r="C241" s="177">
        <v>160.61123233203199</v>
      </c>
      <c r="D241" s="177">
        <v>236.11</v>
      </c>
      <c r="E241" s="177">
        <v>242.36</v>
      </c>
      <c r="F241" s="177">
        <v>1371.98</v>
      </c>
      <c r="G241" s="178">
        <v>972.23</v>
      </c>
      <c r="H241" s="177"/>
      <c r="I241" s="238" t="s">
        <v>241</v>
      </c>
      <c r="J241" s="213">
        <f t="shared" si="16"/>
        <v>-9.2580875055847667E-4</v>
      </c>
      <c r="K241" s="213">
        <f t="shared" si="17"/>
        <v>-1.1011816526196316E-3</v>
      </c>
      <c r="L241" s="213">
        <f t="shared" si="18"/>
        <v>-1.5266545634593509E-3</v>
      </c>
      <c r="M241" s="213">
        <f t="shared" si="19"/>
        <v>4.5919036720651896E-3</v>
      </c>
      <c r="N241" s="214">
        <f t="shared" si="20"/>
        <v>2.1394114561368305E-3</v>
      </c>
    </row>
    <row r="242" spans="1:14" x14ac:dyDescent="0.2">
      <c r="A242" s="34">
        <v>237</v>
      </c>
      <c r="B242" s="238" t="s">
        <v>242</v>
      </c>
      <c r="C242" s="177">
        <v>160.64098110139801</v>
      </c>
      <c r="D242" s="177">
        <v>237.32</v>
      </c>
      <c r="E242" s="177">
        <v>242.7</v>
      </c>
      <c r="F242" s="177">
        <v>1371.75</v>
      </c>
      <c r="G242" s="178">
        <v>972.43</v>
      </c>
      <c r="H242" s="177"/>
      <c r="I242" s="238" t="s">
        <v>242</v>
      </c>
      <c r="J242" s="213">
        <f t="shared" si="16"/>
        <v>-1.8518792130162165E-4</v>
      </c>
      <c r="K242" s="213">
        <f t="shared" si="17"/>
        <v>-5.0986010450024821E-3</v>
      </c>
      <c r="L242" s="213">
        <f t="shared" si="18"/>
        <v>-1.4009064688915718E-3</v>
      </c>
      <c r="M242" s="213">
        <f t="shared" si="19"/>
        <v>1.6766903590315074E-4</v>
      </c>
      <c r="N242" s="214">
        <f t="shared" si="20"/>
        <v>-2.0567033102636412E-4</v>
      </c>
    </row>
    <row r="243" spans="1:14" x14ac:dyDescent="0.2">
      <c r="A243" s="34">
        <v>238</v>
      </c>
      <c r="B243" s="238" t="s">
        <v>243</v>
      </c>
      <c r="C243" s="177">
        <v>160.67073538089801</v>
      </c>
      <c r="D243" s="177">
        <v>237.98</v>
      </c>
      <c r="E243" s="177">
        <v>242.65</v>
      </c>
      <c r="F243" s="177">
        <v>1363.44</v>
      </c>
      <c r="G243" s="178">
        <v>966.79</v>
      </c>
      <c r="H243" s="177"/>
      <c r="I243" s="238" t="s">
        <v>243</v>
      </c>
      <c r="J243" s="213">
        <f t="shared" si="16"/>
        <v>-1.8518792130661765E-4</v>
      </c>
      <c r="K243" s="213">
        <f t="shared" si="17"/>
        <v>-2.7733422976720101E-3</v>
      </c>
      <c r="L243" s="213">
        <f t="shared" si="18"/>
        <v>2.0605810838647542E-4</v>
      </c>
      <c r="M243" s="213">
        <f t="shared" si="19"/>
        <v>6.0948776623832579E-3</v>
      </c>
      <c r="N243" s="214">
        <f t="shared" si="20"/>
        <v>5.8337384540592119E-3</v>
      </c>
    </row>
    <row r="244" spans="1:14" x14ac:dyDescent="0.2">
      <c r="A244" s="34">
        <v>239</v>
      </c>
      <c r="B244" s="238" t="s">
        <v>244</v>
      </c>
      <c r="C244" s="177">
        <v>160.700490708475</v>
      </c>
      <c r="D244" s="177">
        <v>238.17</v>
      </c>
      <c r="E244" s="177">
        <v>242.87</v>
      </c>
      <c r="F244" s="177">
        <v>1363.34</v>
      </c>
      <c r="G244" s="178">
        <v>962.66</v>
      </c>
      <c r="H244" s="177"/>
      <c r="I244" s="238" t="s">
        <v>244</v>
      </c>
      <c r="J244" s="213">
        <f t="shared" si="16"/>
        <v>-1.8516015381042639E-4</v>
      </c>
      <c r="K244" s="213">
        <f t="shared" si="17"/>
        <v>-7.9774950665489897E-4</v>
      </c>
      <c r="L244" s="213">
        <f t="shared" si="18"/>
        <v>-9.0583439700253621E-4</v>
      </c>
      <c r="M244" s="213">
        <f t="shared" si="19"/>
        <v>7.3349274575695844E-5</v>
      </c>
      <c r="N244" s="214">
        <f t="shared" si="20"/>
        <v>4.2901959154841851E-3</v>
      </c>
    </row>
    <row r="245" spans="1:14" x14ac:dyDescent="0.2">
      <c r="A245" s="34">
        <v>240</v>
      </c>
      <c r="B245" s="238" t="s">
        <v>245</v>
      </c>
      <c r="C245" s="177">
        <v>160.73024708267101</v>
      </c>
      <c r="D245" s="177">
        <v>238.7</v>
      </c>
      <c r="E245" s="177">
        <v>243.06</v>
      </c>
      <c r="F245" s="177">
        <v>1362.33</v>
      </c>
      <c r="G245" s="178">
        <v>965.76</v>
      </c>
      <c r="H245" s="177"/>
      <c r="I245" s="238" t="s">
        <v>245</v>
      </c>
      <c r="J245" s="213">
        <f t="shared" si="16"/>
        <v>-1.8513238631867601E-4</v>
      </c>
      <c r="K245" s="213">
        <f t="shared" si="17"/>
        <v>-2.220360284876377E-3</v>
      </c>
      <c r="L245" s="213">
        <f t="shared" si="18"/>
        <v>-7.8169999177157834E-4</v>
      </c>
      <c r="M245" s="213">
        <f t="shared" si="19"/>
        <v>7.4137690574227477E-4</v>
      </c>
      <c r="N245" s="214">
        <f t="shared" si="20"/>
        <v>-3.2099072233267023E-3</v>
      </c>
    </row>
    <row r="246" spans="1:14" x14ac:dyDescent="0.2">
      <c r="A246" s="34">
        <v>241</v>
      </c>
      <c r="B246" s="238" t="s">
        <v>246</v>
      </c>
      <c r="C246" s="177">
        <v>160.81949255236401</v>
      </c>
      <c r="D246" s="177">
        <v>238.56</v>
      </c>
      <c r="E246" s="177">
        <v>243</v>
      </c>
      <c r="F246" s="177">
        <v>1366.49</v>
      </c>
      <c r="G246" s="178">
        <v>972.14</v>
      </c>
      <c r="H246" s="177"/>
      <c r="I246" s="238" t="s">
        <v>246</v>
      </c>
      <c r="J246" s="213">
        <f t="shared" si="16"/>
        <v>-5.5494186852966809E-4</v>
      </c>
      <c r="K246" s="213">
        <f t="shared" si="17"/>
        <v>5.8685446009376641E-4</v>
      </c>
      <c r="L246" s="213">
        <f t="shared" si="18"/>
        <v>2.4691358024697685E-4</v>
      </c>
      <c r="M246" s="213">
        <f t="shared" si="19"/>
        <v>-3.0442959699669148E-3</v>
      </c>
      <c r="N246" s="214">
        <f t="shared" si="20"/>
        <v>-6.5628407431028712E-3</v>
      </c>
    </row>
    <row r="247" spans="1:14" x14ac:dyDescent="0.2">
      <c r="A247" s="34">
        <v>242</v>
      </c>
      <c r="B247" s="238" t="s">
        <v>247</v>
      </c>
      <c r="C247" s="177">
        <v>160.849248625694</v>
      </c>
      <c r="D247" s="177">
        <v>238.68</v>
      </c>
      <c r="E247" s="177">
        <v>243.06</v>
      </c>
      <c r="F247" s="177">
        <v>1372.42</v>
      </c>
      <c r="G247" s="178">
        <v>964.86</v>
      </c>
      <c r="H247" s="177"/>
      <c r="I247" s="238" t="s">
        <v>247</v>
      </c>
      <c r="J247" s="213">
        <f t="shared" si="16"/>
        <v>-1.8499354883050323E-4</v>
      </c>
      <c r="K247" s="213">
        <f t="shared" si="17"/>
        <v>-5.027652086475598E-4</v>
      </c>
      <c r="L247" s="213">
        <f t="shared" si="18"/>
        <v>-2.4685262898049842E-4</v>
      </c>
      <c r="M247" s="213">
        <f t="shared" si="19"/>
        <v>-4.3208347298931971E-3</v>
      </c>
      <c r="N247" s="214">
        <f t="shared" si="20"/>
        <v>7.5451360819185354E-3</v>
      </c>
    </row>
    <row r="248" spans="1:14" x14ac:dyDescent="0.2">
      <c r="A248" s="34">
        <v>243</v>
      </c>
      <c r="B248" s="238" t="s">
        <v>248</v>
      </c>
      <c r="C248" s="177">
        <v>160.87898339651599</v>
      </c>
      <c r="D248" s="177">
        <v>239.42</v>
      </c>
      <c r="E248" s="177">
        <v>243.78</v>
      </c>
      <c r="F248" s="177">
        <v>1374.66</v>
      </c>
      <c r="G248" s="178">
        <v>963.36</v>
      </c>
      <c r="H248" s="177"/>
      <c r="I248" s="238" t="s">
        <v>248</v>
      </c>
      <c r="J248" s="213">
        <f t="shared" si="16"/>
        <v>-1.8482694379473585E-4</v>
      </c>
      <c r="K248" s="213">
        <f t="shared" si="17"/>
        <v>-3.0908027733689281E-3</v>
      </c>
      <c r="L248" s="213">
        <f t="shared" si="18"/>
        <v>-2.9534826482894294E-3</v>
      </c>
      <c r="M248" s="213">
        <f t="shared" si="19"/>
        <v>-1.6294938384764368E-3</v>
      </c>
      <c r="N248" s="214">
        <f t="shared" si="20"/>
        <v>1.5570503238664379E-3</v>
      </c>
    </row>
    <row r="249" spans="1:14" x14ac:dyDescent="0.2">
      <c r="A249" s="34">
        <v>244</v>
      </c>
      <c r="B249" s="238" t="s">
        <v>249</v>
      </c>
      <c r="C249" s="177">
        <v>160.90872366414101</v>
      </c>
      <c r="D249" s="177">
        <v>240.05</v>
      </c>
      <c r="E249" s="177">
        <v>244.37</v>
      </c>
      <c r="F249" s="177">
        <v>1362.45</v>
      </c>
      <c r="G249" s="178">
        <v>968.35</v>
      </c>
      <c r="H249" s="177"/>
      <c r="I249" s="238" t="s">
        <v>249</v>
      </c>
      <c r="J249" s="213">
        <f t="shared" si="16"/>
        <v>-1.8482694379640119E-4</v>
      </c>
      <c r="K249" s="213">
        <f t="shared" si="17"/>
        <v>-2.6244532389086972E-3</v>
      </c>
      <c r="L249" s="213">
        <f t="shared" si="18"/>
        <v>-2.4143716495478307E-3</v>
      </c>
      <c r="M249" s="213">
        <f t="shared" si="19"/>
        <v>8.9617967631840934E-3</v>
      </c>
      <c r="N249" s="214">
        <f t="shared" si="20"/>
        <v>-5.153095471678637E-3</v>
      </c>
    </row>
    <row r="250" spans="1:14" ht="16" thickBot="1" x14ac:dyDescent="0.25">
      <c r="A250" s="35">
        <v>245</v>
      </c>
      <c r="B250" s="239" t="s">
        <v>250</v>
      </c>
      <c r="C250" s="179">
        <v>160.93846942958501</v>
      </c>
      <c r="D250" s="179">
        <v>240.37</v>
      </c>
      <c r="E250" s="179">
        <v>244.44</v>
      </c>
      <c r="F250" s="179">
        <v>1371.54</v>
      </c>
      <c r="G250" s="180">
        <v>966.18</v>
      </c>
      <c r="H250" s="177"/>
      <c r="I250" s="239" t="s">
        <v>250</v>
      </c>
      <c r="J250" s="215">
        <f t="shared" si="16"/>
        <v>-1.8482694379684528E-4</v>
      </c>
      <c r="K250" s="215">
        <f t="shared" si="17"/>
        <v>-1.3312809418812854E-3</v>
      </c>
      <c r="L250" s="215">
        <f t="shared" si="18"/>
        <v>-2.8636884306987298E-4</v>
      </c>
      <c r="M250" s="215">
        <f t="shared" si="19"/>
        <v>-6.6275865085960728E-3</v>
      </c>
      <c r="N250" s="216">
        <f t="shared" si="20"/>
        <v>2.2459583100458147E-3</v>
      </c>
    </row>
  </sheetData>
  <mergeCells count="1">
    <mergeCell ref="J6:N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O2566"/>
  <sheetViews>
    <sheetView topLeftCell="A7" zoomScale="82" workbookViewId="0">
      <selection activeCell="I48" sqref="I48:M53"/>
    </sheetView>
  </sheetViews>
  <sheetFormatPr baseColWidth="10" defaultRowHeight="15" x14ac:dyDescent="0.2"/>
  <cols>
    <col min="1" max="1" width="12" style="3" bestFit="1" customWidth="1"/>
    <col min="2" max="2" width="19.5" style="3" customWidth="1"/>
    <col min="3" max="3" width="11.1640625" style="3" customWidth="1"/>
    <col min="4" max="4" width="7.83203125" style="3" bestFit="1" customWidth="1"/>
    <col min="5" max="5" width="9.6640625" style="3" customWidth="1"/>
    <col min="6" max="6" width="8" style="3" bestFit="1" customWidth="1"/>
    <col min="7" max="7" width="7.1640625" style="3" bestFit="1" customWidth="1"/>
    <col min="9" max="9" width="15.83203125" customWidth="1"/>
    <col min="10" max="10" width="10.83203125" bestFit="1" customWidth="1"/>
    <col min="11" max="11" width="10.33203125" bestFit="1" customWidth="1"/>
    <col min="12" max="12" width="11.83203125" bestFit="1" customWidth="1"/>
    <col min="13" max="13" width="10.33203125" bestFit="1" customWidth="1"/>
    <col min="14" max="14" width="10.83203125" bestFit="1" customWidth="1"/>
    <col min="16" max="16" width="21.6640625" bestFit="1" customWidth="1"/>
    <col min="17" max="17" width="13.1640625" bestFit="1" customWidth="1"/>
  </cols>
  <sheetData>
    <row r="1" spans="1:457" s="108" customFormat="1" x14ac:dyDescent="0.2">
      <c r="K1" s="108" t="s">
        <v>258</v>
      </c>
      <c r="M1" s="108">
        <v>250</v>
      </c>
    </row>
    <row r="2" spans="1:457" s="108" customFormat="1" x14ac:dyDescent="0.2"/>
    <row r="3" spans="1:457" s="108" customFormat="1" ht="16" thickBot="1" x14ac:dyDescent="0.25">
      <c r="A3" s="74"/>
      <c r="B3" s="74"/>
      <c r="C3" s="74"/>
      <c r="D3" s="188"/>
      <c r="E3" s="219"/>
      <c r="F3" s="219"/>
      <c r="G3" s="219"/>
      <c r="H3" s="219"/>
      <c r="I3" s="219"/>
    </row>
    <row r="4" spans="1:457" s="108" customFormat="1" ht="40" x14ac:dyDescent="0.2">
      <c r="A4" s="221" t="s">
        <v>251</v>
      </c>
      <c r="B4" s="222" t="s">
        <v>410</v>
      </c>
      <c r="C4" s="224" t="s">
        <v>255</v>
      </c>
      <c r="D4" s="74"/>
    </row>
    <row r="5" spans="1:457" s="108" customFormat="1" x14ac:dyDescent="0.2">
      <c r="A5" s="34" t="s">
        <v>1</v>
      </c>
      <c r="B5" s="220">
        <v>5.5E-2</v>
      </c>
      <c r="C5" s="196">
        <f>(B5+1)^(1/250)-1</f>
        <v>2.1418600225908691E-4</v>
      </c>
      <c r="D5" s="74"/>
    </row>
    <row r="6" spans="1:457" s="108" customFormat="1" x14ac:dyDescent="0.2">
      <c r="A6" s="34" t="s">
        <v>2</v>
      </c>
      <c r="B6" s="220">
        <v>8.5000000000000006E-2</v>
      </c>
      <c r="C6" s="196">
        <f t="shared" ref="C6:C9" si="0">(B6+1)^(1/250)-1</f>
        <v>3.2637319611583671E-4</v>
      </c>
      <c r="D6" s="74"/>
    </row>
    <row r="7" spans="1:457" s="108" customFormat="1" x14ac:dyDescent="0.2">
      <c r="A7" s="34" t="s">
        <v>3</v>
      </c>
      <c r="B7" s="113">
        <v>0.08</v>
      </c>
      <c r="C7" s="196">
        <f t="shared" si="0"/>
        <v>3.07891553422035E-4</v>
      </c>
      <c r="D7" s="74"/>
    </row>
    <row r="8" spans="1:457" s="108" customFormat="1" x14ac:dyDescent="0.2">
      <c r="A8" s="34" t="s">
        <v>4</v>
      </c>
      <c r="B8" s="113">
        <v>0.13</v>
      </c>
      <c r="C8" s="196">
        <f t="shared" si="0"/>
        <v>4.8899004757019249E-4</v>
      </c>
      <c r="D8" s="74"/>
    </row>
    <row r="9" spans="1:457" s="108" customFormat="1" ht="16" thickBot="1" x14ac:dyDescent="0.25">
      <c r="A9" s="35" t="s">
        <v>5</v>
      </c>
      <c r="B9" s="223">
        <v>0.15</v>
      </c>
      <c r="C9" s="197">
        <f t="shared" si="0"/>
        <v>5.5920406582932181E-4</v>
      </c>
      <c r="D9" s="74"/>
    </row>
    <row r="10" spans="1:457" s="108" customFormat="1" x14ac:dyDescent="0.2">
      <c r="A10" s="74"/>
      <c r="B10" s="74"/>
      <c r="C10" s="74"/>
      <c r="D10" s="74"/>
    </row>
    <row r="11" spans="1:457" s="1" customFormat="1" ht="16" thickBot="1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</row>
    <row r="12" spans="1:457" s="1" customFormat="1" ht="16" thickBot="1" x14ac:dyDescent="0.25">
      <c r="A12" s="276" t="s">
        <v>256</v>
      </c>
      <c r="B12" s="277"/>
      <c r="C12" s="277"/>
      <c r="D12" s="277"/>
      <c r="E12" s="277"/>
      <c r="F12" s="277"/>
      <c r="G12" s="278"/>
      <c r="H12" s="3"/>
      <c r="I12" s="276" t="s">
        <v>259</v>
      </c>
      <c r="J12" s="277"/>
      <c r="K12" s="277"/>
      <c r="L12" s="277"/>
      <c r="M12" s="277"/>
      <c r="N12" s="27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</row>
    <row r="13" spans="1:457" ht="16" thickBot="1" x14ac:dyDescent="0.25">
      <c r="A13" s="189" t="s">
        <v>257</v>
      </c>
      <c r="B13" s="190" t="s">
        <v>0</v>
      </c>
      <c r="C13" s="191" t="s">
        <v>1</v>
      </c>
      <c r="D13" s="191" t="s">
        <v>2</v>
      </c>
      <c r="E13" s="191" t="s">
        <v>3</v>
      </c>
      <c r="F13" s="191" t="s">
        <v>4</v>
      </c>
      <c r="G13" s="192" t="s">
        <v>5</v>
      </c>
      <c r="H13" s="3"/>
      <c r="I13" s="15" t="s">
        <v>252</v>
      </c>
      <c r="J13" s="16" t="s">
        <v>1</v>
      </c>
      <c r="K13" s="16" t="s">
        <v>2</v>
      </c>
      <c r="L13" s="16" t="s">
        <v>3</v>
      </c>
      <c r="M13" s="16" t="s">
        <v>4</v>
      </c>
      <c r="N13" s="17" t="s">
        <v>5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</row>
    <row r="14" spans="1:457" x14ac:dyDescent="0.2">
      <c r="A14" s="4">
        <v>1</v>
      </c>
      <c r="B14" s="5" t="s">
        <v>6</v>
      </c>
      <c r="C14" s="284"/>
      <c r="D14" s="284"/>
      <c r="E14" s="284"/>
      <c r="F14" s="284"/>
      <c r="G14" s="285"/>
      <c r="H14" s="3"/>
      <c r="I14" s="18" t="s">
        <v>1</v>
      </c>
      <c r="J14" s="107">
        <f>COVAR(C14:C258,$C14:$C258)</f>
        <v>3.4662714742569015E-8</v>
      </c>
      <c r="K14" s="107">
        <f>COVAR(D14:D258,$C14:$C258)</f>
        <v>6.7661007422559159E-9</v>
      </c>
      <c r="L14" s="107">
        <f>COVAR(E14:E258,$C14:$C258)</f>
        <v>3.1223681969912993E-8</v>
      </c>
      <c r="M14" s="107">
        <f>COVAR(F14:F258,$C14:$C258)</f>
        <v>9.3781091654655232E-8</v>
      </c>
      <c r="N14" s="193">
        <f>COVAR(G14:G258,$C14:$C258)</f>
        <v>-7.6146587229904684E-8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</row>
    <row r="15" spans="1:457" x14ac:dyDescent="0.2">
      <c r="A15" s="4">
        <v>2</v>
      </c>
      <c r="B15" s="5" t="s">
        <v>7</v>
      </c>
      <c r="C15" s="6">
        <v>1.8538888888719462E-4</v>
      </c>
      <c r="D15" s="6">
        <v>-5.3538401635366828E-4</v>
      </c>
      <c r="E15" s="6">
        <v>-2.7262813522355156E-4</v>
      </c>
      <c r="F15" s="6">
        <v>-1.6625698324022276E-2</v>
      </c>
      <c r="G15" s="7">
        <v>-8.3998491289234423E-3</v>
      </c>
      <c r="H15" s="3"/>
      <c r="I15" s="18" t="s">
        <v>2</v>
      </c>
      <c r="J15" s="107">
        <f>COVAR($D14:$D$258,C14:C258)</f>
        <v>6.7661007422559159E-9</v>
      </c>
      <c r="K15" s="107">
        <f>COVAR($D14:$D$258,D14:D258)</f>
        <v>7.9430564040484732E-6</v>
      </c>
      <c r="L15" s="107">
        <f>COVAR($D14:$D$258,E14:E258)</f>
        <v>4.1663311902546013E-6</v>
      </c>
      <c r="M15" s="107">
        <f>COVAR($D14:$D$258,F14:F258)</f>
        <v>4.2515336082636117E-6</v>
      </c>
      <c r="N15" s="193">
        <f>COVAR($D14:$D$258,G14:G258)</f>
        <v>2.6759845557394311E-7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</row>
    <row r="16" spans="1:457" x14ac:dyDescent="0.2">
      <c r="A16" s="4">
        <v>3</v>
      </c>
      <c r="B16" s="5" t="s">
        <v>8</v>
      </c>
      <c r="C16" s="6">
        <v>1.8541666666527234E-4</v>
      </c>
      <c r="D16" s="6">
        <v>3.0679327976625981E-3</v>
      </c>
      <c r="E16" s="6">
        <v>1.1817107535678772E-3</v>
      </c>
      <c r="F16" s="6">
        <v>-6.3248950900636203E-3</v>
      </c>
      <c r="G16" s="7">
        <v>-4.286903868493952E-3</v>
      </c>
      <c r="H16" s="3"/>
      <c r="I16" s="18" t="s">
        <v>3</v>
      </c>
      <c r="J16" s="107">
        <f>COVAR(C14:C258,$E14:$E258)</f>
        <v>3.1223681969912993E-8</v>
      </c>
      <c r="K16" s="107">
        <f>COVAR(D14:D258,$E14:$E258)</f>
        <v>4.1663311902546013E-6</v>
      </c>
      <c r="L16" s="107">
        <f>COVAR(E14:E258,$E14:$E258)</f>
        <v>6.6327729049324979E-6</v>
      </c>
      <c r="M16" s="107">
        <f>COVAR(F14:F258,$E14:$E258)</f>
        <v>2.435726755766744E-6</v>
      </c>
      <c r="N16" s="193">
        <f>COVAR(G14:G258,$E14:$E258)</f>
        <v>1.7857379632404952E-7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</row>
    <row r="17" spans="1:457" x14ac:dyDescent="0.2">
      <c r="A17" s="4">
        <v>4</v>
      </c>
      <c r="B17" s="5" t="s">
        <v>9</v>
      </c>
      <c r="C17" s="6">
        <v>1.8541666666438417E-4</v>
      </c>
      <c r="D17" s="6">
        <v>-1.2137100689387781E-3</v>
      </c>
      <c r="E17" s="6">
        <v>-1.8612674777556126E-3</v>
      </c>
      <c r="F17" s="6">
        <v>-1.5771860683167604E-2</v>
      </c>
      <c r="G17" s="7">
        <v>1.7035599240109445E-3</v>
      </c>
      <c r="H17" s="3"/>
      <c r="I17" s="18" t="s">
        <v>4</v>
      </c>
      <c r="J17" s="107">
        <f>COVAR(C14:C258,$F14:$F258)</f>
        <v>9.3781091654655232E-8</v>
      </c>
      <c r="K17" s="107">
        <f>COVAR(D14:D258,$F14:$F258)</f>
        <v>4.2515336082636117E-6</v>
      </c>
      <c r="L17" s="107">
        <f>COVAR(E14:E258,$F14:$F258)</f>
        <v>2.435726755766744E-6</v>
      </c>
      <c r="M17" s="107">
        <f>COVAR(F14:F258,$F14:$F258)</f>
        <v>4.371389239996502E-5</v>
      </c>
      <c r="N17" s="193">
        <f>COVAR(G14:G258,$F14:$F258)</f>
        <v>1.2640775017405757E-5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</row>
    <row r="18" spans="1:457" ht="16" thickBot="1" x14ac:dyDescent="0.25">
      <c r="A18" s="4">
        <v>5</v>
      </c>
      <c r="B18" s="5" t="s">
        <v>10</v>
      </c>
      <c r="C18" s="6">
        <v>1.8541666666749279E-4</v>
      </c>
      <c r="D18" s="6">
        <v>2.673406892529151E-3</v>
      </c>
      <c r="E18" s="6">
        <v>-1.1370355209896488E-3</v>
      </c>
      <c r="F18" s="6">
        <v>1.4638226683394429E-3</v>
      </c>
      <c r="G18" s="7">
        <v>-5.2565939332721578E-3</v>
      </c>
      <c r="H18" s="3"/>
      <c r="I18" s="19" t="s">
        <v>5</v>
      </c>
      <c r="J18" s="194">
        <f>COVAR(C14:C258,$G14:$G258)</f>
        <v>-7.6146587229904684E-8</v>
      </c>
      <c r="K18" s="194">
        <f>COVAR(D14:D258,$G14:$G258)</f>
        <v>2.6759845557394311E-7</v>
      </c>
      <c r="L18" s="194">
        <f>COVAR(E14:E258,$G14:$G258)</f>
        <v>1.7857379632404952E-7</v>
      </c>
      <c r="M18" s="194">
        <f>COVAR(F14:F258,$G14:$G258)</f>
        <v>1.2640775017405757E-5</v>
      </c>
      <c r="N18" s="195">
        <f>COVAR(G14:G258,$G14:$G258)</f>
        <v>4.5283103570828027E-5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</row>
    <row r="19" spans="1:457" ht="16" thickBot="1" x14ac:dyDescent="0.25">
      <c r="A19" s="4">
        <v>6</v>
      </c>
      <c r="B19" s="5" t="s">
        <v>11</v>
      </c>
      <c r="C19" s="6">
        <v>7.4166666666508618E-4</v>
      </c>
      <c r="D19" s="6">
        <v>2.0845452782625173E-3</v>
      </c>
      <c r="E19" s="6">
        <v>4.4167197887259313E-3</v>
      </c>
      <c r="F19" s="6">
        <v>2.7509029179523914E-2</v>
      </c>
      <c r="G19" s="7">
        <v>7.6157121986095699E-3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</row>
    <row r="20" spans="1:457" ht="16" thickBot="1" x14ac:dyDescent="0.25">
      <c r="A20" s="4">
        <v>7</v>
      </c>
      <c r="B20" s="5" t="s">
        <v>12</v>
      </c>
      <c r="C20" s="6">
        <v>1.8502777777862356E-4</v>
      </c>
      <c r="D20" s="6">
        <v>4.1120410236563654E-3</v>
      </c>
      <c r="E20" s="6">
        <v>5.0319597443220232E-3</v>
      </c>
      <c r="F20" s="6">
        <v>5.8332078880023452E-3</v>
      </c>
      <c r="G20" s="7">
        <v>8.4322234333544799E-4</v>
      </c>
      <c r="H20" s="3"/>
      <c r="I20" s="276" t="s">
        <v>260</v>
      </c>
      <c r="J20" s="277"/>
      <c r="K20" s="277"/>
      <c r="L20" s="277"/>
      <c r="M20" s="277"/>
      <c r="N20" s="278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</row>
    <row r="21" spans="1:457" x14ac:dyDescent="0.2">
      <c r="A21" s="4">
        <v>8</v>
      </c>
      <c r="B21" s="5" t="s">
        <v>13</v>
      </c>
      <c r="C21" s="6">
        <v>1.853333333345919E-4</v>
      </c>
      <c r="D21" s="6">
        <v>-3.3725187897470921E-4</v>
      </c>
      <c r="E21" s="6">
        <v>-8.5701398285975561E-4</v>
      </c>
      <c r="F21" s="6">
        <v>1.125453661091802E-2</v>
      </c>
      <c r="G21" s="7">
        <v>8.1888048660201385E-3</v>
      </c>
      <c r="H21" s="3"/>
      <c r="I21" s="12" t="s">
        <v>253</v>
      </c>
      <c r="J21" s="20" t="s">
        <v>1</v>
      </c>
      <c r="K21" s="20" t="s">
        <v>2</v>
      </c>
      <c r="L21" s="20" t="s">
        <v>3</v>
      </c>
      <c r="M21" s="20" t="s">
        <v>4</v>
      </c>
      <c r="N21" s="21" t="s">
        <v>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</row>
    <row r="22" spans="1:457" x14ac:dyDescent="0.2">
      <c r="A22" s="4">
        <v>9</v>
      </c>
      <c r="B22" s="5" t="s">
        <v>14</v>
      </c>
      <c r="C22" s="6">
        <v>1.8547222222031756E-4</v>
      </c>
      <c r="D22" s="6">
        <v>1.7350233746202814E-3</v>
      </c>
      <c r="E22" s="6">
        <v>9.9318315200225271E-4</v>
      </c>
      <c r="F22" s="6">
        <v>-7.62178201703545E-4</v>
      </c>
      <c r="G22" s="7">
        <v>-1.3054777070063639E-2</v>
      </c>
      <c r="H22" s="3"/>
      <c r="I22" s="13" t="s">
        <v>1</v>
      </c>
      <c r="J22" s="198">
        <f>CORREL($C14:$C258,C14:C258)</f>
        <v>1</v>
      </c>
      <c r="K22" s="198">
        <f>CORREL($C14:$C258,D14:D258)</f>
        <v>1.2894762572284476E-2</v>
      </c>
      <c r="L22" s="198">
        <f>CORREL($C14:$C258,E14:E258)</f>
        <v>6.5118631368075594E-2</v>
      </c>
      <c r="M22" s="198">
        <f>CORREL($C14:$C258,F14:F258)</f>
        <v>7.6185839558559273E-2</v>
      </c>
      <c r="N22" s="199">
        <f>CORREL($C14:$C258,G14:G258)</f>
        <v>-6.0778652169122975E-2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</row>
    <row r="23" spans="1:457" x14ac:dyDescent="0.2">
      <c r="A23" s="4">
        <v>10</v>
      </c>
      <c r="B23" s="5" t="s">
        <v>15</v>
      </c>
      <c r="C23" s="6">
        <v>5.5658333333563625E-4</v>
      </c>
      <c r="D23" s="6">
        <v>-9.622323791191878E-5</v>
      </c>
      <c r="E23" s="6">
        <v>-2.2549948135108799E-4</v>
      </c>
      <c r="F23" s="6">
        <v>5.3393169228945769E-3</v>
      </c>
      <c r="G23" s="7">
        <v>4.615670562967189E-3</v>
      </c>
      <c r="H23" s="3"/>
      <c r="I23" s="13" t="s">
        <v>2</v>
      </c>
      <c r="J23" s="198">
        <f>CORREL($D14:$D258,C14:C258)</f>
        <v>1.2894762572284476E-2</v>
      </c>
      <c r="K23" s="198">
        <f>CORREL($D14:$D258,D14:D258)</f>
        <v>1.0000000000000002</v>
      </c>
      <c r="L23" s="198">
        <f>CORREL($D14:$D258,E14:E258)</f>
        <v>0.57400067442686331</v>
      </c>
      <c r="M23" s="198">
        <f>CORREL($D14:$D258,F14:F258)</f>
        <v>0.22816133736529073</v>
      </c>
      <c r="N23" s="199">
        <f>CORREL($D14:$D258,G14:G258)</f>
        <v>1.4109826941332381E-2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</row>
    <row r="24" spans="1:457" x14ac:dyDescent="0.2">
      <c r="A24" s="4">
        <v>11</v>
      </c>
      <c r="B24" s="5" t="s">
        <v>16</v>
      </c>
      <c r="C24" s="6">
        <v>1.8547222222164983E-4</v>
      </c>
      <c r="D24" s="6">
        <v>1.2991387191454429E-3</v>
      </c>
      <c r="E24" s="6">
        <v>1.9848430169613351E-3</v>
      </c>
      <c r="F24" s="6">
        <v>-1.0084194553503512E-2</v>
      </c>
      <c r="G24" s="7">
        <v>9.713128655271408E-3</v>
      </c>
      <c r="H24" s="3"/>
      <c r="I24" s="13" t="s">
        <v>3</v>
      </c>
      <c r="J24" s="198">
        <f>CORREL($E14:$E258,C14:C258)</f>
        <v>6.5118631368075594E-2</v>
      </c>
      <c r="K24" s="198">
        <f>CORREL($E14:$E258,D14:D258)</f>
        <v>0.57400067442686331</v>
      </c>
      <c r="L24" s="198">
        <f>CORREL($E14:$E258,E14:E258)</f>
        <v>1</v>
      </c>
      <c r="M24" s="198">
        <f>CORREL($E14:$E258,F14:F258)</f>
        <v>0.14304453268797765</v>
      </c>
      <c r="N24" s="199">
        <f>CORREL($E14:$E258,G14:G258)</f>
        <v>1.0303910439605235E-2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</row>
    <row r="25" spans="1:457" x14ac:dyDescent="0.2">
      <c r="A25" s="4">
        <v>12</v>
      </c>
      <c r="B25" s="5" t="s">
        <v>17</v>
      </c>
      <c r="C25" s="6">
        <v>1.8547222222253801E-4</v>
      </c>
      <c r="D25" s="6">
        <v>-2.4026910139351987E-4</v>
      </c>
      <c r="E25" s="6">
        <v>-9.0041419052766525E-4</v>
      </c>
      <c r="F25" s="6">
        <v>-1.2010000892936912E-2</v>
      </c>
      <c r="G25" s="7">
        <v>-7.1969542733825165E-3</v>
      </c>
      <c r="H25" s="3"/>
      <c r="I25" s="13" t="s">
        <v>4</v>
      </c>
      <c r="J25" s="198">
        <f>CORREL($F14:$F258,C14:C258)</f>
        <v>7.6185839558559273E-2</v>
      </c>
      <c r="K25" s="198">
        <f>CORREL($F14:$F258,D14:D258)</f>
        <v>0.22816133736529073</v>
      </c>
      <c r="L25" s="198">
        <f>CORREL($F14:$F258,E14:E258)</f>
        <v>0.14304453268797765</v>
      </c>
      <c r="M25" s="198">
        <f>CORREL($F14:$F258,F14:F258)</f>
        <v>0.99999999999999989</v>
      </c>
      <c r="N25" s="199">
        <f>CORREL($F14:$F258,G14:G258)</f>
        <v>0.28411611666652431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</row>
    <row r="26" spans="1:457" ht="16" thickBot="1" x14ac:dyDescent="0.25">
      <c r="A26" s="4">
        <v>13</v>
      </c>
      <c r="B26" s="5" t="s">
        <v>18</v>
      </c>
      <c r="C26" s="6">
        <v>1.8555555555765935E-4</v>
      </c>
      <c r="D26" s="6">
        <v>-2.8358567652007061E-3</v>
      </c>
      <c r="E26" s="6">
        <v>-2.0728190338860086E-3</v>
      </c>
      <c r="F26" s="6">
        <v>-3.4118125536626298E-3</v>
      </c>
      <c r="G26" s="7">
        <v>-9.9457597227481376E-4</v>
      </c>
      <c r="H26" s="3"/>
      <c r="I26" s="14" t="s">
        <v>5</v>
      </c>
      <c r="J26" s="200">
        <f>CORREL($G14:$G258,C14:C258)</f>
        <v>-6.0778652169122975E-2</v>
      </c>
      <c r="K26" s="200">
        <f>CORREL($G14:$G258,D14:D258)</f>
        <v>1.4109826941332381E-2</v>
      </c>
      <c r="L26" s="200">
        <f>CORREL($G14:$G258,E14:E258)</f>
        <v>1.0303910439605235E-2</v>
      </c>
      <c r="M26" s="200">
        <f>CORREL($G14:$G258,F14:F258)</f>
        <v>0.28411611666652431</v>
      </c>
      <c r="N26" s="201">
        <f>CORREL($G14:$G258,G14:G258)</f>
        <v>1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</row>
    <row r="27" spans="1:457" x14ac:dyDescent="0.2">
      <c r="A27" s="4">
        <v>14</v>
      </c>
      <c r="B27" s="5" t="s">
        <v>19</v>
      </c>
      <c r="C27" s="6">
        <v>1.8558333333018595E-4</v>
      </c>
      <c r="D27" s="6">
        <v>0</v>
      </c>
      <c r="E27" s="6">
        <v>4.515488124257061E-5</v>
      </c>
      <c r="F27" s="6">
        <v>-5.8191821404007804E-4</v>
      </c>
      <c r="G27" s="7">
        <v>1.4984809918712205E-3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</row>
    <row r="28" spans="1:457" x14ac:dyDescent="0.2">
      <c r="A28" s="4">
        <v>15</v>
      </c>
      <c r="B28" s="5" t="s">
        <v>20</v>
      </c>
      <c r="C28" s="6">
        <v>5.5683333333234053E-4</v>
      </c>
      <c r="D28" s="6">
        <v>-1.4942639544972547E-3</v>
      </c>
      <c r="E28" s="6">
        <v>5.8698695082859409E-4</v>
      </c>
      <c r="F28" s="6">
        <v>2.2080396842198979E-3</v>
      </c>
      <c r="G28" s="7">
        <v>1.72169956342616E-3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</row>
    <row r="29" spans="1:457" ht="16" thickBot="1" x14ac:dyDescent="0.25">
      <c r="A29" s="4">
        <v>16</v>
      </c>
      <c r="B29" s="5" t="s">
        <v>21</v>
      </c>
      <c r="C29" s="6">
        <v>1.8586111110896475E-4</v>
      </c>
      <c r="D29" s="6">
        <v>-7.7238715906347011E-4</v>
      </c>
      <c r="E29" s="6">
        <v>-5.4151624548737232E-4</v>
      </c>
      <c r="F29" s="6">
        <v>-4.4667109313695219E-3</v>
      </c>
      <c r="G29" s="7">
        <v>-7.3967221165061048E-3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</row>
    <row r="30" spans="1:457" x14ac:dyDescent="0.2">
      <c r="A30" s="4">
        <v>17</v>
      </c>
      <c r="B30" s="5" t="s">
        <v>22</v>
      </c>
      <c r="C30" s="6">
        <v>1.8552777777602891E-4</v>
      </c>
      <c r="D30" s="6">
        <v>2.5605101695733712E-3</v>
      </c>
      <c r="E30" s="6">
        <v>1.354524110529276E-3</v>
      </c>
      <c r="F30" s="6">
        <v>-9.6935063360212848E-3</v>
      </c>
      <c r="G30" s="7">
        <v>1.9335621450583762E-2</v>
      </c>
      <c r="H30" s="3"/>
      <c r="I30" s="281" t="s">
        <v>262</v>
      </c>
      <c r="J30" s="282"/>
      <c r="K30" s="282"/>
      <c r="L30" s="282"/>
      <c r="M30" s="282"/>
      <c r="N30" s="28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</row>
    <row r="31" spans="1:457" x14ac:dyDescent="0.2">
      <c r="A31" s="4">
        <v>18</v>
      </c>
      <c r="B31" s="5" t="s">
        <v>23</v>
      </c>
      <c r="C31" s="6">
        <v>1.8608333333514082E-4</v>
      </c>
      <c r="D31" s="6">
        <v>2.8912875867392884E-4</v>
      </c>
      <c r="E31" s="6">
        <v>1.3526918567952073E-4</v>
      </c>
      <c r="F31" s="6">
        <v>-3.4592277962729456E-3</v>
      </c>
      <c r="G31" s="7">
        <v>-6.0870180689389652E-3</v>
      </c>
      <c r="H31" s="3"/>
      <c r="I31" s="18"/>
      <c r="J31" s="31" t="s">
        <v>1</v>
      </c>
      <c r="K31" s="31" t="s">
        <v>2</v>
      </c>
      <c r="L31" s="31" t="s">
        <v>3</v>
      </c>
      <c r="M31" s="31" t="s">
        <v>4</v>
      </c>
      <c r="N31" s="32" t="s">
        <v>5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</row>
    <row r="32" spans="1:457" x14ac:dyDescent="0.2">
      <c r="A32" s="4">
        <v>19</v>
      </c>
      <c r="B32" s="5" t="s">
        <v>24</v>
      </c>
      <c r="C32" s="6">
        <v>1.8633333333406554E-4</v>
      </c>
      <c r="D32" s="6">
        <v>-8.6713556219297772E-4</v>
      </c>
      <c r="E32" s="6">
        <v>0</v>
      </c>
      <c r="F32" s="6">
        <v>1.7663366944908887E-4</v>
      </c>
      <c r="G32" s="7">
        <v>3.2350936447704814E-3</v>
      </c>
      <c r="H32" s="3"/>
      <c r="I32" s="18" t="s">
        <v>1</v>
      </c>
      <c r="J32" s="107">
        <f>((1+VLOOKUP($I32,'Punto 1.'!$P$5:$R$10,3,0)+VLOOKUP(J$31,'Punto 1.'!$P$5:$R$10,3,0)+J14+VLOOKUP($I32,'Punto 1.'!$P$5:$R$10,3,0)*VLOOKUP(J$31,'Punto 1.'!$P$5:$R$10,3,0))^(250))-(1+VLOOKUP($I32,'Punto 1.'!$P$5:$R$10,2,0))*(1+VLOOKUP(J$31,'Punto 1.'!$P$5:$R$10,2,0))</f>
        <v>9.6410281851255775E-6</v>
      </c>
      <c r="K32" s="107">
        <f>((1+VLOOKUP($I32,'Punto 1.'!$P$5:$R$10,3,0)+VLOOKUP(K$31,'Punto 1.'!$P$5:$R$10,3,0)+K14+VLOOKUP($I32,'Punto 1.'!$P$5:$R$10,3,0)*VLOOKUP(K$31,'Punto 1.'!$P$5:$R$10,3,0))^(250))-(1+VLOOKUP($I32,'Punto 1.'!$P$5:$R$10,2,0))*(1+VLOOKUP(K$31,'Punto 1.'!$P$5:$R$10,2,0))</f>
        <v>1.9352020454999064E-6</v>
      </c>
      <c r="L32" s="107">
        <f>((1+VLOOKUP($I32,'Punto 1.'!$P$5:$R$10,3,0)+VLOOKUP(L$31,'Punto 1.'!$P$5:$R$10,3,0)+L14+VLOOKUP($I32,'Punto 1.'!$P$5:$R$10,3,0)*VLOOKUP(L$31,'Punto 1.'!$P$5:$R$10,3,0))^(250))-(1+VLOOKUP($I32,'Punto 1.'!$P$5:$R$10,2,0))*(1+VLOOKUP(L$31,'Punto 1.'!$P$5:$R$10,2,0))</f>
        <v>8.8894587846333195E-6</v>
      </c>
      <c r="M32" s="107">
        <f>((1+VLOOKUP($I32,'Punto 1.'!$P$5:$R$10,3,0)+VLOOKUP(M$31,'Punto 1.'!$P$5:$R$10,3,0)+M14+VLOOKUP($I32,'Punto 1.'!$P$5:$R$10,3,0)*VLOOKUP(M$31,'Punto 1.'!$P$5:$R$10,3,0))^(250))-(1+VLOOKUP($I32,'Punto 1.'!$P$5:$R$10,2,0))*(1+VLOOKUP(M$31,'Punto 1.'!$P$5:$R$10,2,0))</f>
        <v>2.7930964857425522E-5</v>
      </c>
      <c r="N32" s="193">
        <f>((1+VLOOKUP($I32,'Punto 1.'!$P$5:$R$10,3,0)+VLOOKUP(N$31,'Punto 1.'!$P$5:$R$10,3,0)+N14+VLOOKUP($I32,'Punto 1.'!$P$5:$R$10,3,0)*VLOOKUP(N$31,'Punto 1.'!$P$5:$R$10,3,0))^(250))-(1+VLOOKUP($I32,'Punto 1.'!$P$5:$R$10,2,0))*(1+VLOOKUP(N$31,'Punto 1.'!$P$5:$R$10,2,0))</f>
        <v>-2.3078141735854985E-5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</row>
    <row r="33" spans="1:457" x14ac:dyDescent="0.2">
      <c r="A33" s="4">
        <v>20</v>
      </c>
      <c r="B33" s="5" t="s">
        <v>25</v>
      </c>
      <c r="C33" s="6">
        <v>7.4644444444249558E-4</v>
      </c>
      <c r="D33" s="6">
        <v>2.4108003857281624E-3</v>
      </c>
      <c r="E33" s="6">
        <v>1.3525089040169469E-3</v>
      </c>
      <c r="F33" s="6">
        <v>-7.5631929727570935E-3</v>
      </c>
      <c r="G33" s="7">
        <v>-6.3174973381331379E-3</v>
      </c>
      <c r="H33" s="3"/>
      <c r="I33" s="18" t="s">
        <v>2</v>
      </c>
      <c r="J33" s="107">
        <f>((1+VLOOKUP($I33,'Punto 1.'!$P$5:$R$10,3,0)+VLOOKUP(J$31,'Punto 1.'!$P$5:$R$10,3,0)+J15+VLOOKUP($I33,'Punto 1.'!$P$5:$R$10,3,0)*VLOOKUP(J$31,'Punto 1.'!$P$5:$R$10,3,0))^(250))-(1+VLOOKUP($I33,'Punto 1.'!$P$5:$R$10,2,0))*(1+VLOOKUP(J$31,'Punto 1.'!$P$5:$R$10,2,0))</f>
        <v>1.9352020454999064E-6</v>
      </c>
      <c r="K33" s="107">
        <f>((1+VLOOKUP($I33,'Punto 1.'!$P$5:$R$10,3,0)+VLOOKUP(K$31,'Punto 1.'!$P$5:$R$10,3,0)+K15+VLOOKUP($I33,'Punto 1.'!$P$5:$R$10,3,0)*VLOOKUP(K$31,'Punto 1.'!$P$5:$R$10,3,0))^(250))-(1+VLOOKUP($I33,'Punto 1.'!$P$5:$R$10,2,0))*(1+VLOOKUP(K$31,'Punto 1.'!$P$5:$R$10,2,0))</f>
        <v>2.3384762387108626E-3</v>
      </c>
      <c r="L33" s="107">
        <f>((1+VLOOKUP($I33,'Punto 1.'!$P$5:$R$10,3,0)+VLOOKUP(L$31,'Punto 1.'!$P$5:$R$10,3,0)+L15+VLOOKUP($I33,'Punto 1.'!$P$5:$R$10,3,0)*VLOOKUP(L$31,'Punto 1.'!$P$5:$R$10,3,0))^(250))-(1+VLOOKUP($I33,'Punto 1.'!$P$5:$R$10,2,0))*(1+VLOOKUP(L$31,'Punto 1.'!$P$5:$R$10,2,0))</f>
        <v>1.2203854658294766E-3</v>
      </c>
      <c r="M33" s="107">
        <f>((1+VLOOKUP($I33,'Punto 1.'!$P$5:$R$10,3,0)+VLOOKUP(M$31,'Punto 1.'!$P$5:$R$10,3,0)+M15+VLOOKUP($I33,'Punto 1.'!$P$5:$R$10,3,0)*VLOOKUP(M$31,'Punto 1.'!$P$5:$R$10,3,0))^(250))-(1+VLOOKUP($I33,'Punto 1.'!$P$5:$R$10,2,0))*(1+VLOOKUP(M$31,'Punto 1.'!$P$5:$R$10,2,0))</f>
        <v>1.3027752092817924E-3</v>
      </c>
      <c r="N33" s="193">
        <f>((1+VLOOKUP($I33,'Punto 1.'!$P$5:$R$10,3,0)+VLOOKUP(N$31,'Punto 1.'!$P$5:$R$10,3,0)+N15+VLOOKUP($I33,'Punto 1.'!$P$5:$R$10,3,0)*VLOOKUP(N$31,'Punto 1.'!$P$5:$R$10,3,0))^(250))-(1+VLOOKUP($I33,'Punto 1.'!$P$5:$R$10,2,0))*(1+VLOOKUP(N$31,'Punto 1.'!$P$5:$R$10,2,0))</f>
        <v>8.3402896955631078E-5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</row>
    <row r="34" spans="1:457" x14ac:dyDescent="0.2">
      <c r="A34" s="4">
        <v>21</v>
      </c>
      <c r="B34" s="5" t="s">
        <v>26</v>
      </c>
      <c r="C34" s="6">
        <v>1.9186111111380022E-4</v>
      </c>
      <c r="D34" s="6">
        <v>2.8379028379028615E-3</v>
      </c>
      <c r="E34" s="6">
        <v>-9.4547746612039241E-4</v>
      </c>
      <c r="F34" s="6">
        <v>6.7078784690255411E-3</v>
      </c>
      <c r="G34" s="7">
        <v>1.949138705200415E-3</v>
      </c>
      <c r="H34" s="3"/>
      <c r="I34" s="18" t="s">
        <v>3</v>
      </c>
      <c r="J34" s="107">
        <f>((1+VLOOKUP($I34,'Punto 1.'!$P$5:$R$10,3,0)+VLOOKUP(J$31,'Punto 1.'!$P$5:$R$10,3,0)+J16+VLOOKUP($I34,'Punto 1.'!$P$5:$R$10,3,0)*VLOOKUP(J$31,'Punto 1.'!$P$5:$R$10,3,0))^(250))-(1+VLOOKUP($I34,'Punto 1.'!$P$5:$R$10,2,0))*(1+VLOOKUP(J$31,'Punto 1.'!$P$5:$R$10,2,0))</f>
        <v>8.8894587846333195E-6</v>
      </c>
      <c r="K34" s="107">
        <f>((1+VLOOKUP($I34,'Punto 1.'!$P$5:$R$10,3,0)+VLOOKUP(K$31,'Punto 1.'!$P$5:$R$10,3,0)+K16+VLOOKUP($I34,'Punto 1.'!$P$5:$R$10,3,0)*VLOOKUP(K$31,'Punto 1.'!$P$5:$R$10,3,0))^(250))-(1+VLOOKUP($I34,'Punto 1.'!$P$5:$R$10,2,0))*(1+VLOOKUP(K$31,'Punto 1.'!$P$5:$R$10,2,0))</f>
        <v>1.2203854658294766E-3</v>
      </c>
      <c r="L34" s="107">
        <f>((1+VLOOKUP($I34,'Punto 1.'!$P$5:$R$10,3,0)+VLOOKUP(L$31,'Punto 1.'!$P$5:$R$10,3,0)+L16+VLOOKUP($I34,'Punto 1.'!$P$5:$R$10,3,0)*VLOOKUP(L$31,'Punto 1.'!$P$5:$R$10,3,0))^(250))-(1+VLOOKUP($I34,'Punto 1.'!$P$5:$R$10,2,0))*(1+VLOOKUP(L$31,'Punto 1.'!$P$5:$R$10,2,0))</f>
        <v>1.9345221968234405E-3</v>
      </c>
      <c r="M34" s="107">
        <f>((1+VLOOKUP($I34,'Punto 1.'!$P$5:$R$10,3,0)+VLOOKUP(M$31,'Punto 1.'!$P$5:$R$10,3,0)+M16+VLOOKUP($I34,'Punto 1.'!$P$5:$R$10,3,0)*VLOOKUP(M$31,'Punto 1.'!$P$5:$R$10,3,0))^(250))-(1+VLOOKUP($I34,'Punto 1.'!$P$5:$R$10,2,0))*(1+VLOOKUP(M$31,'Punto 1.'!$P$5:$R$10,2,0))</f>
        <v>7.4277344047080085E-4</v>
      </c>
      <c r="N34" s="193">
        <f>((1+VLOOKUP($I34,'Punto 1.'!$P$5:$R$10,3,0)+VLOOKUP(N$31,'Punto 1.'!$P$5:$R$10,3,0)+N16+VLOOKUP($I34,'Punto 1.'!$P$5:$R$10,3,0)*VLOOKUP(N$31,'Punto 1.'!$P$5:$R$10,3,0))^(250))-(1+VLOOKUP($I34,'Punto 1.'!$P$5:$R$10,2,0))*(1+VLOOKUP(N$31,'Punto 1.'!$P$5:$R$10,2,0))</f>
        <v>5.5400348511369657E-5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</row>
    <row r="35" spans="1:457" x14ac:dyDescent="0.2">
      <c r="A35" s="4">
        <v>22</v>
      </c>
      <c r="B35" s="5" t="s">
        <v>27</v>
      </c>
      <c r="C35" s="6">
        <v>1.9202777777493907E-4</v>
      </c>
      <c r="D35" s="6">
        <v>3.2615473164179232E-3</v>
      </c>
      <c r="E35" s="6">
        <v>1.8026137899962436E-4</v>
      </c>
      <c r="F35" s="6">
        <v>1.3987303831906051E-3</v>
      </c>
      <c r="G35" s="7">
        <v>1.0999867594185808E-3</v>
      </c>
      <c r="H35" s="3"/>
      <c r="I35" s="18" t="s">
        <v>4</v>
      </c>
      <c r="J35" s="107">
        <f>((1+VLOOKUP($I35,'Punto 1.'!$P$5:$R$10,3,0)+VLOOKUP(J$31,'Punto 1.'!$P$5:$R$10,3,0)+J17+VLOOKUP($I35,'Punto 1.'!$P$5:$R$10,3,0)*VLOOKUP(J$31,'Punto 1.'!$P$5:$R$10,3,0))^(250))-(1+VLOOKUP($I35,'Punto 1.'!$P$5:$R$10,2,0))*(1+VLOOKUP(J$31,'Punto 1.'!$P$5:$R$10,2,0))</f>
        <v>2.7930964857425522E-5</v>
      </c>
      <c r="K35" s="107">
        <f>((1+VLOOKUP($I35,'Punto 1.'!$P$5:$R$10,3,0)+VLOOKUP(K$31,'Punto 1.'!$P$5:$R$10,3,0)+K17+VLOOKUP($I35,'Punto 1.'!$P$5:$R$10,3,0)*VLOOKUP(K$31,'Punto 1.'!$P$5:$R$10,3,0))^(250))-(1+VLOOKUP($I35,'Punto 1.'!$P$5:$R$10,2,0))*(1+VLOOKUP(K$31,'Punto 1.'!$P$5:$R$10,2,0))</f>
        <v>1.3027752092817924E-3</v>
      </c>
      <c r="L35" s="107">
        <f>((1+VLOOKUP($I35,'Punto 1.'!$P$5:$R$10,3,0)+VLOOKUP(L$31,'Punto 1.'!$P$5:$R$10,3,0)+L17+VLOOKUP($I35,'Punto 1.'!$P$5:$R$10,3,0)*VLOOKUP(L$31,'Punto 1.'!$P$5:$R$10,3,0))^(250))-(1+VLOOKUP($I35,'Punto 1.'!$P$5:$R$10,2,0))*(1+VLOOKUP(L$31,'Punto 1.'!$P$5:$R$10,2,0))</f>
        <v>7.4277344047080085E-4</v>
      </c>
      <c r="M35" s="107">
        <f>((1+VLOOKUP($I35,'Punto 1.'!$P$5:$R$10,3,0)+VLOOKUP(M$31,'Punto 1.'!$P$5:$R$10,3,0)+M17+VLOOKUP($I35,'Punto 1.'!$P$5:$R$10,3,0)*VLOOKUP(M$31,'Punto 1.'!$P$5:$R$10,3,0))^(250))-(1+VLOOKUP($I35,'Punto 1.'!$P$5:$R$10,2,0))*(1+VLOOKUP(M$31,'Punto 1.'!$P$5:$R$10,2,0))</f>
        <v>1.401700208276857E-2</v>
      </c>
      <c r="N35" s="193">
        <f>((1+VLOOKUP($I35,'Punto 1.'!$P$5:$R$10,3,0)+VLOOKUP(N$31,'Punto 1.'!$P$5:$R$10,3,0)+N17+VLOOKUP($I35,'Punto 1.'!$P$5:$R$10,3,0)*VLOOKUP(N$31,'Punto 1.'!$P$5:$R$10,3,0))^(250))-(1+VLOOKUP($I35,'Punto 1.'!$P$5:$R$10,2,0))*(1+VLOOKUP(N$31,'Punto 1.'!$P$5:$R$10,2,0))</f>
        <v>4.1088267712916515E-3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</row>
    <row r="36" spans="1:457" ht="16" thickBot="1" x14ac:dyDescent="0.25">
      <c r="A36" s="4">
        <v>23</v>
      </c>
      <c r="B36" s="5" t="s">
        <v>28</v>
      </c>
      <c r="C36" s="6">
        <v>1.9216666666910243E-4</v>
      </c>
      <c r="D36" s="6">
        <v>4.2071042692548577E-3</v>
      </c>
      <c r="E36" s="6">
        <v>1.171487789492609E-3</v>
      </c>
      <c r="F36" s="6">
        <v>3.7068303914042922E-3</v>
      </c>
      <c r="G36" s="7">
        <v>3.7765410871799077E-2</v>
      </c>
      <c r="H36" s="3"/>
      <c r="I36" s="19" t="s">
        <v>5</v>
      </c>
      <c r="J36" s="194">
        <f>((1+VLOOKUP($I36,'Punto 1.'!$P$5:$R$10,3,0)+VLOOKUP(J$31,'Punto 1.'!$P$5:$R$10,3,0)+J18+VLOOKUP($I36,'Punto 1.'!$P$5:$R$10,3,0)*VLOOKUP(J$31,'Punto 1.'!$P$5:$R$10,3,0))^(250))-(1+VLOOKUP($I36,'Punto 1.'!$P$5:$R$10,2,0))*(1+VLOOKUP(J$31,'Punto 1.'!$P$5:$R$10,2,0))</f>
        <v>-2.3078141735854985E-5</v>
      </c>
      <c r="K36" s="194">
        <f>((1+VLOOKUP($I36,'Punto 1.'!$P$5:$R$10,3,0)+VLOOKUP(K$31,'Punto 1.'!$P$5:$R$10,3,0)+K18+VLOOKUP($I36,'Punto 1.'!$P$5:$R$10,3,0)*VLOOKUP(K$31,'Punto 1.'!$P$5:$R$10,3,0))^(250))-(1+VLOOKUP($I36,'Punto 1.'!$P$5:$R$10,2,0))*(1+VLOOKUP(K$31,'Punto 1.'!$P$5:$R$10,2,0))</f>
        <v>8.3402896955631078E-5</v>
      </c>
      <c r="L36" s="194">
        <f>((1+VLOOKUP($I36,'Punto 1.'!$P$5:$R$10,3,0)+VLOOKUP(L$31,'Punto 1.'!$P$5:$R$10,3,0)+L18+VLOOKUP($I36,'Punto 1.'!$P$5:$R$10,3,0)*VLOOKUP(L$31,'Punto 1.'!$P$5:$R$10,3,0))^(250))-(1+VLOOKUP($I36,'Punto 1.'!$P$5:$R$10,2,0))*(1+VLOOKUP(L$31,'Punto 1.'!$P$5:$R$10,2,0))</f>
        <v>5.5400348511369657E-5</v>
      </c>
      <c r="M36" s="194">
        <f>((1+VLOOKUP($I36,'Punto 1.'!$P$5:$R$10,3,0)+VLOOKUP(M$31,'Punto 1.'!$P$5:$R$10,3,0)+M18+VLOOKUP($I36,'Punto 1.'!$P$5:$R$10,3,0)*VLOOKUP(M$31,'Punto 1.'!$P$5:$R$10,3,0))^(250))-(1+VLOOKUP($I36,'Punto 1.'!$P$5:$R$10,2,0))*(1+VLOOKUP(M$31,'Punto 1.'!$P$5:$R$10,2,0))</f>
        <v>4.1088267712916515E-3</v>
      </c>
      <c r="N36" s="195">
        <f>((1+VLOOKUP($I36,'Punto 1.'!$P$5:$R$10,3,0)+VLOOKUP(N$31,'Punto 1.'!$P$5:$R$10,3,0)+N18+VLOOKUP($I36,'Punto 1.'!$P$5:$R$10,3,0)*VLOOKUP(N$31,'Punto 1.'!$P$5:$R$10,3,0))^(250))-(1+VLOOKUP($I36,'Punto 1.'!$P$5:$R$10,2,0))*(1+VLOOKUP(N$31,'Punto 1.'!$P$5:$R$10,2,0))</f>
        <v>1.5039529701081022E-2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</row>
    <row r="37" spans="1:457" x14ac:dyDescent="0.2">
      <c r="A37" s="4">
        <v>24</v>
      </c>
      <c r="B37" s="5" t="s">
        <v>29</v>
      </c>
      <c r="C37" s="6">
        <v>7.682222222222812E-4</v>
      </c>
      <c r="D37" s="6">
        <v>-1.2854082361343222E-3</v>
      </c>
      <c r="E37" s="6">
        <v>1.215121512151196E-3</v>
      </c>
      <c r="F37" s="6">
        <v>6.1399417355465502E-3</v>
      </c>
      <c r="G37" s="7">
        <v>-2.7352136701861429E-3</v>
      </c>
      <c r="H37" s="3"/>
      <c r="I37" s="100"/>
      <c r="J37" s="100"/>
      <c r="K37" s="100"/>
      <c r="L37" s="100"/>
      <c r="M37" s="100"/>
      <c r="N37" s="100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</row>
    <row r="38" spans="1:457" ht="16" x14ac:dyDescent="0.2">
      <c r="A38" s="4">
        <v>25</v>
      </c>
      <c r="B38" s="5" t="s">
        <v>30</v>
      </c>
      <c r="C38" s="6">
        <v>1.9202777777582725E-4</v>
      </c>
      <c r="D38" s="6">
        <v>2.574125274096728E-3</v>
      </c>
      <c r="E38" s="6">
        <v>9.8889737942187139E-4</v>
      </c>
      <c r="F38" s="6">
        <v>1.3375283084826828E-2</v>
      </c>
      <c r="G38" s="7">
        <v>3.656954111124211E-3</v>
      </c>
      <c r="H38" s="3"/>
      <c r="I38" s="100"/>
      <c r="J38" s="287"/>
      <c r="K38" s="287"/>
      <c r="L38" s="287"/>
      <c r="M38" s="287"/>
      <c r="N38" s="287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</row>
    <row r="39" spans="1:457" ht="16" thickBot="1" x14ac:dyDescent="0.25">
      <c r="A39" s="4">
        <v>26</v>
      </c>
      <c r="B39" s="5" t="s">
        <v>31</v>
      </c>
      <c r="C39" s="6">
        <v>1.9211111111028245E-4</v>
      </c>
      <c r="D39" s="6">
        <v>-1.2362114872574992E-3</v>
      </c>
      <c r="E39" s="6">
        <v>-5.3886568772731902E-4</v>
      </c>
      <c r="F39" s="6">
        <v>1.4998575135427572E-5</v>
      </c>
      <c r="G39" s="7">
        <v>2.0627644569816583E-2</v>
      </c>
      <c r="H39" s="3"/>
      <c r="I39" s="100"/>
      <c r="J39" s="100"/>
      <c r="K39" s="100"/>
      <c r="L39" s="100"/>
      <c r="M39" s="100"/>
      <c r="N39" s="100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</row>
    <row r="40" spans="1:457" x14ac:dyDescent="0.2">
      <c r="A40" s="4">
        <v>27</v>
      </c>
      <c r="B40" s="5" t="s">
        <v>32</v>
      </c>
      <c r="C40" s="6">
        <v>1.9219444444606992E-4</v>
      </c>
      <c r="D40" s="6">
        <v>-2.6182995334667059E-3</v>
      </c>
      <c r="E40" s="6">
        <v>-4.0436716538616579E-4</v>
      </c>
      <c r="F40" s="6">
        <v>-9.7489276179619777E-3</v>
      </c>
      <c r="G40" s="7">
        <v>-1.045085506996013E-2</v>
      </c>
      <c r="H40" s="3"/>
      <c r="I40" s="281" t="s">
        <v>261</v>
      </c>
      <c r="J40" s="282"/>
      <c r="K40" s="282"/>
      <c r="L40" s="282"/>
      <c r="M40" s="282"/>
      <c r="N40" s="28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</row>
    <row r="41" spans="1:457" x14ac:dyDescent="0.2">
      <c r="A41" s="4">
        <v>28</v>
      </c>
      <c r="B41" s="5" t="s">
        <v>33</v>
      </c>
      <c r="C41" s="6">
        <v>5.7666666666422728E-4</v>
      </c>
      <c r="D41" s="6">
        <v>-9.5460837191474468E-5</v>
      </c>
      <c r="E41" s="6">
        <v>-7.1916576770947316E-4</v>
      </c>
      <c r="F41" s="6">
        <v>-3.9758269720101547E-3</v>
      </c>
      <c r="G41" s="7">
        <v>-1.8717329531678928E-3</v>
      </c>
      <c r="H41" s="3"/>
      <c r="I41" s="23" t="s">
        <v>254</v>
      </c>
      <c r="J41" s="24" t="s">
        <v>1</v>
      </c>
      <c r="K41" s="24" t="s">
        <v>2</v>
      </c>
      <c r="L41" s="24" t="s">
        <v>3</v>
      </c>
      <c r="M41" s="24" t="s">
        <v>4</v>
      </c>
      <c r="N41" s="25" t="s">
        <v>5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</row>
    <row r="42" spans="1:457" x14ac:dyDescent="0.2">
      <c r="A42" s="4">
        <v>29</v>
      </c>
      <c r="B42" s="5" t="s">
        <v>34</v>
      </c>
      <c r="C42" s="6">
        <v>1.9227777778074717E-4</v>
      </c>
      <c r="D42" s="6">
        <v>2.8163635495728201E-3</v>
      </c>
      <c r="E42" s="6">
        <v>4.4980208708356173E-5</v>
      </c>
      <c r="F42" s="6">
        <v>-9.0478471446059361E-3</v>
      </c>
      <c r="G42" s="7">
        <v>-1.3311309755150713E-3</v>
      </c>
      <c r="H42" s="3"/>
      <c r="I42" s="23" t="s">
        <v>1</v>
      </c>
      <c r="J42" s="26">
        <f>SQRT(J32)</f>
        <v>3.1050005129026272E-3</v>
      </c>
      <c r="K42" s="26"/>
      <c r="L42" s="26"/>
      <c r="M42" s="26"/>
      <c r="N42" s="27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</row>
    <row r="43" spans="1:457" x14ac:dyDescent="0.2">
      <c r="A43" s="4">
        <v>30</v>
      </c>
      <c r="B43" s="5" t="s">
        <v>35</v>
      </c>
      <c r="C43" s="6">
        <v>1.920555555545711E-4</v>
      </c>
      <c r="D43" s="6">
        <v>6.6641279512569263E-4</v>
      </c>
      <c r="E43" s="6">
        <v>-1.0344982683399007E-3</v>
      </c>
      <c r="F43" s="6">
        <v>3.8363269471286543E-4</v>
      </c>
      <c r="G43" s="7">
        <v>1.1188620686302109E-3</v>
      </c>
      <c r="H43" s="3"/>
      <c r="I43" s="23" t="s">
        <v>2</v>
      </c>
      <c r="J43" s="26"/>
      <c r="K43" s="26">
        <f>SQRT(K33)</f>
        <v>4.8357793981020913E-2</v>
      </c>
      <c r="L43" s="26"/>
      <c r="M43" s="26"/>
      <c r="N43" s="27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</row>
    <row r="44" spans="1:457" x14ac:dyDescent="0.2">
      <c r="A44" s="4">
        <v>31</v>
      </c>
      <c r="B44" s="5" t="s">
        <v>36</v>
      </c>
      <c r="C44" s="6">
        <v>1.9183333333527841E-4</v>
      </c>
      <c r="D44" s="6">
        <v>1.902768528208032E-4</v>
      </c>
      <c r="E44" s="6">
        <v>4.5024763620116204E-5</v>
      </c>
      <c r="F44" s="6">
        <v>3.0218663476067054E-3</v>
      </c>
      <c r="G44" s="7">
        <v>-1.9650527707049781E-2</v>
      </c>
      <c r="H44" s="3"/>
      <c r="I44" s="23" t="s">
        <v>3</v>
      </c>
      <c r="J44" s="26"/>
      <c r="K44" s="26"/>
      <c r="L44" s="26">
        <f>SQRT(L34)</f>
        <v>4.3983203576177125E-2</v>
      </c>
      <c r="M44" s="26"/>
      <c r="N44" s="27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</row>
    <row r="45" spans="1:457" x14ac:dyDescent="0.2">
      <c r="A45" s="4">
        <v>32</v>
      </c>
      <c r="B45" s="5" t="s">
        <v>37</v>
      </c>
      <c r="C45" s="6">
        <v>1.9177777777734661E-4</v>
      </c>
      <c r="D45" s="6">
        <v>-1.4743650718158641E-3</v>
      </c>
      <c r="E45" s="6">
        <v>5.8529557426489909E-4</v>
      </c>
      <c r="F45" s="6">
        <v>4.8938268961684628E-4</v>
      </c>
      <c r="G45" s="7">
        <v>-1.230223244379236E-2</v>
      </c>
      <c r="H45" s="3"/>
      <c r="I45" s="23" t="s">
        <v>4</v>
      </c>
      <c r="J45" s="26"/>
      <c r="K45" s="26"/>
      <c r="L45" s="26"/>
      <c r="M45" s="26">
        <f>SQRT(M35)</f>
        <v>0.11839342077484108</v>
      </c>
      <c r="N45" s="27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</row>
    <row r="46" spans="1:457" ht="16" thickBot="1" x14ac:dyDescent="0.25">
      <c r="A46" s="4">
        <v>33</v>
      </c>
      <c r="B46" s="5" t="s">
        <v>38</v>
      </c>
      <c r="C46" s="6">
        <v>5.7541666666449665E-4</v>
      </c>
      <c r="D46" s="6">
        <v>1.5718028101929793E-3</v>
      </c>
      <c r="E46" s="6">
        <v>7.6493880489558741E-4</v>
      </c>
      <c r="F46" s="6">
        <v>5.9537912428060391E-3</v>
      </c>
      <c r="G46" s="7">
        <v>1.1180809956340632E-2</v>
      </c>
      <c r="H46" s="3"/>
      <c r="I46" s="28" t="s">
        <v>5</v>
      </c>
      <c r="J46" s="29"/>
      <c r="K46" s="29"/>
      <c r="L46" s="29"/>
      <c r="M46" s="29"/>
      <c r="N46" s="30">
        <f>SQRT(N36)</f>
        <v>0.12263576028663509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</row>
    <row r="47" spans="1:457" ht="16" thickBot="1" x14ac:dyDescent="0.25">
      <c r="A47" s="4">
        <v>34</v>
      </c>
      <c r="B47" s="5" t="s">
        <v>39</v>
      </c>
      <c r="C47" s="6">
        <v>1.9200000000085815E-4</v>
      </c>
      <c r="D47" s="6">
        <v>-2.7106714856381942E-3</v>
      </c>
      <c r="E47" s="6">
        <v>2.2481003551999557E-4</v>
      </c>
      <c r="F47" s="6">
        <v>5.6602340069897839E-3</v>
      </c>
      <c r="G47" s="7">
        <v>3.7717495955293945E-3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</row>
    <row r="48" spans="1:457" ht="16" thickBot="1" x14ac:dyDescent="0.25">
      <c r="A48" s="4">
        <v>35</v>
      </c>
      <c r="B48" s="5" t="s">
        <v>40</v>
      </c>
      <c r="C48" s="6">
        <v>1.9222222221948471E-4</v>
      </c>
      <c r="D48" s="6">
        <v>-2.2411902150588636E-3</v>
      </c>
      <c r="E48" s="6">
        <v>-8.9903802930946242E-5</v>
      </c>
      <c r="F48" s="6">
        <v>1.9642654780340774E-3</v>
      </c>
      <c r="G48" s="7">
        <v>2.2743228945221183E-4</v>
      </c>
      <c r="H48" s="3"/>
      <c r="I48" s="137" t="s">
        <v>263</v>
      </c>
      <c r="J48" s="277" t="s">
        <v>264</v>
      </c>
      <c r="K48" s="277"/>
      <c r="L48" s="277"/>
      <c r="M48" s="278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</row>
    <row r="49" spans="1:96" x14ac:dyDescent="0.2">
      <c r="A49" s="4">
        <v>36</v>
      </c>
      <c r="B49" s="5" t="s">
        <v>41</v>
      </c>
      <c r="C49" s="6">
        <v>1.9230555555371787E-4</v>
      </c>
      <c r="D49" s="6">
        <v>1.9594723762186295E-3</v>
      </c>
      <c r="E49" s="6">
        <v>1.3486782952698562E-4</v>
      </c>
      <c r="F49" s="6">
        <v>2.5108388312911067E-3</v>
      </c>
      <c r="G49" s="7">
        <v>1.1962195507750906E-3</v>
      </c>
      <c r="H49" s="3"/>
      <c r="I49" s="176" t="s">
        <v>1</v>
      </c>
      <c r="J49" s="284">
        <v>3.1050005129026272E-3</v>
      </c>
      <c r="K49" s="284"/>
      <c r="L49" s="284"/>
      <c r="M49" s="285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</row>
    <row r="50" spans="1:96" x14ac:dyDescent="0.2">
      <c r="A50" s="4">
        <v>37</v>
      </c>
      <c r="B50" s="5" t="s">
        <v>42</v>
      </c>
      <c r="C50" s="6">
        <v>1.9811111110912272E-4</v>
      </c>
      <c r="D50" s="6">
        <v>-3.8158836155499642E-4</v>
      </c>
      <c r="E50" s="6">
        <v>-1.3484964264842692E-4</v>
      </c>
      <c r="F50" s="6">
        <v>-8.9276312820588677E-3</v>
      </c>
      <c r="G50" s="7">
        <v>-1.3063699110325566E-2</v>
      </c>
      <c r="H50" s="3"/>
      <c r="I50" s="34" t="s">
        <v>2</v>
      </c>
      <c r="J50" s="286">
        <v>4.8357793981020913E-2</v>
      </c>
      <c r="K50" s="286"/>
      <c r="L50" s="286"/>
      <c r="M50" s="286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</row>
    <row r="51" spans="1:96" x14ac:dyDescent="0.2">
      <c r="A51" s="4">
        <v>38</v>
      </c>
      <c r="B51" s="5" t="s">
        <v>43</v>
      </c>
      <c r="C51" s="6">
        <v>5.9499999999923503E-4</v>
      </c>
      <c r="D51" s="6">
        <v>7.1575130028151968E-3</v>
      </c>
      <c r="E51" s="6">
        <v>2.5175328178386192E-3</v>
      </c>
      <c r="F51" s="6">
        <v>-1.1626230354174982E-2</v>
      </c>
      <c r="G51" s="7">
        <v>-1.3116558279139601E-2</v>
      </c>
      <c r="H51" s="3"/>
      <c r="I51" s="34" t="s">
        <v>3</v>
      </c>
      <c r="J51" s="286">
        <v>4.3983203576177125E-2</v>
      </c>
      <c r="K51" s="286"/>
      <c r="L51" s="286"/>
      <c r="M51" s="286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</row>
    <row r="52" spans="1:96" x14ac:dyDescent="0.2">
      <c r="A52" s="4">
        <v>39</v>
      </c>
      <c r="B52" s="5" t="s">
        <v>44</v>
      </c>
      <c r="C52" s="6">
        <v>1.9827777777536859E-4</v>
      </c>
      <c r="D52" s="6">
        <v>5.7800729615766766E-3</v>
      </c>
      <c r="E52" s="6">
        <v>2.6457399103139156E-3</v>
      </c>
      <c r="F52" s="6">
        <v>6.8335905527527885E-4</v>
      </c>
      <c r="G52" s="7">
        <v>3.8524315939942877E-3</v>
      </c>
      <c r="H52" s="3"/>
      <c r="I52" s="34" t="s">
        <v>4</v>
      </c>
      <c r="J52" s="286">
        <v>0.11839342077484108</v>
      </c>
      <c r="K52" s="286"/>
      <c r="L52" s="286"/>
      <c r="M52" s="286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</row>
    <row r="53" spans="1:96" ht="16" thickBot="1" x14ac:dyDescent="0.25">
      <c r="A53" s="4">
        <v>40</v>
      </c>
      <c r="B53" s="5" t="s">
        <v>45</v>
      </c>
      <c r="C53" s="6">
        <v>1.9816666666572225E-4</v>
      </c>
      <c r="D53" s="6">
        <v>1.3943190918083825E-2</v>
      </c>
      <c r="E53" s="6">
        <v>8.2740730801913465E-3</v>
      </c>
      <c r="F53" s="6">
        <v>6.3225093609968752E-3</v>
      </c>
      <c r="G53" s="7">
        <v>1.4946626405032415E-3</v>
      </c>
      <c r="H53" s="3"/>
      <c r="I53" s="35" t="s">
        <v>5</v>
      </c>
      <c r="J53" s="279">
        <v>0.12263576028663509</v>
      </c>
      <c r="K53" s="279"/>
      <c r="L53" s="279"/>
      <c r="M53" s="280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</row>
    <row r="54" spans="1:96" x14ac:dyDescent="0.2">
      <c r="A54" s="4">
        <v>41</v>
      </c>
      <c r="B54" s="5" t="s">
        <v>46</v>
      </c>
      <c r="C54" s="6">
        <v>1.9811111111267543E-4</v>
      </c>
      <c r="D54" s="6">
        <v>-1.5331010452962479E-3</v>
      </c>
      <c r="E54" s="6">
        <v>6.3875088715401596E-3</v>
      </c>
      <c r="F54" s="6">
        <v>1.2657069659631759E-3</v>
      </c>
      <c r="G54" s="7">
        <v>2.8537719200945055E-3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</row>
    <row r="55" spans="1:96" x14ac:dyDescent="0.2">
      <c r="A55" s="4">
        <v>42</v>
      </c>
      <c r="B55" s="5" t="s">
        <v>47</v>
      </c>
      <c r="C55" s="6">
        <v>1.9816666666927496E-4</v>
      </c>
      <c r="D55" s="6">
        <v>3.0243811650847441E-3</v>
      </c>
      <c r="E55" s="6">
        <v>4.9365303244006675E-3</v>
      </c>
      <c r="F55" s="6">
        <v>-1.5230204541649695E-4</v>
      </c>
      <c r="G55" s="7">
        <v>-7.0387129210702781E-5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</row>
    <row r="56" spans="1:96" x14ac:dyDescent="0.2">
      <c r="A56" s="4">
        <v>43</v>
      </c>
      <c r="B56" s="5" t="s">
        <v>48</v>
      </c>
      <c r="C56" s="6">
        <v>7.9211111111221477E-4</v>
      </c>
      <c r="D56" s="6">
        <v>-1.2061047455582674E-3</v>
      </c>
      <c r="E56" s="6">
        <v>-2.0175438596491402E-3</v>
      </c>
      <c r="F56" s="6">
        <v>-7.2506816554707143E-3</v>
      </c>
      <c r="G56" s="7">
        <v>1.6592419778165279E-3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</row>
    <row r="57" spans="1:96" x14ac:dyDescent="0.2">
      <c r="A57" s="4">
        <v>44</v>
      </c>
      <c r="B57" s="5" t="s">
        <v>49</v>
      </c>
      <c r="C57" s="6">
        <v>1.9791666666590935E-4</v>
      </c>
      <c r="D57" s="6">
        <v>-4.6444661186195724E-4</v>
      </c>
      <c r="E57" s="6">
        <v>2.6368990067671128E-4</v>
      </c>
      <c r="F57" s="6">
        <v>5.017415187270835E-3</v>
      </c>
      <c r="G57" s="7">
        <v>8.623805316841926E-3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</row>
    <row r="58" spans="1:96" x14ac:dyDescent="0.2">
      <c r="A58" s="4">
        <v>45</v>
      </c>
      <c r="B58" s="5" t="s">
        <v>50</v>
      </c>
      <c r="C58" s="6">
        <v>1.9799999999792206E-4</v>
      </c>
      <c r="D58" s="6">
        <v>-2.3233121137500312E-4</v>
      </c>
      <c r="E58" s="6">
        <v>8.3479789103679813E-4</v>
      </c>
      <c r="F58" s="6">
        <v>-6.2900763358778589E-3</v>
      </c>
      <c r="G58" s="7">
        <v>-3.2846606348352347E-3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</row>
    <row r="59" spans="1:96" x14ac:dyDescent="0.2">
      <c r="A59" s="4">
        <v>46</v>
      </c>
      <c r="B59" s="5" t="s">
        <v>51</v>
      </c>
      <c r="C59" s="6">
        <v>1.9797222222273092E-4</v>
      </c>
      <c r="D59" s="6">
        <v>1.7196504926566547E-3</v>
      </c>
      <c r="E59" s="6">
        <v>7.9020150138298106E-4</v>
      </c>
      <c r="F59" s="6">
        <v>-3.1649459193706653E-3</v>
      </c>
      <c r="G59" s="7">
        <v>-3.2505467509511887E-2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</row>
    <row r="60" spans="1:96" x14ac:dyDescent="0.2">
      <c r="A60" s="4">
        <v>47</v>
      </c>
      <c r="B60" s="5" t="s">
        <v>52</v>
      </c>
      <c r="C60" s="6">
        <v>5.9366666666504919E-4</v>
      </c>
      <c r="D60" s="6">
        <v>3.2478077297826147E-4</v>
      </c>
      <c r="E60" s="6">
        <v>-1.1843663639953261E-3</v>
      </c>
      <c r="F60" s="6">
        <v>7.0281433987853248E-3</v>
      </c>
      <c r="G60" s="7">
        <v>8.9387089449020074E-3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</row>
    <row r="61" spans="1:96" x14ac:dyDescent="0.2">
      <c r="A61" s="4">
        <v>48</v>
      </c>
      <c r="B61" s="5" t="s">
        <v>53</v>
      </c>
      <c r="C61" s="6">
        <v>1.9769444444261985E-4</v>
      </c>
      <c r="D61" s="6">
        <v>-2.3654916512059199E-3</v>
      </c>
      <c r="E61" s="6">
        <v>-3.9525691699593413E-4</v>
      </c>
      <c r="F61" s="6">
        <v>1.0361504790474152E-2</v>
      </c>
      <c r="G61" s="7">
        <v>9.5347219380446102E-3</v>
      </c>
      <c r="H61" s="3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</row>
    <row r="62" spans="1:96" x14ac:dyDescent="0.2">
      <c r="A62" s="4">
        <v>49</v>
      </c>
      <c r="B62" s="5" t="s">
        <v>54</v>
      </c>
      <c r="C62" s="6">
        <v>1.975833333334176E-4</v>
      </c>
      <c r="D62" s="6">
        <v>-5.1141382677022396E-4</v>
      </c>
      <c r="E62" s="6">
        <v>-5.7115240982397175E-4</v>
      </c>
      <c r="F62" s="6">
        <v>4.1581458759372136E-3</v>
      </c>
      <c r="G62" s="7">
        <v>1.3771787596270846E-2</v>
      </c>
      <c r="H62" s="3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</row>
    <row r="63" spans="1:96" x14ac:dyDescent="0.2">
      <c r="A63" s="4">
        <v>50</v>
      </c>
      <c r="B63" s="5" t="s">
        <v>55</v>
      </c>
      <c r="C63" s="6">
        <v>1.9758333333208533E-4</v>
      </c>
      <c r="D63" s="6">
        <v>-6.977393245882757E-4</v>
      </c>
      <c r="E63" s="6">
        <v>1.5385967997187944E-3</v>
      </c>
      <c r="F63" s="6">
        <v>5.3251269054677142E-3</v>
      </c>
      <c r="G63" s="7">
        <v>3.4986355321420248E-4</v>
      </c>
      <c r="H63" s="3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</row>
    <row r="64" spans="1:96" x14ac:dyDescent="0.2">
      <c r="A64" s="4">
        <v>51</v>
      </c>
      <c r="B64" s="5" t="s">
        <v>56</v>
      </c>
      <c r="C64" s="6">
        <v>1.9736111111345878E-4</v>
      </c>
      <c r="D64" s="6">
        <v>-1.8619373458083066E-3</v>
      </c>
      <c r="E64" s="6">
        <v>-4.3892375894416524E-5</v>
      </c>
      <c r="F64" s="6">
        <v>5.0643358217354884E-3</v>
      </c>
      <c r="G64" s="7">
        <v>3.3075524112156085E-3</v>
      </c>
      <c r="H64" s="3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</row>
    <row r="65" spans="1:96" x14ac:dyDescent="0.2">
      <c r="A65" s="4">
        <v>52</v>
      </c>
      <c r="B65" s="5" t="s">
        <v>57</v>
      </c>
      <c r="C65" s="6">
        <v>5.9133333333560856E-4</v>
      </c>
      <c r="D65" s="6">
        <v>-2.0985869514528188E-3</v>
      </c>
      <c r="E65" s="6">
        <v>-3.9504872267581703E-4</v>
      </c>
      <c r="F65" s="6">
        <v>-4.4789489399810201E-4</v>
      </c>
      <c r="G65" s="7">
        <v>7.4498281958070844E-3</v>
      </c>
      <c r="H65" s="33"/>
      <c r="I65" s="33"/>
      <c r="J65" s="33"/>
      <c r="K65" s="33"/>
      <c r="L65" s="33"/>
      <c r="M65" s="33"/>
      <c r="N65" s="33"/>
      <c r="O65" s="3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</row>
    <row r="66" spans="1:96" x14ac:dyDescent="0.2">
      <c r="A66" s="4">
        <v>53</v>
      </c>
      <c r="B66" s="5" t="s">
        <v>58</v>
      </c>
      <c r="C66" s="6">
        <v>1.9686111111227866E-4</v>
      </c>
      <c r="D66" s="6">
        <v>0</v>
      </c>
      <c r="E66" s="6">
        <v>1.8882009397094279E-3</v>
      </c>
      <c r="F66" s="6">
        <v>-8.9619118745332127E-4</v>
      </c>
      <c r="G66" s="7">
        <v>-6.0798987672140425E-3</v>
      </c>
      <c r="H66" s="33"/>
      <c r="I66" s="33"/>
      <c r="J66" s="33"/>
      <c r="K66" s="33"/>
      <c r="L66" s="33"/>
      <c r="M66" s="33"/>
      <c r="N66" s="33"/>
      <c r="O66" s="3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</row>
    <row r="67" spans="1:96" x14ac:dyDescent="0.2">
      <c r="A67" s="4">
        <v>54</v>
      </c>
      <c r="B67" s="5" t="s">
        <v>59</v>
      </c>
      <c r="C67" s="6">
        <v>3.9377777777516165E-4</v>
      </c>
      <c r="D67" s="6">
        <v>4.1592672212356074E-3</v>
      </c>
      <c r="E67" s="6">
        <v>2.8488779803645947E-3</v>
      </c>
      <c r="F67" s="6">
        <v>-6.8694872178203248E-3</v>
      </c>
      <c r="G67" s="7">
        <v>-1.094113668463903E-4</v>
      </c>
      <c r="H67" s="33"/>
      <c r="I67" s="33"/>
      <c r="J67" s="33"/>
      <c r="K67" s="33"/>
      <c r="L67" s="33"/>
      <c r="M67" s="33"/>
      <c r="N67" s="33"/>
      <c r="O67" s="3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</row>
    <row r="68" spans="1:96" x14ac:dyDescent="0.2">
      <c r="A68" s="4">
        <v>55</v>
      </c>
      <c r="B68" s="5" t="s">
        <v>60</v>
      </c>
      <c r="C68" s="6">
        <v>1.9691666666488139E-4</v>
      </c>
      <c r="D68" s="6">
        <v>8.9356355005352217E-3</v>
      </c>
      <c r="E68" s="6">
        <v>3.5400550675233067E-3</v>
      </c>
      <c r="F68" s="6">
        <v>3.1913051986662833E-3</v>
      </c>
      <c r="G68" s="7">
        <v>-8.9528186457369374E-3</v>
      </c>
      <c r="H68" s="33"/>
      <c r="I68" s="33"/>
      <c r="J68" s="33"/>
      <c r="K68" s="33"/>
      <c r="L68" s="33"/>
      <c r="M68" s="33"/>
      <c r="N68" s="33"/>
      <c r="O68" s="3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</row>
    <row r="69" spans="1:96" x14ac:dyDescent="0.2">
      <c r="A69" s="4">
        <v>56</v>
      </c>
      <c r="B69" s="5" t="s">
        <v>61</v>
      </c>
      <c r="C69" s="6">
        <v>5.9024999999901517E-4</v>
      </c>
      <c r="D69" s="6">
        <v>-5.3508003136676363E-3</v>
      </c>
      <c r="E69" s="6">
        <v>-3.0485149377224019E-4</v>
      </c>
      <c r="F69" s="6">
        <v>-7.0825674306934649E-3</v>
      </c>
      <c r="G69" s="7">
        <v>-1.1071295933833158E-2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</row>
    <row r="70" spans="1:96" x14ac:dyDescent="0.2">
      <c r="A70" s="4">
        <v>57</v>
      </c>
      <c r="B70" s="5" t="s">
        <v>62</v>
      </c>
      <c r="C70" s="6">
        <v>1.9688888889124456E-4</v>
      </c>
      <c r="D70" s="6">
        <v>-1.2521448777998989E-3</v>
      </c>
      <c r="E70" s="6">
        <v>-1.0019603572207769E-3</v>
      </c>
      <c r="F70" s="6">
        <v>-5.8334151925707456E-3</v>
      </c>
      <c r="G70" s="7">
        <v>5.1155048516098311E-3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</row>
    <row r="71" spans="1:96" x14ac:dyDescent="0.2">
      <c r="A71" s="4">
        <v>58</v>
      </c>
      <c r="B71" s="5" t="s">
        <v>63</v>
      </c>
      <c r="C71" s="6">
        <v>1.9691666666821206E-4</v>
      </c>
      <c r="D71" s="6">
        <v>1.1608469539376998E-3</v>
      </c>
      <c r="E71" s="6">
        <v>-5.668934240362633E-4</v>
      </c>
      <c r="F71" s="6">
        <v>4.5299424636502383E-3</v>
      </c>
      <c r="G71" s="7">
        <v>3.4838631498161909E-3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</row>
    <row r="72" spans="1:96" x14ac:dyDescent="0.2">
      <c r="A72" s="4">
        <v>59</v>
      </c>
      <c r="B72" s="5" t="s">
        <v>64</v>
      </c>
      <c r="C72" s="6">
        <v>1.9675000000218823E-4</v>
      </c>
      <c r="D72" s="6">
        <v>-3.4785028523723893E-3</v>
      </c>
      <c r="E72" s="6">
        <v>-2.3561237401282797E-3</v>
      </c>
      <c r="F72" s="6">
        <v>-3.1854121741762276E-3</v>
      </c>
      <c r="G72" s="7">
        <v>3.9246072876930604E-4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</row>
    <row r="73" spans="1:96" x14ac:dyDescent="0.2">
      <c r="A73" s="4">
        <v>60</v>
      </c>
      <c r="B73" s="5" t="s">
        <v>65</v>
      </c>
      <c r="C73" s="6">
        <v>1.9669444444270212E-4</v>
      </c>
      <c r="D73" s="6">
        <v>-9.3083868565591033E-4</v>
      </c>
      <c r="E73" s="6">
        <v>-1.574458779794452E-3</v>
      </c>
      <c r="F73" s="6">
        <v>-6.998421180471226E-3</v>
      </c>
      <c r="G73" s="7">
        <v>-6.8100430531524703E-3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</row>
    <row r="74" spans="1:96" x14ac:dyDescent="0.2">
      <c r="A74" s="4">
        <v>61</v>
      </c>
      <c r="B74" s="5" t="s">
        <v>66</v>
      </c>
      <c r="C74" s="6">
        <v>5.8916666666863904E-4</v>
      </c>
      <c r="D74" s="6">
        <v>-3.0280443492034514E-3</v>
      </c>
      <c r="E74" s="6">
        <v>-1.4017258749835504E-3</v>
      </c>
      <c r="F74" s="6">
        <v>-1.6816743361208752E-3</v>
      </c>
      <c r="G74" s="7">
        <v>-1.7926773687142461E-3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</row>
    <row r="75" spans="1:96" x14ac:dyDescent="0.2">
      <c r="A75" s="4">
        <v>62</v>
      </c>
      <c r="B75" s="5" t="s">
        <v>67</v>
      </c>
      <c r="C75" s="6">
        <v>2.0416666666722705E-4</v>
      </c>
      <c r="D75" s="6">
        <v>-1.9157983271809176E-3</v>
      </c>
      <c r="E75" s="6">
        <v>8.7730841777489132E-5</v>
      </c>
      <c r="F75" s="6">
        <v>-2.0443791059862049E-3</v>
      </c>
      <c r="G75" s="7">
        <v>8.0155847318330586E-3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</row>
    <row r="76" spans="1:96" x14ac:dyDescent="0.2">
      <c r="A76" s="4">
        <v>63</v>
      </c>
      <c r="B76" s="5" t="s">
        <v>68</v>
      </c>
      <c r="C76" s="6">
        <v>2.0386111111414529E-4</v>
      </c>
      <c r="D76" s="6">
        <v>1.3576779026216457E-3</v>
      </c>
      <c r="E76" s="6">
        <v>-6.0967586297645537E-3</v>
      </c>
      <c r="F76" s="6">
        <v>9.7441209191706513E-4</v>
      </c>
      <c r="G76" s="7">
        <v>4.0463824133349924E-3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</row>
    <row r="77" spans="1:96" x14ac:dyDescent="0.2">
      <c r="A77" s="4">
        <v>64</v>
      </c>
      <c r="B77" s="5" t="s">
        <v>69</v>
      </c>
      <c r="C77" s="6">
        <v>2.0433333333058634E-4</v>
      </c>
      <c r="D77" s="6">
        <v>2.9454392444716593E-3</v>
      </c>
      <c r="E77" s="6">
        <v>3.0891438658420256E-4</v>
      </c>
      <c r="F77" s="6">
        <v>2.2765249651239827E-3</v>
      </c>
      <c r="G77" s="7">
        <v>-3.6491228070175685E-3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</row>
    <row r="78" spans="1:96" x14ac:dyDescent="0.2">
      <c r="A78" s="4">
        <v>65</v>
      </c>
      <c r="B78" s="5" t="s">
        <v>70</v>
      </c>
      <c r="C78" s="6">
        <v>2.0452777777513198E-4</v>
      </c>
      <c r="D78" s="6">
        <v>1.6781652060413599E-3</v>
      </c>
      <c r="E78" s="6">
        <v>7.4998897075051474E-4</v>
      </c>
      <c r="F78" s="6">
        <v>1.4454071995044782E-3</v>
      </c>
      <c r="G78" s="7">
        <v>-7.1941722174149181E-3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</row>
    <row r="79" spans="1:96" x14ac:dyDescent="0.2">
      <c r="A79" s="4">
        <v>66</v>
      </c>
      <c r="B79" s="5" t="s">
        <v>71</v>
      </c>
      <c r="C79" s="6">
        <v>6.1416666666858077E-4</v>
      </c>
      <c r="D79" s="6">
        <v>2.7457185405808104E-3</v>
      </c>
      <c r="E79" s="6">
        <v>2.3364485981307581E-3</v>
      </c>
      <c r="F79" s="6">
        <v>3.7113968903685901E-3</v>
      </c>
      <c r="G79" s="7">
        <v>6.0504099482117102E-3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</row>
    <row r="80" spans="1:96" x14ac:dyDescent="0.2">
      <c r="A80" s="4">
        <v>67</v>
      </c>
      <c r="B80" s="5" t="s">
        <v>72</v>
      </c>
      <c r="C80" s="6">
        <v>2.0483333333221054E-4</v>
      </c>
      <c r="D80" s="6">
        <v>1.1138441546387767E-3</v>
      </c>
      <c r="E80" s="6">
        <v>-1.4073976338127014E-3</v>
      </c>
      <c r="F80" s="6">
        <v>7.2964377558319971E-3</v>
      </c>
      <c r="G80" s="7">
        <v>9.872264979651213E-4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</row>
    <row r="81" spans="1:96" x14ac:dyDescent="0.2">
      <c r="A81" s="4">
        <v>68</v>
      </c>
      <c r="B81" s="5" t="s">
        <v>73</v>
      </c>
      <c r="C81" s="6">
        <v>2.0488888888858803E-4</v>
      </c>
      <c r="D81" s="6">
        <v>-8.8081220156688289E-4</v>
      </c>
      <c r="E81" s="6">
        <v>1.7617264919622677E-4</v>
      </c>
      <c r="F81" s="6">
        <v>-1.2085231092279214E-3</v>
      </c>
      <c r="G81" s="7">
        <v>2.1335265583801721E-3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</row>
    <row r="82" spans="1:96" x14ac:dyDescent="0.2">
      <c r="A82" s="4">
        <v>69</v>
      </c>
      <c r="B82" s="5" t="s">
        <v>74</v>
      </c>
      <c r="C82" s="6">
        <v>2.0494444444163484E-4</v>
      </c>
      <c r="D82" s="6">
        <v>6.4959168522626953E-4</v>
      </c>
      <c r="E82" s="6">
        <v>-4.8438944911710635E-4</v>
      </c>
      <c r="F82" s="6">
        <v>4.2046992808151273E-3</v>
      </c>
      <c r="G82" s="7">
        <v>2.5507642250297557E-3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</row>
    <row r="83" spans="1:96" x14ac:dyDescent="0.2">
      <c r="A83" s="4">
        <v>70</v>
      </c>
      <c r="B83" s="5" t="s">
        <v>75</v>
      </c>
      <c r="C83" s="6">
        <v>2.0497222222060074E-4</v>
      </c>
      <c r="D83" s="6">
        <v>3.70954279885094E-4</v>
      </c>
      <c r="E83" s="6">
        <v>5.7273768613974596E-4</v>
      </c>
      <c r="F83" s="6">
        <v>-3.1855048234417094E-3</v>
      </c>
      <c r="G83" s="7">
        <v>-8.8348425354596305E-3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</row>
    <row r="84" spans="1:96" x14ac:dyDescent="0.2">
      <c r="A84" s="4">
        <v>71</v>
      </c>
      <c r="B84" s="5" t="s">
        <v>76</v>
      </c>
      <c r="C84" s="6">
        <v>8.2022222222488672E-4</v>
      </c>
      <c r="D84" s="6">
        <v>9.7339390006490056E-4</v>
      </c>
      <c r="E84" s="6">
        <v>-1.7612610629210712E-3</v>
      </c>
      <c r="F84" s="6">
        <v>1.4376803710922648E-2</v>
      </c>
      <c r="G84" s="7">
        <v>-7.983830217280774E-4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</row>
    <row r="85" spans="1:96" x14ac:dyDescent="0.2">
      <c r="A85" s="4">
        <v>72</v>
      </c>
      <c r="B85" s="5" t="s">
        <v>77</v>
      </c>
      <c r="C85" s="6">
        <v>2.0538888888776974E-4</v>
      </c>
      <c r="D85" s="6">
        <v>2.5468858532067262E-3</v>
      </c>
      <c r="E85" s="6">
        <v>6.1752900180844783E-4</v>
      </c>
      <c r="F85" s="6">
        <v>4.6175960199301702E-3</v>
      </c>
      <c r="G85" s="7">
        <v>8.1318081136025899E-3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</row>
    <row r="86" spans="1:96" x14ac:dyDescent="0.2">
      <c r="A86" s="4">
        <v>73</v>
      </c>
      <c r="B86" s="5" t="s">
        <v>78</v>
      </c>
      <c r="C86" s="6">
        <v>2.0527777777967771E-4</v>
      </c>
      <c r="D86" s="6">
        <v>4.9422632794458021E-3</v>
      </c>
      <c r="E86" s="6">
        <v>7.9347586510913892E-4</v>
      </c>
      <c r="F86" s="6">
        <v>-6.5238825997682159E-4</v>
      </c>
      <c r="G86" s="7">
        <v>8.2568347128166852E-3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</row>
    <row r="87" spans="1:96" x14ac:dyDescent="0.2">
      <c r="A87" s="4">
        <v>74</v>
      </c>
      <c r="B87" s="5" t="s">
        <v>79</v>
      </c>
      <c r="C87" s="6">
        <v>2.0527777778078793E-4</v>
      </c>
      <c r="D87" s="6">
        <v>1.7006021050696152E-3</v>
      </c>
      <c r="E87" s="6">
        <v>7.0475267585790036E-4</v>
      </c>
      <c r="F87" s="6">
        <v>1.320464981713787E-3</v>
      </c>
      <c r="G87" s="7">
        <v>-6.2588310215128118E-3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</row>
    <row r="88" spans="1:96" x14ac:dyDescent="0.2">
      <c r="A88" s="4">
        <v>75</v>
      </c>
      <c r="B88" s="5" t="s">
        <v>80</v>
      </c>
      <c r="C88" s="6">
        <v>6.1599999999906174E-4</v>
      </c>
      <c r="D88" s="6">
        <v>-9.176837661750703E-5</v>
      </c>
      <c r="E88" s="6">
        <v>6.162243056472505E-3</v>
      </c>
      <c r="F88" s="6">
        <v>-4.2969647130286504E-4</v>
      </c>
      <c r="G88" s="7">
        <v>-8.551202074717934E-3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</row>
    <row r="89" spans="1:96" x14ac:dyDescent="0.2">
      <c r="A89" s="4">
        <v>76</v>
      </c>
      <c r="B89" s="5" t="s">
        <v>81</v>
      </c>
      <c r="C89" s="6">
        <v>2.0538888888776974E-4</v>
      </c>
      <c r="D89" s="6">
        <v>1.3766519823787959E-3</v>
      </c>
      <c r="E89" s="6">
        <v>2.624786736078466E-4</v>
      </c>
      <c r="F89" s="6">
        <v>6.9744517161893782E-3</v>
      </c>
      <c r="G89" s="7">
        <v>5.9889915669344429E-3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</row>
    <row r="90" spans="1:96" x14ac:dyDescent="0.2">
      <c r="A90" s="4">
        <v>77</v>
      </c>
      <c r="B90" s="5" t="s">
        <v>82</v>
      </c>
      <c r="C90" s="6">
        <v>2.0550000000230106E-4</v>
      </c>
      <c r="D90" s="6">
        <v>1.6038859866189803E-3</v>
      </c>
      <c r="E90" s="6">
        <v>-4.3734966105400952E-3</v>
      </c>
      <c r="F90" s="6">
        <v>8.1185320398642347E-3</v>
      </c>
      <c r="G90" s="7">
        <v>4.3470403983614236E-3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</row>
    <row r="91" spans="1:96" x14ac:dyDescent="0.2">
      <c r="A91" s="4">
        <v>78</v>
      </c>
      <c r="B91" s="5" t="s">
        <v>83</v>
      </c>
      <c r="C91" s="6">
        <v>2.0544444444126064E-4</v>
      </c>
      <c r="D91" s="6">
        <v>3.2026353113412398E-4</v>
      </c>
      <c r="E91" s="6">
        <v>3.0748956731829757E-4</v>
      </c>
      <c r="F91" s="6">
        <v>8.5423283320551491E-4</v>
      </c>
      <c r="G91" s="7">
        <v>8.0566967543307388E-3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</row>
    <row r="92" spans="1:96" x14ac:dyDescent="0.2">
      <c r="A92" s="4">
        <v>79</v>
      </c>
      <c r="B92" s="5" t="s">
        <v>84</v>
      </c>
      <c r="C92" s="6">
        <v>2.0538888889043427E-4</v>
      </c>
      <c r="D92" s="6">
        <v>-1.9667032564946174E-3</v>
      </c>
      <c r="E92" s="6">
        <v>6.5870367117515372E-4</v>
      </c>
      <c r="F92" s="6">
        <v>1.8966749828570606E-3</v>
      </c>
      <c r="G92" s="7">
        <v>-2.3500946979087001E-3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</row>
    <row r="93" spans="1:96" x14ac:dyDescent="0.2">
      <c r="A93" s="4">
        <v>80</v>
      </c>
      <c r="B93" s="5" t="s">
        <v>85</v>
      </c>
      <c r="C93" s="6">
        <v>6.1549999999854776E-4</v>
      </c>
      <c r="D93" s="6">
        <v>-3.6661931167224493E-3</v>
      </c>
      <c r="E93" s="6">
        <v>-2.3258875674726509E-3</v>
      </c>
      <c r="F93" s="6">
        <v>-1.0411964293516318E-3</v>
      </c>
      <c r="G93" s="7">
        <v>6.2121061524700316E-3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</row>
    <row r="94" spans="1:96" x14ac:dyDescent="0.2">
      <c r="A94" s="4">
        <v>81</v>
      </c>
      <c r="B94" s="5" t="s">
        <v>86</v>
      </c>
      <c r="C94" s="6">
        <v>2.0491666666511144E-4</v>
      </c>
      <c r="D94" s="6">
        <v>-1.655857596246646E-3</v>
      </c>
      <c r="E94" s="6">
        <v>-2.1993489926985799E-4</v>
      </c>
      <c r="F94" s="6">
        <v>1.3556950123543299E-3</v>
      </c>
      <c r="G94" s="7">
        <v>-5.2748555341531889E-3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</row>
    <row r="95" spans="1:96" x14ac:dyDescent="0.2">
      <c r="A95" s="4">
        <v>82</v>
      </c>
      <c r="B95" s="5" t="s">
        <v>87</v>
      </c>
      <c r="C95" s="6">
        <v>2.0450000000038493E-4</v>
      </c>
      <c r="D95" s="6">
        <v>5.0679566920064367E-4</v>
      </c>
      <c r="E95" s="6">
        <v>1.231906375115388E-3</v>
      </c>
      <c r="F95" s="6">
        <v>4.6074899006443015E-3</v>
      </c>
      <c r="G95" s="7">
        <v>1.4399062571375243E-3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</row>
    <row r="96" spans="1:96" x14ac:dyDescent="0.2">
      <c r="A96" s="4">
        <v>83</v>
      </c>
      <c r="B96" s="5" t="s">
        <v>88</v>
      </c>
      <c r="C96" s="6">
        <v>2.0452777777912878E-4</v>
      </c>
      <c r="D96" s="6">
        <v>3.7299686866827386E-3</v>
      </c>
      <c r="E96" s="6">
        <v>2.197126158984819E-4</v>
      </c>
      <c r="F96" s="6">
        <v>-5.578982451563963E-4</v>
      </c>
      <c r="G96" s="7">
        <v>-8.5080221327569205E-3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</row>
    <row r="97" spans="1:96" x14ac:dyDescent="0.2">
      <c r="A97" s="4">
        <v>84</v>
      </c>
      <c r="B97" s="5" t="s">
        <v>89</v>
      </c>
      <c r="C97" s="6">
        <v>2.0444444444556176E-4</v>
      </c>
      <c r="D97" s="6">
        <v>2.4774051474973913E-3</v>
      </c>
      <c r="E97" s="6">
        <v>-1.7573148229499402E-4</v>
      </c>
      <c r="F97" s="6">
        <v>1.0852465909338083E-2</v>
      </c>
      <c r="G97" s="7">
        <v>-4.7605712685522272E-3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</row>
    <row r="98" spans="1:96" x14ac:dyDescent="0.2">
      <c r="A98" s="4">
        <v>85</v>
      </c>
      <c r="B98" s="5" t="s">
        <v>90</v>
      </c>
      <c r="C98" s="6">
        <v>6.1375000000074564E-4</v>
      </c>
      <c r="D98" s="6">
        <v>4.896801061736511E-3</v>
      </c>
      <c r="E98" s="6">
        <v>9.2275243870276746E-4</v>
      </c>
      <c r="F98" s="6">
        <v>2.5387627476010088E-3</v>
      </c>
      <c r="G98" s="7">
        <v>2.6027011817670864E-3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</row>
    <row r="99" spans="1:96" x14ac:dyDescent="0.2">
      <c r="A99" s="4">
        <v>86</v>
      </c>
      <c r="B99" s="5" t="s">
        <v>91</v>
      </c>
      <c r="C99" s="6">
        <v>2.0472222221945557E-4</v>
      </c>
      <c r="D99" s="6">
        <v>8.060843428363107E-3</v>
      </c>
      <c r="E99" s="6">
        <v>-2.0633039202774262E-3</v>
      </c>
      <c r="F99" s="6">
        <v>3.5123612223875167E-3</v>
      </c>
      <c r="G99" s="7">
        <v>-5.6529452446101303E-3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</row>
    <row r="100" spans="1:96" x14ac:dyDescent="0.2">
      <c r="A100" s="4">
        <v>87</v>
      </c>
      <c r="B100" s="5" t="s">
        <v>92</v>
      </c>
      <c r="C100" s="6">
        <v>2.0469444444626284E-4</v>
      </c>
      <c r="D100" s="6">
        <v>5.556810481138541E-3</v>
      </c>
      <c r="E100" s="6">
        <v>4.6190392398381963E-3</v>
      </c>
      <c r="F100" s="6">
        <v>1.0507331608249126E-2</v>
      </c>
      <c r="G100" s="7">
        <v>1.229751932827261E-3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 x14ac:dyDescent="0.2">
      <c r="A101" s="4">
        <v>88</v>
      </c>
      <c r="B101" s="5" t="s">
        <v>93</v>
      </c>
      <c r="C101" s="6">
        <v>2.0452777777646425E-4</v>
      </c>
      <c r="D101" s="6">
        <v>6.2898733039795651E-4</v>
      </c>
      <c r="E101" s="6">
        <v>1.576389192976313E-3</v>
      </c>
      <c r="F101" s="6">
        <v>-9.9465987570268588E-4</v>
      </c>
      <c r="G101" s="7">
        <v>1.3490521398584754E-3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 x14ac:dyDescent="0.2">
      <c r="A102" s="4">
        <v>89</v>
      </c>
      <c r="B102" s="5" t="s">
        <v>94</v>
      </c>
      <c r="C102" s="6">
        <v>2.0455555555654037E-4</v>
      </c>
      <c r="D102" s="6">
        <v>-4.9389367816091712E-3</v>
      </c>
      <c r="E102" s="6">
        <v>-1.2678704148996189E-3</v>
      </c>
      <c r="F102" s="6">
        <v>-1.2894023274206301E-2</v>
      </c>
      <c r="G102" s="7">
        <v>-4.0014879905090339E-3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 x14ac:dyDescent="0.2">
      <c r="A103" s="4">
        <v>90</v>
      </c>
      <c r="B103" s="5" t="s">
        <v>95</v>
      </c>
      <c r="C103" s="6">
        <v>6.1433333333127393E-4</v>
      </c>
      <c r="D103" s="6">
        <v>-1.0829347531811084E-3</v>
      </c>
      <c r="E103" s="6">
        <v>2.6702854141131827E-3</v>
      </c>
      <c r="F103" s="6">
        <v>-7.9905572644681788E-3</v>
      </c>
      <c r="G103" s="7">
        <v>-1.3223641043758061E-3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</row>
    <row r="104" spans="1:96" x14ac:dyDescent="0.2">
      <c r="A104" s="4">
        <v>91</v>
      </c>
      <c r="B104" s="5" t="s">
        <v>96</v>
      </c>
      <c r="C104" s="6">
        <v>2.0497222222393141E-4</v>
      </c>
      <c r="D104" s="6">
        <v>-1.8971903514318766E-3</v>
      </c>
      <c r="E104" s="6">
        <v>2.1392709015497502E-3</v>
      </c>
      <c r="F104" s="6">
        <v>-1.4097913797206374E-2</v>
      </c>
      <c r="G104" s="7">
        <v>-1.5232377140315778E-2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</row>
    <row r="105" spans="1:96" x14ac:dyDescent="0.2">
      <c r="A105" s="4">
        <v>92</v>
      </c>
      <c r="B105" s="5" t="s">
        <v>97</v>
      </c>
      <c r="C105" s="6">
        <v>2.0469444444537466E-4</v>
      </c>
      <c r="D105" s="6">
        <v>1.2671976828384501E-3</v>
      </c>
      <c r="E105" s="6">
        <v>2.7010542824779105E-3</v>
      </c>
      <c r="F105" s="6">
        <v>4.4178528065068612E-3</v>
      </c>
      <c r="G105" s="7">
        <v>6.8769437630233909E-4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 x14ac:dyDescent="0.2">
      <c r="A106" s="4">
        <v>93</v>
      </c>
      <c r="B106" s="5" t="s">
        <v>98</v>
      </c>
      <c r="C106" s="6">
        <v>2.0477777777871964E-4</v>
      </c>
      <c r="D106" s="6">
        <v>6.7799674561541678E-4</v>
      </c>
      <c r="E106" s="6">
        <v>-1.0427528675703845E-3</v>
      </c>
      <c r="F106" s="6">
        <v>1.6020739575606235E-4</v>
      </c>
      <c r="G106" s="7">
        <v>5.1387777709397398E-3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</row>
    <row r="107" spans="1:96" x14ac:dyDescent="0.2">
      <c r="A107" s="4">
        <v>94</v>
      </c>
      <c r="B107" s="5" t="s">
        <v>99</v>
      </c>
      <c r="C107" s="6">
        <v>2.0461111111358399E-4</v>
      </c>
      <c r="D107" s="6">
        <v>-1.1292289624644791E-3</v>
      </c>
      <c r="E107" s="6">
        <v>-2.0876826722338038E-3</v>
      </c>
      <c r="F107" s="6">
        <v>-1.3695538210624414E-2</v>
      </c>
      <c r="G107" s="7">
        <v>-5.347211592428236E-3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</row>
    <row r="108" spans="1:96" x14ac:dyDescent="0.2">
      <c r="A108" s="4">
        <v>95</v>
      </c>
      <c r="B108" s="5" t="s">
        <v>100</v>
      </c>
      <c r="C108" s="6">
        <v>6.1391666666477107E-4</v>
      </c>
      <c r="D108" s="6">
        <v>-1.8088088993396534E-3</v>
      </c>
      <c r="E108" s="6">
        <v>-1.569037656903749E-3</v>
      </c>
      <c r="F108" s="6">
        <v>2.9528358297170598E-5</v>
      </c>
      <c r="G108" s="7">
        <v>5.0271362764320315E-4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</row>
    <row r="109" spans="1:96" x14ac:dyDescent="0.2">
      <c r="A109" s="4">
        <v>96</v>
      </c>
      <c r="B109" s="5" t="s">
        <v>101</v>
      </c>
      <c r="C109" s="6">
        <v>2.0466666666552058E-4</v>
      </c>
      <c r="D109" s="6">
        <v>2.0838996104013408E-3</v>
      </c>
      <c r="E109" s="6">
        <v>1.2222804260519915E-3</v>
      </c>
      <c r="F109" s="6">
        <v>-9.8252710992345893E-3</v>
      </c>
      <c r="G109" s="7">
        <v>2.5840853158325405E-3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</row>
    <row r="110" spans="1:96" x14ac:dyDescent="0.2">
      <c r="A110" s="4">
        <v>97</v>
      </c>
      <c r="B110" s="5" t="s">
        <v>102</v>
      </c>
      <c r="C110" s="6">
        <v>2.0466666666552058E-4</v>
      </c>
      <c r="D110" s="6">
        <v>2.7576853526221079E-3</v>
      </c>
      <c r="E110" s="6">
        <v>2.049180327868827E-3</v>
      </c>
      <c r="F110" s="6">
        <v>-5.2185841235674602E-5</v>
      </c>
      <c r="G110" s="7">
        <v>-3.6104406169454872E-3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</row>
    <row r="111" spans="1:96" x14ac:dyDescent="0.2">
      <c r="A111" s="4">
        <v>98</v>
      </c>
      <c r="B111" s="5" t="s">
        <v>103</v>
      </c>
      <c r="C111" s="6">
        <v>2.047499999970892E-4</v>
      </c>
      <c r="D111" s="6">
        <v>4.508363013389749E-3</v>
      </c>
      <c r="E111" s="6">
        <v>-1.0442500978984359E-3</v>
      </c>
      <c r="F111" s="6">
        <v>1.2480522482088086E-2</v>
      </c>
      <c r="G111" s="7">
        <v>4.7731961937609313E-3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</row>
    <row r="112" spans="1:96" x14ac:dyDescent="0.2">
      <c r="A112" s="4">
        <v>99</v>
      </c>
      <c r="B112" s="5" t="s">
        <v>104</v>
      </c>
      <c r="C112" s="6">
        <v>2.0483333333332077E-4</v>
      </c>
      <c r="D112" s="6">
        <v>2.2440644495325124E-4</v>
      </c>
      <c r="E112" s="6">
        <v>1.6551243521059078E-3</v>
      </c>
      <c r="F112" s="6">
        <v>-4.7347996730559005E-3</v>
      </c>
      <c r="G112" s="7">
        <v>-2.2169098116138208E-3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</row>
    <row r="113" spans="1:96" x14ac:dyDescent="0.2">
      <c r="A113" s="4">
        <v>100</v>
      </c>
      <c r="B113" s="5" t="s">
        <v>105</v>
      </c>
      <c r="C113" s="6">
        <v>6.1408333333390352E-4</v>
      </c>
      <c r="D113" s="6">
        <v>-1.1217804899936734E-3</v>
      </c>
      <c r="E113" s="6">
        <v>-1.3914858459799229E-3</v>
      </c>
      <c r="F113" s="6">
        <v>-3.6475288546906626E-3</v>
      </c>
      <c r="G113" s="7">
        <v>-5.5699468602495861E-3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</row>
    <row r="114" spans="1:96" x14ac:dyDescent="0.2">
      <c r="A114" s="4">
        <v>101</v>
      </c>
      <c r="B114" s="5" t="s">
        <v>106</v>
      </c>
      <c r="C114" s="6">
        <v>2.0480555555746349E-4</v>
      </c>
      <c r="D114" s="6">
        <v>2.0214725304343872E-3</v>
      </c>
      <c r="E114" s="6">
        <v>1.0015240583496343E-3</v>
      </c>
      <c r="F114" s="6">
        <v>-9.5197784163901789E-3</v>
      </c>
      <c r="G114" s="7">
        <v>-6.7852105062652379E-3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</row>
    <row r="115" spans="1:96" x14ac:dyDescent="0.2">
      <c r="A115" s="4">
        <v>102</v>
      </c>
      <c r="B115" s="5" t="s">
        <v>107</v>
      </c>
      <c r="C115" s="6">
        <v>2.0466666666929534E-4</v>
      </c>
      <c r="D115" s="6">
        <v>2.8243521922353132E-3</v>
      </c>
      <c r="E115" s="6">
        <v>1.1745258395685632E-3</v>
      </c>
      <c r="F115" s="6">
        <v>1.5841361472429538E-2</v>
      </c>
      <c r="G115" s="7">
        <v>7.6608890363243365E-3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</row>
    <row r="116" spans="1:96" x14ac:dyDescent="0.2">
      <c r="A116" s="4">
        <v>103</v>
      </c>
      <c r="B116" s="5" t="s">
        <v>108</v>
      </c>
      <c r="C116" s="6">
        <v>2.0458333333084333E-4</v>
      </c>
      <c r="D116" s="6">
        <v>8.9409450579003291E-5</v>
      </c>
      <c r="E116" s="6">
        <v>3.9104931566380507E-4</v>
      </c>
      <c r="F116" s="6">
        <v>-7.3654223678578656E-3</v>
      </c>
      <c r="G116" s="7">
        <v>1.7592049628099016E-3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</row>
    <row r="117" spans="1:96" x14ac:dyDescent="0.2">
      <c r="A117" s="4">
        <v>104</v>
      </c>
      <c r="B117" s="5" t="s">
        <v>109</v>
      </c>
      <c r="C117" s="6">
        <v>2.0455555555853877E-4</v>
      </c>
      <c r="D117" s="6">
        <v>8.9401457243676319E-5</v>
      </c>
      <c r="E117" s="6">
        <v>-7.3835997220295102E-4</v>
      </c>
      <c r="F117" s="6">
        <v>-4.5873605947955864E-3</v>
      </c>
      <c r="G117" s="7">
        <v>3.3479162815535091E-3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</row>
    <row r="118" spans="1:96" x14ac:dyDescent="0.2">
      <c r="A118" s="4">
        <v>105</v>
      </c>
      <c r="B118" s="5" t="s">
        <v>110</v>
      </c>
      <c r="C118" s="6">
        <v>6.1358333333161319E-4</v>
      </c>
      <c r="D118" s="6">
        <v>-7.3749608903588282E-3</v>
      </c>
      <c r="E118" s="6">
        <v>-6.1285695657843364E-3</v>
      </c>
      <c r="F118" s="6">
        <v>-6.1695659643120626E-3</v>
      </c>
      <c r="G118" s="7">
        <v>3.1218014329579269E-3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</row>
    <row r="119" spans="1:96" x14ac:dyDescent="0.2">
      <c r="A119" s="4">
        <v>106</v>
      </c>
      <c r="B119" s="5" t="s">
        <v>111</v>
      </c>
      <c r="C119" s="6">
        <v>2.0452777777557607E-4</v>
      </c>
      <c r="D119" s="6">
        <v>-2.926873198847324E-3</v>
      </c>
      <c r="E119" s="6">
        <v>-4.5045045045044585E-3</v>
      </c>
      <c r="F119" s="6">
        <v>3.404555942190246E-3</v>
      </c>
      <c r="G119" s="7">
        <v>-1.7141982551910351E-3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</row>
    <row r="120" spans="1:96" x14ac:dyDescent="0.2">
      <c r="A120" s="4">
        <v>107</v>
      </c>
      <c r="B120" s="5" t="s">
        <v>112</v>
      </c>
      <c r="C120" s="6">
        <v>2.0474999999975374E-4</v>
      </c>
      <c r="D120" s="6">
        <v>-1.2193469719550265E-3</v>
      </c>
      <c r="E120" s="6">
        <v>-3.0751658393005643E-3</v>
      </c>
      <c r="F120" s="6">
        <v>4.6663171298029216E-3</v>
      </c>
      <c r="G120" s="7">
        <v>5.4171734619825607E-3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</row>
    <row r="121" spans="1:96" x14ac:dyDescent="0.2">
      <c r="A121" s="4">
        <v>108</v>
      </c>
      <c r="B121" s="5" t="s">
        <v>113</v>
      </c>
      <c r="C121" s="6">
        <v>2.0477777777694328E-4</v>
      </c>
      <c r="D121" s="6">
        <v>4.2955326460480947E-3</v>
      </c>
      <c r="E121" s="6">
        <v>6.521834927069925E-3</v>
      </c>
      <c r="F121" s="6">
        <v>1.5730655394274873E-3</v>
      </c>
      <c r="G121" s="7">
        <v>2.7346569479602678E-3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</row>
    <row r="122" spans="1:96" x14ac:dyDescent="0.2">
      <c r="A122" s="4">
        <v>109</v>
      </c>
      <c r="B122" s="5" t="s">
        <v>114</v>
      </c>
      <c r="C122" s="6">
        <v>2.0463888888788695E-4</v>
      </c>
      <c r="D122" s="6">
        <v>8.104092566745269E-4</v>
      </c>
      <c r="E122" s="6">
        <v>3.7651591436451692E-3</v>
      </c>
      <c r="F122" s="6">
        <v>3.5431429762400324E-3</v>
      </c>
      <c r="G122" s="7">
        <v>6.6203009043350747E-3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</row>
    <row r="123" spans="1:96" x14ac:dyDescent="0.2">
      <c r="A123" s="4">
        <v>110</v>
      </c>
      <c r="B123" s="5" t="s">
        <v>115</v>
      </c>
      <c r="C123" s="6">
        <v>6.1358333333227932E-4</v>
      </c>
      <c r="D123" s="6">
        <v>3.64388861397269E-3</v>
      </c>
      <c r="E123" s="6">
        <v>2.5733850918132628E-3</v>
      </c>
      <c r="F123" s="6">
        <v>1.5798842901646459E-3</v>
      </c>
      <c r="G123" s="7">
        <v>-2.3869713664151915E-3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</row>
    <row r="124" spans="1:96" x14ac:dyDescent="0.2">
      <c r="A124" s="4">
        <v>111</v>
      </c>
      <c r="B124" s="5" t="s">
        <v>116</v>
      </c>
      <c r="C124" s="6">
        <v>2.0452777777646425E-4</v>
      </c>
      <c r="D124" s="6">
        <v>1.613626176602434E-3</v>
      </c>
      <c r="E124" s="6">
        <v>7.3523014008527454E-3</v>
      </c>
      <c r="F124" s="6">
        <v>5.7319321943525292E-3</v>
      </c>
      <c r="G124" s="7">
        <v>4.1493357024593447E-3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</row>
    <row r="125" spans="1:96" x14ac:dyDescent="0.2">
      <c r="A125" s="4">
        <v>112</v>
      </c>
      <c r="B125" s="5" t="s">
        <v>117</v>
      </c>
      <c r="C125" s="6">
        <v>2.0444444444511767E-4</v>
      </c>
      <c r="D125" s="6">
        <v>4.4750738387167033E-5</v>
      </c>
      <c r="E125" s="6">
        <v>6.0462103217440166E-4</v>
      </c>
      <c r="F125" s="6">
        <v>-2.5477331801748715E-3</v>
      </c>
      <c r="G125" s="7">
        <v>-2.5738214210309085E-3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</row>
    <row r="126" spans="1:96" x14ac:dyDescent="0.2">
      <c r="A126" s="4">
        <v>113</v>
      </c>
      <c r="B126" s="5" t="s">
        <v>118</v>
      </c>
      <c r="C126" s="6">
        <v>2.0441666666792813E-4</v>
      </c>
      <c r="D126" s="6">
        <v>-2.2374367924116179E-4</v>
      </c>
      <c r="E126" s="6">
        <v>5.783590142000028E-3</v>
      </c>
      <c r="F126" s="6">
        <v>-1.5502616989382378E-4</v>
      </c>
      <c r="G126" s="7">
        <v>-1.2499118005786514E-3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</row>
    <row r="127" spans="1:96" x14ac:dyDescent="0.2">
      <c r="A127" s="4">
        <v>114</v>
      </c>
      <c r="B127" s="5" t="s">
        <v>119</v>
      </c>
      <c r="C127" s="6">
        <v>2.0450000000149515E-4</v>
      </c>
      <c r="D127" s="6">
        <v>7.1614000537123523E-4</v>
      </c>
      <c r="E127" s="6">
        <v>2.3172982019481481E-3</v>
      </c>
      <c r="F127" s="6">
        <v>-6.1503248670999877E-3</v>
      </c>
      <c r="G127" s="7">
        <v>-1.0799027078308154E-2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</row>
    <row r="128" spans="1:96" x14ac:dyDescent="0.2">
      <c r="A128" s="4">
        <v>115</v>
      </c>
      <c r="B128" s="5" t="s">
        <v>120</v>
      </c>
      <c r="C128" s="6">
        <v>8.1811111110963175E-4</v>
      </c>
      <c r="D128" s="6">
        <v>-4.4726719742382848E-4</v>
      </c>
      <c r="E128" s="6">
        <v>2.1406858757555547E-4</v>
      </c>
      <c r="F128" s="6">
        <v>7.1690179559755762E-3</v>
      </c>
      <c r="G128" s="7">
        <v>1.7446665238285419E-3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</row>
    <row r="129" spans="1:96" x14ac:dyDescent="0.2">
      <c r="A129" s="4">
        <v>116</v>
      </c>
      <c r="B129" s="5" t="s">
        <v>121</v>
      </c>
      <c r="C129" s="6">
        <v>2.0463888888611059E-4</v>
      </c>
      <c r="D129" s="6">
        <v>-2.2373366744227186E-3</v>
      </c>
      <c r="E129" s="6">
        <v>2.9963188083210746E-3</v>
      </c>
      <c r="F129" s="6">
        <v>6.1222081255716265E-3</v>
      </c>
      <c r="G129" s="7">
        <v>1.5379287867676172E-3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</row>
    <row r="130" spans="1:96" x14ac:dyDescent="0.2">
      <c r="A130" s="4">
        <v>117</v>
      </c>
      <c r="B130" s="5" t="s">
        <v>122</v>
      </c>
      <c r="C130" s="6">
        <v>2.0474999999819943E-4</v>
      </c>
      <c r="D130" s="6">
        <v>1.4799533590457159E-3</v>
      </c>
      <c r="E130" s="6">
        <v>3.4141345169000914E-3</v>
      </c>
      <c r="F130" s="6">
        <v>-2.1040747203119325E-3</v>
      </c>
      <c r="G130" s="7">
        <v>1.3423501296587759E-3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</row>
    <row r="131" spans="1:96" x14ac:dyDescent="0.2">
      <c r="A131" s="4">
        <v>118</v>
      </c>
      <c r="B131" s="5" t="s">
        <v>123</v>
      </c>
      <c r="C131" s="6">
        <v>2.0483333333354281E-4</v>
      </c>
      <c r="D131" s="6">
        <v>-1.9703551117280504E-3</v>
      </c>
      <c r="E131" s="6">
        <v>-7.6556651922421448E-4</v>
      </c>
      <c r="F131" s="6">
        <v>1.3371046541525988E-3</v>
      </c>
      <c r="G131" s="7">
        <v>-3.9099393705503971E-3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</row>
    <row r="132" spans="1:96" x14ac:dyDescent="0.2">
      <c r="A132" s="4">
        <v>119</v>
      </c>
      <c r="B132" s="5" t="s">
        <v>124</v>
      </c>
      <c r="C132" s="6">
        <v>6.1458333333286319E-4</v>
      </c>
      <c r="D132" s="6">
        <v>3.1408444384606327E-4</v>
      </c>
      <c r="E132" s="6">
        <v>1.3194858261684761E-3</v>
      </c>
      <c r="F132" s="6">
        <v>-2.766018327622799E-3</v>
      </c>
      <c r="G132" s="7">
        <v>-7.1980587671540697E-3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</row>
    <row r="133" spans="1:96" x14ac:dyDescent="0.2">
      <c r="A133" s="4">
        <v>120</v>
      </c>
      <c r="B133" s="5" t="s">
        <v>125</v>
      </c>
      <c r="C133" s="6">
        <v>2.0466666666774103E-4</v>
      </c>
      <c r="D133" s="6">
        <v>-2.9155826679824193E-3</v>
      </c>
      <c r="E133" s="6">
        <v>-2.678002125398482E-3</v>
      </c>
      <c r="F133" s="6">
        <v>-1.6333137139493692E-3</v>
      </c>
      <c r="G133" s="7">
        <v>-6.6648866250410554E-3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</row>
    <row r="134" spans="1:96" x14ac:dyDescent="0.2">
      <c r="A134" s="4">
        <v>121</v>
      </c>
      <c r="B134" s="5" t="s">
        <v>126</v>
      </c>
      <c r="C134" s="6">
        <v>2.0455555555498606E-4</v>
      </c>
      <c r="D134" s="6">
        <v>9.8969814206673057E-4</v>
      </c>
      <c r="E134" s="6">
        <v>3.7081237746143803E-3</v>
      </c>
      <c r="F134" s="6">
        <v>3.7583457383316698E-4</v>
      </c>
      <c r="G134" s="7">
        <v>2.9981287541214208E-4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</row>
    <row r="135" spans="1:96" x14ac:dyDescent="0.2">
      <c r="A135" s="4">
        <v>122</v>
      </c>
      <c r="B135" s="5" t="s">
        <v>127</v>
      </c>
      <c r="C135" s="6">
        <v>2.0447222222297334E-4</v>
      </c>
      <c r="D135" s="6">
        <v>-4.0447620331673928E-4</v>
      </c>
      <c r="E135" s="6">
        <v>1.4862626863136885E-3</v>
      </c>
      <c r="F135" s="6">
        <v>1.6280046261851755E-3</v>
      </c>
      <c r="G135" s="7">
        <v>-6.0564719500598718E-3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</row>
    <row r="136" spans="1:96" x14ac:dyDescent="0.2">
      <c r="A136" s="4">
        <v>123</v>
      </c>
      <c r="B136" s="5" t="s">
        <v>128</v>
      </c>
      <c r="C136" s="6">
        <v>2.0447222222297334E-4</v>
      </c>
      <c r="D136" s="6">
        <v>8.991997122564932E-5</v>
      </c>
      <c r="E136" s="6">
        <v>1.9504748982361875E-3</v>
      </c>
      <c r="F136" s="6">
        <v>9.2667500183862828E-4</v>
      </c>
      <c r="G136" s="7">
        <v>2.0068628470415462E-3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</row>
    <row r="137" spans="1:96" x14ac:dyDescent="0.2">
      <c r="A137" s="4">
        <v>124</v>
      </c>
      <c r="B137" s="5" t="s">
        <v>129</v>
      </c>
      <c r="C137" s="6">
        <v>6.1341666666492323E-4</v>
      </c>
      <c r="D137" s="6">
        <v>-2.6973565905412666E-3</v>
      </c>
      <c r="E137" s="6">
        <v>-4.0626322471435383E-3</v>
      </c>
      <c r="F137" s="6">
        <v>3.3579238184811011E-3</v>
      </c>
      <c r="G137" s="7">
        <v>1.3801977937590859E-3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</row>
    <row r="138" spans="1:96" x14ac:dyDescent="0.2">
      <c r="A138" s="4">
        <v>125</v>
      </c>
      <c r="B138" s="5" t="s">
        <v>130</v>
      </c>
      <c r="C138" s="6">
        <v>2.0452777777557607E-4</v>
      </c>
      <c r="D138" s="6">
        <v>-1.3072484673638529E-3</v>
      </c>
      <c r="E138" s="6">
        <v>-8.3708676808021965E-3</v>
      </c>
      <c r="F138" s="6">
        <v>3.8226915556596186E-3</v>
      </c>
      <c r="G138" s="7">
        <v>-1.4508373404076291E-4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</row>
    <row r="139" spans="1:96" x14ac:dyDescent="0.2">
      <c r="A139" s="4">
        <v>126</v>
      </c>
      <c r="B139" s="5" t="s">
        <v>131</v>
      </c>
      <c r="C139" s="6">
        <v>2.0452777777668629E-4</v>
      </c>
      <c r="D139" s="6">
        <v>-2.7081922816518667E-4</v>
      </c>
      <c r="E139" s="6">
        <v>-5.3563011526760462E-3</v>
      </c>
      <c r="F139" s="6">
        <v>-1.6779135509756848E-3</v>
      </c>
      <c r="G139" s="7">
        <v>2.7984494517110381E-3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</row>
    <row r="140" spans="1:96" x14ac:dyDescent="0.2">
      <c r="A140" s="4">
        <v>127</v>
      </c>
      <c r="B140" s="5" t="s">
        <v>132</v>
      </c>
      <c r="C140" s="6">
        <v>2.0450000000016288E-4</v>
      </c>
      <c r="D140" s="6">
        <v>3.3410086234140213E-3</v>
      </c>
      <c r="E140" s="6">
        <v>2.5848698948816029E-4</v>
      </c>
      <c r="F140" s="6">
        <v>-9.0905769301034001E-3</v>
      </c>
      <c r="G140" s="7">
        <v>-2.5632545063668521E-3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</row>
    <row r="141" spans="1:96" x14ac:dyDescent="0.2">
      <c r="A141" s="4">
        <v>128</v>
      </c>
      <c r="B141" s="5" t="s">
        <v>133</v>
      </c>
      <c r="C141" s="6">
        <v>2.0444444444467358E-4</v>
      </c>
      <c r="D141" s="6">
        <v>-8.099716509921695E-4</v>
      </c>
      <c r="E141" s="6">
        <v>-1.162890860539334E-3</v>
      </c>
      <c r="F141" s="6">
        <v>-7.632687074578981E-3</v>
      </c>
      <c r="G141" s="7">
        <v>4.7666417972314079E-4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</row>
    <row r="142" spans="1:96" x14ac:dyDescent="0.2">
      <c r="A142" s="4">
        <v>129</v>
      </c>
      <c r="B142" s="5" t="s">
        <v>134</v>
      </c>
      <c r="C142" s="6">
        <v>8.1744444444131759E-4</v>
      </c>
      <c r="D142" s="6">
        <v>5.2690835397433133E-3</v>
      </c>
      <c r="E142" s="6">
        <v>3.3202535466345662E-3</v>
      </c>
      <c r="F142" s="6">
        <v>6.8739503292065685E-3</v>
      </c>
      <c r="G142" s="7">
        <v>-2.9311237700673232E-3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</row>
    <row r="143" spans="1:96" x14ac:dyDescent="0.2">
      <c r="A143" s="4">
        <v>130</v>
      </c>
      <c r="B143" s="5" t="s">
        <v>135</v>
      </c>
      <c r="C143" s="6">
        <v>2.0450000000082902E-4</v>
      </c>
      <c r="D143" s="6">
        <v>-6.271839440910032E-4</v>
      </c>
      <c r="E143" s="6">
        <v>3.0084235860408093E-3</v>
      </c>
      <c r="F143" s="6">
        <v>-1.697529725221969E-4</v>
      </c>
      <c r="G143" s="7">
        <v>4.2382124715634184E-3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</row>
    <row r="144" spans="1:96" x14ac:dyDescent="0.2">
      <c r="A144" s="4">
        <v>131</v>
      </c>
      <c r="B144" s="5" t="s">
        <v>136</v>
      </c>
      <c r="C144" s="6">
        <v>2.0449999999905266E-4</v>
      </c>
      <c r="D144" s="6">
        <v>-1.1565357719203972E-2</v>
      </c>
      <c r="E144" s="6">
        <v>-6.641528837089683E-3</v>
      </c>
      <c r="F144" s="6">
        <v>-2.5961850769185446E-2</v>
      </c>
      <c r="G144" s="7">
        <v>-4.9030256012412288E-3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</row>
    <row r="145" spans="1:96" x14ac:dyDescent="0.2">
      <c r="A145" s="4">
        <v>132</v>
      </c>
      <c r="B145" s="5" t="s">
        <v>137</v>
      </c>
      <c r="C145" s="6">
        <v>2.0447222222341743E-4</v>
      </c>
      <c r="D145" s="6">
        <v>-7.7097505668933808E-3</v>
      </c>
      <c r="E145" s="6">
        <v>-4.6585860328689499E-3</v>
      </c>
      <c r="F145" s="6">
        <v>-1.5520913066213948E-2</v>
      </c>
      <c r="G145" s="7">
        <v>1.1434392573881791E-2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</row>
    <row r="146" spans="1:96" x14ac:dyDescent="0.2">
      <c r="A146" s="4">
        <v>133</v>
      </c>
      <c r="B146" s="5" t="s">
        <v>138</v>
      </c>
      <c r="C146" s="6">
        <v>8.1788888888723044E-4</v>
      </c>
      <c r="D146" s="6">
        <v>6.3985374771480252E-3</v>
      </c>
      <c r="E146" s="6">
        <v>9.4907908992416523E-3</v>
      </c>
      <c r="F146" s="6">
        <v>-1.508818118134303E-3</v>
      </c>
      <c r="G146" s="7">
        <v>-1.479943679920992E-3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</row>
    <row r="147" spans="1:96" x14ac:dyDescent="0.2">
      <c r="A147" s="4">
        <v>134</v>
      </c>
      <c r="B147" s="5" t="s">
        <v>139</v>
      </c>
      <c r="C147" s="6">
        <v>2.0447222222008676E-4</v>
      </c>
      <c r="D147" s="6">
        <v>1.1353315168030065E-3</v>
      </c>
      <c r="E147" s="6">
        <v>3.0050656821489774E-4</v>
      </c>
      <c r="F147" s="6">
        <v>2.3283246085408216E-3</v>
      </c>
      <c r="G147" s="7">
        <v>3.6024167069781399E-4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</row>
    <row r="148" spans="1:96" x14ac:dyDescent="0.2">
      <c r="A148" s="4">
        <v>135</v>
      </c>
      <c r="B148" s="5" t="s">
        <v>140</v>
      </c>
      <c r="C148" s="6">
        <v>2.0441666666504155E-4</v>
      </c>
      <c r="D148" s="6">
        <v>-9.072352007244433E-5</v>
      </c>
      <c r="E148" s="6">
        <v>-8.5833226041798216E-4</v>
      </c>
      <c r="F148" s="6">
        <v>4.3996954057026194E-3</v>
      </c>
      <c r="G148" s="7">
        <v>-5.6589019672392826E-4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</row>
    <row r="149" spans="1:96" x14ac:dyDescent="0.2">
      <c r="A149" s="4">
        <v>136</v>
      </c>
      <c r="B149" s="5" t="s">
        <v>141</v>
      </c>
      <c r="C149" s="6">
        <v>2.04388888887852E-4</v>
      </c>
      <c r="D149" s="6">
        <v>-5.3531733430114414E-3</v>
      </c>
      <c r="E149" s="6">
        <v>-2.4913019200206721E-3</v>
      </c>
      <c r="F149" s="6">
        <v>1.2482673589573334E-3</v>
      </c>
      <c r="G149" s="7">
        <v>-1.2353686031074673E-4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</row>
    <row r="150" spans="1:96" x14ac:dyDescent="0.2">
      <c r="A150" s="4">
        <v>137</v>
      </c>
      <c r="B150" s="5" t="s">
        <v>142</v>
      </c>
      <c r="C150" s="6">
        <v>6.1333333333446483E-4</v>
      </c>
      <c r="D150" s="6">
        <v>-7.7537058152787885E-4</v>
      </c>
      <c r="E150" s="6">
        <v>-2.0669164190673106E-3</v>
      </c>
      <c r="F150" s="6">
        <v>4.1531542556445533E-3</v>
      </c>
      <c r="G150" s="7">
        <v>-3.2947232947233562E-4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</row>
    <row r="151" spans="1:96" x14ac:dyDescent="0.2">
      <c r="A151" s="4">
        <v>138</v>
      </c>
      <c r="B151" s="5" t="s">
        <v>143</v>
      </c>
      <c r="C151" s="6">
        <v>2.0452777778001696E-4</v>
      </c>
      <c r="D151" s="6">
        <v>2.5561438743837428E-3</v>
      </c>
      <c r="E151" s="6">
        <v>3.451995685006537E-4</v>
      </c>
      <c r="F151" s="6">
        <v>-4.3111656142648114E-3</v>
      </c>
      <c r="G151" s="7">
        <v>8.4455110049130866E-4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</row>
    <row r="152" spans="1:96" x14ac:dyDescent="0.2">
      <c r="A152" s="4">
        <v>139</v>
      </c>
      <c r="B152" s="5" t="s">
        <v>144</v>
      </c>
      <c r="C152" s="6">
        <v>2.0438888889162676E-4</v>
      </c>
      <c r="D152" s="6">
        <v>6.3740666545264446E-4</v>
      </c>
      <c r="E152" s="6">
        <v>3.5802096363715119E-3</v>
      </c>
      <c r="F152" s="6">
        <v>1.2698801263759663E-3</v>
      </c>
      <c r="G152" s="7">
        <v>6.8227424749163212E-3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</row>
    <row r="153" spans="1:96" x14ac:dyDescent="0.2">
      <c r="A153" s="4">
        <v>140</v>
      </c>
      <c r="B153" s="5" t="s">
        <v>145</v>
      </c>
      <c r="C153" s="6">
        <v>2.0450000000216129E-4</v>
      </c>
      <c r="D153" s="6">
        <v>3.6400036400037195E-3</v>
      </c>
      <c r="E153" s="6">
        <v>0</v>
      </c>
      <c r="F153" s="6">
        <v>5.3481247182851632E-5</v>
      </c>
      <c r="G153" s="7">
        <v>3.5773421370022263E-4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</row>
    <row r="154" spans="1:96" x14ac:dyDescent="0.2">
      <c r="A154" s="4">
        <v>141</v>
      </c>
      <c r="B154" s="5" t="s">
        <v>146</v>
      </c>
      <c r="C154" s="6">
        <v>2.0455555555765059E-4</v>
      </c>
      <c r="D154" s="6">
        <v>3.1734518088675223E-3</v>
      </c>
      <c r="E154" s="6">
        <v>0</v>
      </c>
      <c r="F154" s="6">
        <v>-1.0137974238697001E-2</v>
      </c>
      <c r="G154" s="7">
        <v>-2.8097636733317444E-3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</row>
    <row r="155" spans="1:96" x14ac:dyDescent="0.2">
      <c r="A155" s="4">
        <v>142</v>
      </c>
      <c r="B155" s="5" t="s">
        <v>147</v>
      </c>
      <c r="C155" s="6">
        <v>6.1350000000204297E-4</v>
      </c>
      <c r="D155" s="6">
        <v>5.9201012292118271E-3</v>
      </c>
      <c r="E155" s="6">
        <v>6.4471761368523062E-4</v>
      </c>
      <c r="F155" s="6">
        <v>-4.3992683322142678E-3</v>
      </c>
      <c r="G155" s="7">
        <v>-4.1599213098629795E-3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</row>
    <row r="156" spans="1:96" x14ac:dyDescent="0.2">
      <c r="A156" s="4">
        <v>143</v>
      </c>
      <c r="B156" s="5" t="s">
        <v>148</v>
      </c>
      <c r="C156" s="6">
        <v>2.0455555555587424E-4</v>
      </c>
      <c r="D156" s="6">
        <v>4.9418212857710309E-4</v>
      </c>
      <c r="E156" s="6">
        <v>-6.4430222069500331E-4</v>
      </c>
      <c r="F156" s="6">
        <v>-1.4620495050272631E-2</v>
      </c>
      <c r="G156" s="7">
        <v>3.693719647707594E-3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</row>
    <row r="157" spans="1:96" x14ac:dyDescent="0.2">
      <c r="A157" s="4">
        <v>144</v>
      </c>
      <c r="B157" s="5" t="s">
        <v>149</v>
      </c>
      <c r="C157" s="6">
        <v>2.0450000000238333E-4</v>
      </c>
      <c r="D157" s="6">
        <v>2.3798832510102397E-3</v>
      </c>
      <c r="E157" s="6">
        <v>-5.5875526519377772E-4</v>
      </c>
      <c r="F157" s="6">
        <v>1.1769241057028923E-2</v>
      </c>
      <c r="G157" s="7">
        <v>4.3976996647907551E-3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</row>
    <row r="158" spans="1:96" x14ac:dyDescent="0.2">
      <c r="A158" s="4">
        <v>145</v>
      </c>
      <c r="B158" s="5" t="s">
        <v>150</v>
      </c>
      <c r="C158" s="6">
        <v>2.0452777777890674E-4</v>
      </c>
      <c r="D158" s="6">
        <v>-5.8235900192625811E-3</v>
      </c>
      <c r="E158" s="6">
        <v>-2.623317421408089E-3</v>
      </c>
      <c r="F158" s="6">
        <v>8.755355462766401E-3</v>
      </c>
      <c r="G158" s="7">
        <v>1.2482139212084187E-2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</row>
    <row r="159" spans="1:96" x14ac:dyDescent="0.2">
      <c r="A159" s="4">
        <v>146</v>
      </c>
      <c r="B159" s="5" t="s">
        <v>151</v>
      </c>
      <c r="C159" s="6">
        <v>2.0452777777757447E-4</v>
      </c>
      <c r="D159" s="6">
        <v>7.6600729959896974E-4</v>
      </c>
      <c r="E159" s="6">
        <v>2.7164539496378204E-3</v>
      </c>
      <c r="F159" s="6">
        <v>7.1146123191478949E-3</v>
      </c>
      <c r="G159" s="7">
        <v>1.3507656018467706E-3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</row>
    <row r="160" spans="1:96" x14ac:dyDescent="0.2">
      <c r="A160" s="4">
        <v>147</v>
      </c>
      <c r="B160" s="5" t="s">
        <v>152</v>
      </c>
      <c r="C160" s="6">
        <v>6.1349999999893434E-4</v>
      </c>
      <c r="D160" s="6">
        <v>2.9266096352993376E-3</v>
      </c>
      <c r="E160" s="6">
        <v>2.1500752526337763E-4</v>
      </c>
      <c r="F160" s="6">
        <v>6.2607151604212596E-3</v>
      </c>
      <c r="G160" s="7">
        <v>4.0367637436202752E-3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</row>
    <row r="161" spans="1:96" x14ac:dyDescent="0.2">
      <c r="A161" s="4">
        <v>148</v>
      </c>
      <c r="B161" s="5" t="s">
        <v>153</v>
      </c>
      <c r="C161" s="6">
        <v>2.0449999999883062E-4</v>
      </c>
      <c r="D161" s="6">
        <v>1.0774410774410104E-3</v>
      </c>
      <c r="E161" s="6">
        <v>5.1590713671534338E-4</v>
      </c>
      <c r="F161" s="6">
        <v>1.5820618525335117E-3</v>
      </c>
      <c r="G161" s="7">
        <v>-8.0410675971044343E-3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</row>
    <row r="162" spans="1:96" x14ac:dyDescent="0.2">
      <c r="A162" s="4">
        <v>149</v>
      </c>
      <c r="B162" s="5" t="s">
        <v>154</v>
      </c>
      <c r="C162" s="6">
        <v>2.0455555555254357E-4</v>
      </c>
      <c r="D162" s="6">
        <v>3.1391542221623769E-3</v>
      </c>
      <c r="E162" s="6">
        <v>6.8752148504636068E-4</v>
      </c>
      <c r="F162" s="6">
        <v>-1.8529487705227776E-3</v>
      </c>
      <c r="G162" s="7">
        <v>5.1851702110454756E-3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</row>
    <row r="163" spans="1:96" x14ac:dyDescent="0.2">
      <c r="A163" s="4">
        <v>150</v>
      </c>
      <c r="B163" s="5" t="s">
        <v>155</v>
      </c>
      <c r="C163" s="6">
        <v>4.0905555555514894E-4</v>
      </c>
      <c r="D163" s="6">
        <v>-1.609370110420616E-3</v>
      </c>
      <c r="E163" s="6">
        <v>0</v>
      </c>
      <c r="F163" s="6">
        <v>7.927692143824272E-3</v>
      </c>
      <c r="G163" s="7">
        <v>2.3328540256815078E-3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</row>
    <row r="164" spans="1:96" x14ac:dyDescent="0.2">
      <c r="A164" s="4">
        <v>151</v>
      </c>
      <c r="B164" s="5" t="s">
        <v>156</v>
      </c>
      <c r="C164" s="6">
        <v>6.1358333333094706E-4</v>
      </c>
      <c r="D164" s="6">
        <v>3.1343751399282027E-4</v>
      </c>
      <c r="E164" s="6">
        <v>-4.7234627275838381E-4</v>
      </c>
      <c r="F164" s="6">
        <v>-1.2152777777777457E-3</v>
      </c>
      <c r="G164" s="7">
        <v>1.0734242232723901E-3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</row>
    <row r="165" spans="1:96" x14ac:dyDescent="0.2">
      <c r="A165" s="4">
        <v>152</v>
      </c>
      <c r="B165" s="5" t="s">
        <v>157</v>
      </c>
      <c r="C165" s="6">
        <v>2.0461111110936514E-4</v>
      </c>
      <c r="D165" s="6">
        <v>2.6410026857655033E-3</v>
      </c>
      <c r="E165" s="6">
        <v>-1.9761996820896188E-3</v>
      </c>
      <c r="F165" s="6">
        <v>9.2730446874598194E-3</v>
      </c>
      <c r="G165" s="7">
        <v>-3.8381368501223534E-3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</row>
    <row r="166" spans="1:96" x14ac:dyDescent="0.2">
      <c r="A166" s="4">
        <v>153</v>
      </c>
      <c r="B166" s="5" t="s">
        <v>158</v>
      </c>
      <c r="C166" s="6">
        <v>2.0461111110825492E-4</v>
      </c>
      <c r="D166" s="6">
        <v>-1.4732800571454208E-3</v>
      </c>
      <c r="E166" s="6">
        <v>-9.4701046016099077E-4</v>
      </c>
      <c r="F166" s="6">
        <v>-7.2484387402094175E-3</v>
      </c>
      <c r="G166" s="7">
        <v>-5.5329208792314066E-3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</row>
    <row r="167" spans="1:96" x14ac:dyDescent="0.2">
      <c r="A167" s="4">
        <v>154</v>
      </c>
      <c r="B167" s="5" t="s">
        <v>159</v>
      </c>
      <c r="C167" s="6">
        <v>2.0461111111069741E-4</v>
      </c>
      <c r="D167" s="6">
        <v>-3.308593400697557E-3</v>
      </c>
      <c r="E167" s="6">
        <v>8.1864793829988791E-4</v>
      </c>
      <c r="F167" s="6">
        <v>1.0642791413356667E-2</v>
      </c>
      <c r="G167" s="7">
        <v>4.2486470082443439E-3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</row>
    <row r="168" spans="1:96" x14ac:dyDescent="0.2">
      <c r="A168" s="4">
        <v>155</v>
      </c>
      <c r="B168" s="5" t="s">
        <v>160</v>
      </c>
      <c r="C168" s="6">
        <v>2.0458333333639445E-4</v>
      </c>
      <c r="D168" s="6">
        <v>1.3457742687950081E-4</v>
      </c>
      <c r="E168" s="6">
        <v>2.9275012915446208E-3</v>
      </c>
      <c r="F168" s="6">
        <v>1.2612975692032347E-3</v>
      </c>
      <c r="G168" s="7">
        <v>1.1785444472425244E-3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 x14ac:dyDescent="0.2">
      <c r="A169" s="4">
        <v>156</v>
      </c>
      <c r="B169" s="5" t="s">
        <v>161</v>
      </c>
      <c r="C169" s="6">
        <v>6.1358333333028092E-4</v>
      </c>
      <c r="D169" s="6">
        <v>7.9389997757344233E-3</v>
      </c>
      <c r="E169" s="6">
        <v>5.1510989010987718E-3</v>
      </c>
      <c r="F169" s="6">
        <v>-1.1180846464616812E-3</v>
      </c>
      <c r="G169" s="7">
        <v>-1.1711204121055974E-2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</row>
    <row r="170" spans="1:96" x14ac:dyDescent="0.2">
      <c r="A170" s="4">
        <v>157</v>
      </c>
      <c r="B170" s="5" t="s">
        <v>162</v>
      </c>
      <c r="C170" s="6">
        <v>1.9816666666838678E-4</v>
      </c>
      <c r="D170" s="6">
        <v>1.5129939480242882E-3</v>
      </c>
      <c r="E170" s="6">
        <v>2.3488213187563556E-3</v>
      </c>
      <c r="F170" s="6">
        <v>4.3206375738762404E-3</v>
      </c>
      <c r="G170" s="7">
        <v>-5.8537280612452891E-3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</row>
    <row r="171" spans="1:96" x14ac:dyDescent="0.2">
      <c r="A171" s="4">
        <v>158</v>
      </c>
      <c r="B171" s="5" t="s">
        <v>163</v>
      </c>
      <c r="C171" s="6">
        <v>1.9819444444379997E-4</v>
      </c>
      <c r="D171" s="6">
        <v>3.1547142984094112E-3</v>
      </c>
      <c r="E171" s="6">
        <v>1.065144220527392E-3</v>
      </c>
      <c r="F171" s="6">
        <v>-2.6897100017088116E-3</v>
      </c>
      <c r="G171" s="7">
        <v>7.6188135541150892E-3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</row>
    <row r="172" spans="1:96" x14ac:dyDescent="0.2">
      <c r="A172" s="4">
        <v>159</v>
      </c>
      <c r="B172" s="5" t="s">
        <v>164</v>
      </c>
      <c r="C172" s="6">
        <v>1.9816666666883087E-4</v>
      </c>
      <c r="D172" s="6">
        <v>3.1005005093676097E-4</v>
      </c>
      <c r="E172" s="6">
        <v>-2.5536261491321266E-4</v>
      </c>
      <c r="F172" s="6">
        <v>-1.6315887502328374E-3</v>
      </c>
      <c r="G172" s="7">
        <v>-1.930953179467565E-4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 x14ac:dyDescent="0.2">
      <c r="A173" s="4">
        <v>160</v>
      </c>
      <c r="B173" s="5" t="s">
        <v>165</v>
      </c>
      <c r="C173" s="6">
        <v>1.9816666666705451E-4</v>
      </c>
      <c r="D173" s="6">
        <v>4.4279135671265735E-4</v>
      </c>
      <c r="E173" s="6">
        <v>4.6828437633039677E-4</v>
      </c>
      <c r="F173" s="6">
        <v>-7.2757936211811369E-3</v>
      </c>
      <c r="G173" s="7">
        <v>-1.0673117973529767E-3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 x14ac:dyDescent="0.2">
      <c r="A174" s="4">
        <v>161</v>
      </c>
      <c r="B174" s="5" t="s">
        <v>166</v>
      </c>
      <c r="C174" s="6">
        <v>5.9474999999831191E-4</v>
      </c>
      <c r="D174" s="6">
        <v>5.7537399309559589E-4</v>
      </c>
      <c r="E174" s="6">
        <v>8.9357899663844442E-4</v>
      </c>
      <c r="F174" s="6">
        <v>8.2687493892401598E-3</v>
      </c>
      <c r="G174" s="7">
        <v>2.2997160969950858E-3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 x14ac:dyDescent="0.2">
      <c r="A175" s="4">
        <v>162</v>
      </c>
      <c r="B175" s="5" t="s">
        <v>167</v>
      </c>
      <c r="C175" s="6">
        <v>1.9822222222276586E-4</v>
      </c>
      <c r="D175" s="6">
        <v>1.5481930375547126E-3</v>
      </c>
      <c r="E175" s="6">
        <v>-2.5508035031041043E-4</v>
      </c>
      <c r="F175" s="6">
        <v>-1.6774645682205991E-3</v>
      </c>
      <c r="G175" s="7">
        <v>2.9746494888271968E-3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</row>
    <row r="176" spans="1:96" x14ac:dyDescent="0.2">
      <c r="A176" s="4">
        <v>163</v>
      </c>
      <c r="B176" s="5" t="s">
        <v>168</v>
      </c>
      <c r="C176" s="6">
        <v>1.9822222222098951E-4</v>
      </c>
      <c r="D176" s="6">
        <v>-9.7164561434504026E-4</v>
      </c>
      <c r="E176" s="6">
        <v>-1.0205817315870336E-3</v>
      </c>
      <c r="F176" s="6">
        <v>1.0895702955804998E-2</v>
      </c>
      <c r="G176" s="7">
        <v>1.8118876022350516E-3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</row>
    <row r="177" spans="1:96" x14ac:dyDescent="0.2">
      <c r="A177" s="4">
        <v>164</v>
      </c>
      <c r="B177" s="5" t="s">
        <v>169</v>
      </c>
      <c r="C177" s="6">
        <v>1.9816666666438998E-4</v>
      </c>
      <c r="D177" s="6">
        <v>1.6357206012378445E-3</v>
      </c>
      <c r="E177" s="6">
        <v>-7.2365060446100138E-4</v>
      </c>
      <c r="F177" s="6">
        <v>-1.4553244930373133E-3</v>
      </c>
      <c r="G177" s="7">
        <v>9.6391872366652365E-3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</row>
    <row r="178" spans="1:96" x14ac:dyDescent="0.2">
      <c r="A178" s="4">
        <v>165</v>
      </c>
      <c r="B178" s="5" t="s">
        <v>170</v>
      </c>
      <c r="C178" s="6">
        <v>7.9322222222488747E-4</v>
      </c>
      <c r="D178" s="6">
        <v>8.8272939930278405E-4</v>
      </c>
      <c r="E178" s="6">
        <v>1.2779552715658227E-4</v>
      </c>
      <c r="F178" s="6">
        <v>-4.2835582386363535E-3</v>
      </c>
      <c r="G178" s="7">
        <v>-2.4818613960470026E-3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 x14ac:dyDescent="0.2">
      <c r="A179" s="4">
        <v>166</v>
      </c>
      <c r="B179" s="5" t="s">
        <v>171</v>
      </c>
      <c r="C179" s="6">
        <v>1.9811111110845658E-4</v>
      </c>
      <c r="D179" s="6">
        <v>-8.3785333156938258E-4</v>
      </c>
      <c r="E179" s="6">
        <v>1.6611295681061566E-3</v>
      </c>
      <c r="F179" s="6">
        <v>6.6350147486049504E-3</v>
      </c>
      <c r="G179" s="7">
        <v>-6.2401557029204691E-3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</row>
    <row r="180" spans="1:96" x14ac:dyDescent="0.2">
      <c r="A180" s="4">
        <v>167</v>
      </c>
      <c r="B180" s="5" t="s">
        <v>172</v>
      </c>
      <c r="C180" s="6">
        <v>1.9799999999770002E-4</v>
      </c>
      <c r="D180" s="6">
        <v>3.1335510636418817E-3</v>
      </c>
      <c r="E180" s="6">
        <v>4.5499000722881711E-3</v>
      </c>
      <c r="F180" s="6">
        <v>1.3448280952451208E-2</v>
      </c>
      <c r="G180" s="7">
        <v>1.5950734440461911E-3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</row>
    <row r="181" spans="1:96" x14ac:dyDescent="0.2">
      <c r="A181" s="4">
        <v>168</v>
      </c>
      <c r="B181" s="5" t="s">
        <v>173</v>
      </c>
      <c r="C181" s="6">
        <v>1.9816666666461202E-4</v>
      </c>
      <c r="D181" s="6">
        <v>5.0156188129701906E-3</v>
      </c>
      <c r="E181" s="6">
        <v>7.7886894683372176E-3</v>
      </c>
      <c r="F181" s="6">
        <v>3.525024762570661E-3</v>
      </c>
      <c r="G181" s="7">
        <v>1.5320572908792407E-3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</row>
    <row r="182" spans="1:96" x14ac:dyDescent="0.2">
      <c r="A182" s="4">
        <v>169</v>
      </c>
      <c r="B182" s="5" t="s">
        <v>174</v>
      </c>
      <c r="C182" s="6">
        <v>1.9824999999729087E-4</v>
      </c>
      <c r="D182" s="6">
        <v>6.1287921901675979E-3</v>
      </c>
      <c r="E182" s="6">
        <v>4.2422715053762605E-3</v>
      </c>
      <c r="F182" s="6">
        <v>-2.7578599007171967E-3</v>
      </c>
      <c r="G182" s="7">
        <v>1.2781160368338096E-3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</row>
    <row r="183" spans="1:96" x14ac:dyDescent="0.2">
      <c r="A183" s="4">
        <v>170</v>
      </c>
      <c r="B183" s="5" t="s">
        <v>175</v>
      </c>
      <c r="C183" s="6">
        <v>7.9344444444418016E-4</v>
      </c>
      <c r="D183" s="6">
        <v>4.3510420745684897E-5</v>
      </c>
      <c r="E183" s="6">
        <v>-2.8441172780124813E-3</v>
      </c>
      <c r="F183" s="6">
        <v>-1.1498602701442984E-3</v>
      </c>
      <c r="G183" s="7">
        <v>-1.2865356008523454E-3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</row>
    <row r="184" spans="1:96" x14ac:dyDescent="0.2">
      <c r="A184" s="4">
        <v>171</v>
      </c>
      <c r="B184" s="5" t="s">
        <v>176</v>
      </c>
      <c r="C184" s="6">
        <v>1.9838888889101014E-4</v>
      </c>
      <c r="D184" s="6">
        <v>2.175426383570489E-4</v>
      </c>
      <c r="E184" s="6">
        <v>2.4747284090431698E-3</v>
      </c>
      <c r="F184" s="6">
        <v>1.923497267759533E-3</v>
      </c>
      <c r="G184" s="7">
        <v>4.1966909544703945E-3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</row>
    <row r="185" spans="1:96" x14ac:dyDescent="0.2">
      <c r="A185" s="4">
        <v>172</v>
      </c>
      <c r="B185" s="5" t="s">
        <v>177</v>
      </c>
      <c r="C185" s="6">
        <v>1.9836111111315446E-4</v>
      </c>
      <c r="D185" s="6">
        <v>3.2624298577581534E-3</v>
      </c>
      <c r="E185" s="6">
        <v>1.255230125523088E-4</v>
      </c>
      <c r="F185" s="6">
        <v>-3.9995927687362931E-3</v>
      </c>
      <c r="G185" s="7">
        <v>1.7738848077291092E-3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</row>
    <row r="186" spans="1:96" x14ac:dyDescent="0.2">
      <c r="A186" s="4">
        <v>173</v>
      </c>
      <c r="B186" s="5" t="s">
        <v>178</v>
      </c>
      <c r="C186" s="6">
        <v>1.9833333333174608E-4</v>
      </c>
      <c r="D186" s="6">
        <v>-3.1651057925771164E-3</v>
      </c>
      <c r="E186" s="6">
        <v>-2.1336233945529193E-3</v>
      </c>
      <c r="F186" s="6">
        <v>-1.4602377267136646E-5</v>
      </c>
      <c r="G186" s="7">
        <v>-3.081294143540303E-3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</row>
    <row r="187" spans="1:96" x14ac:dyDescent="0.2">
      <c r="A187" s="4">
        <v>174</v>
      </c>
      <c r="B187" s="5" t="s">
        <v>179</v>
      </c>
      <c r="C187" s="6">
        <v>5.9458333333428648E-4</v>
      </c>
      <c r="D187" s="6">
        <v>-1.7833065112434765E-3</v>
      </c>
      <c r="E187" s="6">
        <v>9.6427972497070691E-4</v>
      </c>
      <c r="F187" s="6">
        <v>-6.2572100290591015E-3</v>
      </c>
      <c r="G187" s="7">
        <v>1.4350225790265014E-3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</row>
    <row r="188" spans="1:96" x14ac:dyDescent="0.2">
      <c r="A188" s="4">
        <v>175</v>
      </c>
      <c r="B188" s="5" t="s">
        <v>180</v>
      </c>
      <c r="C188" s="6">
        <v>1.981944444444661E-4</v>
      </c>
      <c r="D188" s="6">
        <v>2.0043572984749236E-3</v>
      </c>
      <c r="E188" s="6">
        <v>3.3089005235602542E-3</v>
      </c>
      <c r="F188" s="6">
        <v>3.1593255207384985E-4</v>
      </c>
      <c r="G188" s="7">
        <v>-4.0984838615933938E-3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</row>
    <row r="189" spans="1:96" x14ac:dyDescent="0.2">
      <c r="A189" s="4">
        <v>176</v>
      </c>
      <c r="B189" s="5" t="s">
        <v>181</v>
      </c>
      <c r="C189" s="6">
        <v>1.9816666666794269E-4</v>
      </c>
      <c r="D189" s="6">
        <v>-2.3047486519395255E-3</v>
      </c>
      <c r="E189" s="6">
        <v>-4.1746681138843389E-4</v>
      </c>
      <c r="F189" s="6">
        <v>-6.9042512559869262E-4</v>
      </c>
      <c r="G189" s="7">
        <v>1.8212187072366159E-3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</row>
    <row r="190" spans="1:96" x14ac:dyDescent="0.2">
      <c r="A190" s="4">
        <v>177</v>
      </c>
      <c r="B190" s="5" t="s">
        <v>182</v>
      </c>
      <c r="C190" s="6">
        <v>1.9822222222454222E-4</v>
      </c>
      <c r="D190" s="6">
        <v>-1.2640020921415029E-3</v>
      </c>
      <c r="E190" s="6">
        <v>-5.2205145339124792E-3</v>
      </c>
      <c r="F190" s="6">
        <v>-6.9090214179667875E-4</v>
      </c>
      <c r="G190" s="7">
        <v>3.2541555767588992E-3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</row>
    <row r="191" spans="1:96" x14ac:dyDescent="0.2">
      <c r="A191" s="4">
        <v>178</v>
      </c>
      <c r="B191" s="5" t="s">
        <v>183</v>
      </c>
      <c r="C191" s="6">
        <v>1.9822222222432018E-4</v>
      </c>
      <c r="D191" s="6">
        <v>-4.3641441913233603E-4</v>
      </c>
      <c r="E191" s="6">
        <v>6.7173265040509911E-4</v>
      </c>
      <c r="F191" s="6">
        <v>-3.8614298323036422E-3</v>
      </c>
      <c r="G191" s="7">
        <v>-9.0100011012217429E-4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</row>
    <row r="192" spans="1:96" x14ac:dyDescent="0.2">
      <c r="A192" s="4">
        <v>179</v>
      </c>
      <c r="B192" s="5" t="s">
        <v>184</v>
      </c>
      <c r="C192" s="6">
        <v>5.9491666666655618E-4</v>
      </c>
      <c r="D192" s="6">
        <v>3.8421236465246977E-3</v>
      </c>
      <c r="E192" s="6">
        <v>1.8040696454793004E-3</v>
      </c>
      <c r="F192" s="6">
        <v>7.9743050171687813E-4</v>
      </c>
      <c r="G192" s="7">
        <v>-4.1783985811481017E-3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</row>
    <row r="193" spans="1:96" x14ac:dyDescent="0.2">
      <c r="A193" s="4">
        <v>180</v>
      </c>
      <c r="B193" s="5" t="s">
        <v>185</v>
      </c>
      <c r="C193" s="6">
        <v>1.9827777777914335E-4</v>
      </c>
      <c r="D193" s="6">
        <v>8.2637439109256583E-4</v>
      </c>
      <c r="E193" s="6">
        <v>2.0939777200770227E-3</v>
      </c>
      <c r="F193" s="6">
        <v>8.4696369417822659E-3</v>
      </c>
      <c r="G193" s="7">
        <v>5.433579521442411E-3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</row>
    <row r="194" spans="1:96" x14ac:dyDescent="0.2">
      <c r="A194" s="4">
        <v>181</v>
      </c>
      <c r="B194" s="5" t="s">
        <v>186</v>
      </c>
      <c r="C194" s="6">
        <v>1.9825000000150972E-4</v>
      </c>
      <c r="D194" s="6">
        <v>1.3037243057667514E-3</v>
      </c>
      <c r="E194" s="6">
        <v>2.925442995653782E-4</v>
      </c>
      <c r="F194" s="6">
        <v>-1.221733691318394E-3</v>
      </c>
      <c r="G194" s="7">
        <v>3.2625447849321532E-3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</row>
    <row r="195" spans="1:96" x14ac:dyDescent="0.2">
      <c r="A195" s="4">
        <v>182</v>
      </c>
      <c r="B195" s="5" t="s">
        <v>187</v>
      </c>
      <c r="C195" s="6">
        <v>1.9824999999906723E-4</v>
      </c>
      <c r="D195" s="6">
        <v>2.3002473850961547E-3</v>
      </c>
      <c r="E195" s="6">
        <v>1.6711928138708476E-3</v>
      </c>
      <c r="F195" s="6">
        <v>4.497377750432241E-3</v>
      </c>
      <c r="G195" s="7">
        <v>1.3566355438512367E-3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</row>
    <row r="196" spans="1:96" x14ac:dyDescent="0.2">
      <c r="A196" s="4">
        <v>183</v>
      </c>
      <c r="B196" s="5" t="s">
        <v>188</v>
      </c>
      <c r="C196" s="6">
        <v>1.9822222221899111E-4</v>
      </c>
      <c r="D196" s="6">
        <v>1.8186541958951086E-3</v>
      </c>
      <c r="E196" s="6">
        <v>2.2106360792493174E-3</v>
      </c>
      <c r="F196" s="6">
        <v>8.8232291560319531E-4</v>
      </c>
      <c r="G196" s="7">
        <v>1.8130379343321845E-3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</row>
    <row r="197" spans="1:96" x14ac:dyDescent="0.2">
      <c r="A197" s="4">
        <v>184</v>
      </c>
      <c r="B197" s="5" t="s">
        <v>189</v>
      </c>
      <c r="C197" s="6">
        <v>5.9458333333428648E-4</v>
      </c>
      <c r="D197" s="6">
        <v>-5.1434993084371605E-3</v>
      </c>
      <c r="E197" s="6">
        <v>-1.956051273514281E-3</v>
      </c>
      <c r="F197" s="6">
        <v>-5.6025470096677799E-3</v>
      </c>
      <c r="G197" s="7">
        <v>-1.7660044150110354E-2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</row>
    <row r="198" spans="1:96" x14ac:dyDescent="0.2">
      <c r="A198" s="4">
        <v>185</v>
      </c>
      <c r="B198" s="5" t="s">
        <v>190</v>
      </c>
      <c r="C198" s="6">
        <v>1.9816666666505611E-4</v>
      </c>
      <c r="D198" s="6">
        <v>-1.1730460094712125E-3</v>
      </c>
      <c r="E198" s="6">
        <v>-2.0849839456238417E-4</v>
      </c>
      <c r="F198" s="6">
        <v>-5.4436222433877912E-3</v>
      </c>
      <c r="G198" s="7">
        <v>2.5002530620508168E-3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</row>
    <row r="199" spans="1:96" x14ac:dyDescent="0.2">
      <c r="A199" s="4">
        <v>186</v>
      </c>
      <c r="B199" s="5" t="s">
        <v>191</v>
      </c>
      <c r="C199" s="6">
        <v>1.9819444444690859E-4</v>
      </c>
      <c r="D199" s="6">
        <v>8.699434536754147E-4</v>
      </c>
      <c r="E199" s="6">
        <v>-3.3366700033354846E-4</v>
      </c>
      <c r="F199" s="6">
        <v>2.6519923092216402E-4</v>
      </c>
      <c r="G199" s="7">
        <v>-4.9476458293364889E-3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</row>
    <row r="200" spans="1:96" x14ac:dyDescent="0.2">
      <c r="A200" s="4">
        <v>187</v>
      </c>
      <c r="B200" s="5" t="s">
        <v>192</v>
      </c>
      <c r="C200" s="6">
        <v>1.9816666666794269E-4</v>
      </c>
      <c r="D200" s="6">
        <v>2.7813993915688506E-3</v>
      </c>
      <c r="E200" s="6">
        <v>-1.4185580774366269E-3</v>
      </c>
      <c r="F200" s="6">
        <v>6.5987642046501094E-3</v>
      </c>
      <c r="G200" s="7">
        <v>3.8255857611089183E-3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</row>
    <row r="201" spans="1:96" x14ac:dyDescent="0.2">
      <c r="A201" s="4">
        <v>188</v>
      </c>
      <c r="B201" s="5" t="s">
        <v>193</v>
      </c>
      <c r="C201" s="6">
        <v>1.9819444444180156E-4</v>
      </c>
      <c r="D201" s="6">
        <v>8.2343763543391013E-4</v>
      </c>
      <c r="E201" s="6">
        <v>-8.7741288543496943E-4</v>
      </c>
      <c r="F201" s="6">
        <v>2.1949238727236864E-3</v>
      </c>
      <c r="G201" s="7">
        <v>-4.3063361772673892E-3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</row>
    <row r="202" spans="1:96" x14ac:dyDescent="0.2">
      <c r="A202" s="4">
        <v>189</v>
      </c>
      <c r="B202" s="5" t="s">
        <v>194</v>
      </c>
      <c r="C202" s="6">
        <v>5.9458333333206603E-4</v>
      </c>
      <c r="D202" s="6">
        <v>-6.062443164596143E-4</v>
      </c>
      <c r="E202" s="6">
        <v>-5.4363735206786057E-4</v>
      </c>
      <c r="F202" s="6">
        <v>-1.3651727637081779E-3</v>
      </c>
      <c r="G202" s="7">
        <v>-1.1979938678958746E-3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</row>
    <row r="203" spans="1:96" x14ac:dyDescent="0.2">
      <c r="A203" s="4">
        <v>190</v>
      </c>
      <c r="B203" s="5" t="s">
        <v>195</v>
      </c>
      <c r="C203" s="6">
        <v>1.9824999999995541E-4</v>
      </c>
      <c r="D203" s="6">
        <v>1.993153949477966E-3</v>
      </c>
      <c r="E203" s="6">
        <v>2.0920502092049986E-3</v>
      </c>
      <c r="F203" s="6">
        <v>-5.3146382829405425E-3</v>
      </c>
      <c r="G203" s="7">
        <v>1.6974994917666741E-3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</row>
    <row r="204" spans="1:96" x14ac:dyDescent="0.2">
      <c r="A204" s="4">
        <v>191</v>
      </c>
      <c r="B204" s="5" t="s">
        <v>196</v>
      </c>
      <c r="C204" s="6">
        <v>1.9825000000195381E-4</v>
      </c>
      <c r="D204" s="6">
        <v>2.5513513513513164E-3</v>
      </c>
      <c r="E204" s="6">
        <v>1.4613778705636626E-3</v>
      </c>
      <c r="F204" s="6">
        <v>-7.6287068680410686E-3</v>
      </c>
      <c r="G204" s="7">
        <v>3.5516048180062043E-4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</row>
    <row r="205" spans="1:96" x14ac:dyDescent="0.2">
      <c r="A205" s="4">
        <v>192</v>
      </c>
      <c r="B205" s="5" t="s">
        <v>197</v>
      </c>
      <c r="C205" s="6">
        <v>1.9827777778091971E-4</v>
      </c>
      <c r="D205" s="6">
        <v>-5.6073153899238726E-4</v>
      </c>
      <c r="E205" s="6">
        <v>1.1673962893474776E-3</v>
      </c>
      <c r="F205" s="6">
        <v>-3.1845482755300525E-3</v>
      </c>
      <c r="G205" s="7">
        <v>4.9603375869833322E-3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</row>
    <row r="206" spans="1:96" x14ac:dyDescent="0.2">
      <c r="A206" s="4">
        <v>193</v>
      </c>
      <c r="B206" s="5" t="s">
        <v>198</v>
      </c>
      <c r="C206" s="6">
        <v>1.9825000000217585E-4</v>
      </c>
      <c r="D206" s="6">
        <v>-1.2947218505887648E-4</v>
      </c>
      <c r="E206" s="6">
        <v>4.1644109440630572E-5</v>
      </c>
      <c r="F206" s="6">
        <v>1.0624308119795423E-3</v>
      </c>
      <c r="G206" s="7">
        <v>-2.6748493504659132E-3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</row>
    <row r="207" spans="1:96" x14ac:dyDescent="0.2">
      <c r="A207" s="4">
        <v>194</v>
      </c>
      <c r="B207" s="5" t="s">
        <v>199</v>
      </c>
      <c r="C207" s="6">
        <v>5.9483333333432142E-4</v>
      </c>
      <c r="D207" s="6">
        <v>-4.3162983425415469E-4</v>
      </c>
      <c r="E207" s="6">
        <v>1.9988340134922122E-3</v>
      </c>
      <c r="F207" s="6">
        <v>2.9389936173369602E-3</v>
      </c>
      <c r="G207" s="7">
        <v>2.5302107159475007E-4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</row>
    <row r="208" spans="1:96" x14ac:dyDescent="0.2">
      <c r="A208" s="4">
        <v>195</v>
      </c>
      <c r="B208" s="5" t="s">
        <v>200</v>
      </c>
      <c r="C208" s="6">
        <v>1.982500000003995E-4</v>
      </c>
      <c r="D208" s="6">
        <v>-1.6409016322653791E-3</v>
      </c>
      <c r="E208" s="6">
        <v>-1.4545756794945852E-3</v>
      </c>
      <c r="F208" s="6">
        <v>-2.2488456073881058E-2</v>
      </c>
      <c r="G208" s="7">
        <v>-1.9740769596584107E-2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</row>
    <row r="209" spans="1:96" x14ac:dyDescent="0.2">
      <c r="A209" s="4">
        <v>196</v>
      </c>
      <c r="B209" s="5" t="s">
        <v>201</v>
      </c>
      <c r="C209" s="6">
        <v>1.9822222222232178E-4</v>
      </c>
      <c r="D209" s="6">
        <v>-2.5951557093425448E-3</v>
      </c>
      <c r="E209" s="6">
        <v>-4.6614225662796605E-3</v>
      </c>
      <c r="F209" s="6">
        <v>1.0530140729918314E-2</v>
      </c>
      <c r="G209" s="7">
        <v>-3.3236994219651983E-3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</row>
    <row r="210" spans="1:96" x14ac:dyDescent="0.2">
      <c r="A210" s="4">
        <v>197</v>
      </c>
      <c r="B210" s="5" t="s">
        <v>202</v>
      </c>
      <c r="C210" s="6">
        <v>1.9822222222432018E-4</v>
      </c>
      <c r="D210" s="6">
        <v>-1.3009540329573799E-3</v>
      </c>
      <c r="E210" s="6">
        <v>-1.3798871001463597E-3</v>
      </c>
      <c r="F210" s="6">
        <v>7.1766750569339788E-3</v>
      </c>
      <c r="G210" s="7">
        <v>9.8800720810290343E-3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</row>
    <row r="211" spans="1:96" x14ac:dyDescent="0.2">
      <c r="A211" s="4">
        <v>198</v>
      </c>
      <c r="B211" s="5" t="s">
        <v>203</v>
      </c>
      <c r="C211" s="6">
        <v>1.982222222254304E-4</v>
      </c>
      <c r="D211" s="6">
        <v>-6.2092922275293061E-3</v>
      </c>
      <c r="E211" s="6">
        <v>-7.2020768779834654E-3</v>
      </c>
      <c r="F211" s="6">
        <v>-1.9561757136694613E-3</v>
      </c>
      <c r="G211" s="7">
        <v>-4.4814997128558298E-3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</row>
    <row r="212" spans="1:96" x14ac:dyDescent="0.2">
      <c r="A212" s="4">
        <v>199</v>
      </c>
      <c r="B212" s="5" t="s">
        <v>204</v>
      </c>
      <c r="C212" s="6">
        <v>5.9466666666940782E-4</v>
      </c>
      <c r="D212" s="6">
        <v>1.6603311923799602E-3</v>
      </c>
      <c r="E212" s="6">
        <v>5.1455082243778705E-3</v>
      </c>
      <c r="F212" s="6">
        <v>-6.260107465178022E-4</v>
      </c>
      <c r="G212" s="7">
        <v>-2.4414112799382437E-3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</row>
    <row r="213" spans="1:96" x14ac:dyDescent="0.2">
      <c r="A213" s="4">
        <v>200</v>
      </c>
      <c r="B213" s="5" t="s">
        <v>205</v>
      </c>
      <c r="C213" s="6">
        <v>1.9825000000128767E-4</v>
      </c>
      <c r="D213" s="6">
        <v>5.2344601962928117E-4</v>
      </c>
      <c r="E213" s="6">
        <v>7.1332661967105082E-4</v>
      </c>
      <c r="F213" s="6">
        <v>-3.3333581905905518E-3</v>
      </c>
      <c r="G213" s="7">
        <v>-1.1844523843945631E-2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</row>
    <row r="214" spans="1:96" x14ac:dyDescent="0.2">
      <c r="A214" s="4">
        <v>201</v>
      </c>
      <c r="B214" s="5" t="s">
        <v>206</v>
      </c>
      <c r="C214" s="6">
        <v>1.98222222223432E-4</v>
      </c>
      <c r="D214" s="6">
        <v>2.659458516806934E-3</v>
      </c>
      <c r="E214" s="6">
        <v>2.0126630047381244E-3</v>
      </c>
      <c r="F214" s="6">
        <v>-3.9804866369376191E-3</v>
      </c>
      <c r="G214" s="7">
        <v>5.9462227377706789E-3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</row>
    <row r="215" spans="1:96" x14ac:dyDescent="0.2">
      <c r="A215" s="4">
        <v>202</v>
      </c>
      <c r="B215" s="5" t="s">
        <v>207</v>
      </c>
      <c r="C215" s="6">
        <v>1.9825000000173176E-4</v>
      </c>
      <c r="D215" s="6">
        <v>2.4784763892513606E-3</v>
      </c>
      <c r="E215" s="6">
        <v>2.7618529522535074E-3</v>
      </c>
      <c r="F215" s="6">
        <v>7.8500600961539657E-3</v>
      </c>
      <c r="G215" s="7">
        <v>-3.1373363806357357E-3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</row>
    <row r="216" spans="1:96" x14ac:dyDescent="0.2">
      <c r="A216" s="4">
        <v>203</v>
      </c>
      <c r="B216" s="5" t="s">
        <v>208</v>
      </c>
      <c r="C216" s="6">
        <v>1.9819444444513223E-4</v>
      </c>
      <c r="D216" s="6">
        <v>-4.3374539145601965E-5</v>
      </c>
      <c r="E216" s="6">
        <v>8.3462003922729622E-4</v>
      </c>
      <c r="F216" s="6">
        <v>-6.0224350613051758E-3</v>
      </c>
      <c r="G216" s="7">
        <v>0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</row>
    <row r="217" spans="1:96" x14ac:dyDescent="0.2">
      <c r="A217" s="4">
        <v>204</v>
      </c>
      <c r="B217" s="5" t="s">
        <v>209</v>
      </c>
      <c r="C217" s="6">
        <v>5.9450000000027536E-4</v>
      </c>
      <c r="D217" s="6">
        <v>3.5568664873775191E-3</v>
      </c>
      <c r="E217" s="6">
        <v>3.293999916607504E-3</v>
      </c>
      <c r="F217" s="6">
        <v>6.5988287079044028E-4</v>
      </c>
      <c r="G217" s="7">
        <v>1.1671773067383207E-3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</row>
    <row r="218" spans="1:96" x14ac:dyDescent="0.2">
      <c r="A218" s="4">
        <v>205</v>
      </c>
      <c r="B218" s="5" t="s">
        <v>210</v>
      </c>
      <c r="C218" s="6">
        <v>1.9166666666503573E-4</v>
      </c>
      <c r="D218" s="6">
        <v>-3.8468188105118539E-3</v>
      </c>
      <c r="E218" s="6">
        <v>-1.4961349846230876E-3</v>
      </c>
      <c r="F218" s="6">
        <v>-6.0998913410019728E-3</v>
      </c>
      <c r="G218" s="7">
        <v>6.3183095659413713E-3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</row>
    <row r="219" spans="1:96" x14ac:dyDescent="0.2">
      <c r="A219" s="4">
        <v>206</v>
      </c>
      <c r="B219" s="5" t="s">
        <v>211</v>
      </c>
      <c r="C219" s="6">
        <v>1.9047222222479121E-4</v>
      </c>
      <c r="D219" s="6">
        <v>-2.993882067080289E-3</v>
      </c>
      <c r="E219" s="6">
        <v>-5.6605344210438613E-3</v>
      </c>
      <c r="F219" s="6">
        <v>1.7492139846644328E-3</v>
      </c>
      <c r="G219" s="7">
        <v>-2.4721495288434481E-3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</row>
    <row r="220" spans="1:96" x14ac:dyDescent="0.2">
      <c r="A220" s="4">
        <v>207</v>
      </c>
      <c r="B220" s="5" t="s">
        <v>212</v>
      </c>
      <c r="C220" s="6">
        <v>1.9133333333098967E-4</v>
      </c>
      <c r="D220" s="6">
        <v>-1.2185568804944369E-3</v>
      </c>
      <c r="E220" s="6">
        <v>-1.2138970280451966E-3</v>
      </c>
      <c r="F220" s="6">
        <v>-1.3698320826717181E-3</v>
      </c>
      <c r="G220" s="7">
        <v>-7.2585495344168471E-5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</row>
    <row r="221" spans="1:96" x14ac:dyDescent="0.2">
      <c r="A221" s="4">
        <v>208</v>
      </c>
      <c r="B221" s="5" t="s">
        <v>213</v>
      </c>
      <c r="C221" s="6">
        <v>1.9169444444644412E-4</v>
      </c>
      <c r="D221" s="6">
        <v>1.132897603485894E-3</v>
      </c>
      <c r="E221" s="6">
        <v>-4.190939189485654E-5</v>
      </c>
      <c r="F221" s="6">
        <v>2.087714141437047E-3</v>
      </c>
      <c r="G221" s="7">
        <v>-3.7124990926153956E-3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</row>
    <row r="222" spans="1:96" x14ac:dyDescent="0.2">
      <c r="A222" s="4">
        <v>209</v>
      </c>
      <c r="B222" s="5" t="s">
        <v>214</v>
      </c>
      <c r="C222" s="6">
        <v>5.7533333333070757E-4</v>
      </c>
      <c r="D222" s="6">
        <v>1.5233286908078458E-3</v>
      </c>
      <c r="E222" s="6">
        <v>-5.4484492875104262E-3</v>
      </c>
      <c r="F222" s="6">
        <v>3.3394004121602983E-3</v>
      </c>
      <c r="G222" s="7">
        <v>-1.0637744215336253E-2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</row>
    <row r="223" spans="1:96" x14ac:dyDescent="0.2">
      <c r="A223" s="4">
        <v>210</v>
      </c>
      <c r="B223" s="5" t="s">
        <v>215</v>
      </c>
      <c r="C223" s="6">
        <v>1.9177777777534821E-4</v>
      </c>
      <c r="D223" s="6">
        <v>-3.476598148711485E-3</v>
      </c>
      <c r="E223" s="6">
        <v>-5.0568900126423122E-3</v>
      </c>
      <c r="F223" s="6">
        <v>-9.0703287806781496E-4</v>
      </c>
      <c r="G223" s="7">
        <v>-7.7326908712165299E-3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</row>
    <row r="224" spans="1:96" x14ac:dyDescent="0.2">
      <c r="A224" s="4">
        <v>211</v>
      </c>
      <c r="B224" s="5" t="s">
        <v>216</v>
      </c>
      <c r="C224" s="6">
        <v>1.9177777778045524E-4</v>
      </c>
      <c r="D224" s="6">
        <v>-1.4390999084209488E-3</v>
      </c>
      <c r="E224" s="6">
        <v>-4.2354934349786433E-5</v>
      </c>
      <c r="F224" s="6">
        <v>-6.2049354371590537E-3</v>
      </c>
      <c r="G224" s="7">
        <v>1.4843716866703716E-3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</row>
    <row r="225" spans="1:96" x14ac:dyDescent="0.2">
      <c r="A225" s="4">
        <v>212</v>
      </c>
      <c r="B225" s="5" t="s">
        <v>217</v>
      </c>
      <c r="C225" s="6">
        <v>1.9177777777956706E-4</v>
      </c>
      <c r="D225" s="6">
        <v>1.3101580924099743E-3</v>
      </c>
      <c r="E225" s="6">
        <v>2.0754796899487005E-3</v>
      </c>
      <c r="F225" s="6">
        <v>4.3864284959305166E-3</v>
      </c>
      <c r="G225" s="7">
        <v>-1.1645633945963629E-3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</row>
    <row r="226" spans="1:96" x14ac:dyDescent="0.2">
      <c r="A226" s="4">
        <v>213</v>
      </c>
      <c r="B226" s="5" t="s">
        <v>218</v>
      </c>
      <c r="C226" s="6">
        <v>1.9180555555764478E-4</v>
      </c>
      <c r="D226" s="6">
        <v>2.2679692951850239E-3</v>
      </c>
      <c r="E226" s="6">
        <v>1.7330289965338253E-3</v>
      </c>
      <c r="F226" s="6">
        <v>3.9989476453565764E-3</v>
      </c>
      <c r="G226" s="7">
        <v>1.388506136985157E-3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</row>
    <row r="227" spans="1:96" x14ac:dyDescent="0.2">
      <c r="A227" s="4">
        <v>214</v>
      </c>
      <c r="B227" s="5" t="s">
        <v>219</v>
      </c>
      <c r="C227" s="6">
        <v>5.7558333333207479E-4</v>
      </c>
      <c r="D227" s="6">
        <v>2.0452567449955605E-3</v>
      </c>
      <c r="E227" s="6">
        <v>-7.1732984514116804E-4</v>
      </c>
      <c r="F227" s="6">
        <v>5.0536434897840987E-3</v>
      </c>
      <c r="G227" s="7">
        <v>8.2030547117288855E-3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</row>
    <row r="228" spans="1:96" x14ac:dyDescent="0.2">
      <c r="A228" s="4">
        <v>215</v>
      </c>
      <c r="B228" s="5" t="s">
        <v>220</v>
      </c>
      <c r="C228" s="6">
        <v>1.9188888889187794E-4</v>
      </c>
      <c r="D228" s="6">
        <v>2.4753550180223183E-3</v>
      </c>
      <c r="E228" s="6">
        <v>1.3512372265855888E-3</v>
      </c>
      <c r="F228" s="6">
        <v>-1.8205926610151857E-2</v>
      </c>
      <c r="G228" s="7">
        <v>-2.8555830848696617E-3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</row>
    <row r="229" spans="1:96" x14ac:dyDescent="0.2">
      <c r="A229" s="4">
        <v>216</v>
      </c>
      <c r="B229" s="5" t="s">
        <v>221</v>
      </c>
      <c r="C229" s="6">
        <v>1.9180555555742274E-4</v>
      </c>
      <c r="D229" s="6">
        <v>2.5992029111072679E-3</v>
      </c>
      <c r="E229" s="6">
        <v>-8.4338365522351744E-5</v>
      </c>
      <c r="F229" s="6">
        <v>9.0896675215101919E-3</v>
      </c>
      <c r="G229" s="7">
        <v>5.0536955148450247E-4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</row>
    <row r="230" spans="1:96" x14ac:dyDescent="0.2">
      <c r="A230" s="4">
        <v>217</v>
      </c>
      <c r="B230" s="5" t="s">
        <v>222</v>
      </c>
      <c r="C230" s="6">
        <v>1.917777777797891E-4</v>
      </c>
      <c r="D230" s="6">
        <v>3.1973729692360564E-3</v>
      </c>
      <c r="E230" s="6">
        <v>1.3495276653170407E-3</v>
      </c>
      <c r="F230" s="6">
        <v>9.2108033324309613E-3</v>
      </c>
      <c r="G230" s="7">
        <v>-3.8725428294817954E-3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</row>
    <row r="231" spans="1:96" x14ac:dyDescent="0.2">
      <c r="A231" s="4">
        <v>218</v>
      </c>
      <c r="B231" s="5" t="s">
        <v>223</v>
      </c>
      <c r="C231" s="6">
        <v>1.917500000012673E-4</v>
      </c>
      <c r="D231" s="6">
        <v>2.4549918166938411E-3</v>
      </c>
      <c r="E231" s="6">
        <v>2.0215633423179558E-3</v>
      </c>
      <c r="F231" s="6">
        <v>-3.6655962926814833E-3</v>
      </c>
      <c r="G231" s="7">
        <v>-3.1481090217621022E-3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</row>
    <row r="232" spans="1:96" x14ac:dyDescent="0.2">
      <c r="A232" s="4">
        <v>219</v>
      </c>
      <c r="B232" s="5" t="s">
        <v>224</v>
      </c>
      <c r="C232" s="6">
        <v>7.6711111111116281E-4</v>
      </c>
      <c r="D232" s="6">
        <v>1.6756176154670843E-3</v>
      </c>
      <c r="E232" s="6">
        <v>3.7407531943511874E-3</v>
      </c>
      <c r="F232" s="6">
        <v>4.9951768128080332E-3</v>
      </c>
      <c r="G232" s="7">
        <v>-2.2466670905660902E-3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</row>
    <row r="233" spans="1:96" x14ac:dyDescent="0.2">
      <c r="A233" s="4">
        <v>220</v>
      </c>
      <c r="B233" s="5" t="s">
        <v>225</v>
      </c>
      <c r="C233" s="6">
        <v>1.9174999999971298E-4</v>
      </c>
      <c r="D233" s="6">
        <v>1.0294243802007053E-3</v>
      </c>
      <c r="E233" s="6">
        <v>1.5912231481094441E-3</v>
      </c>
      <c r="F233" s="6">
        <v>5.349821796617471E-3</v>
      </c>
      <c r="G233" s="7">
        <v>-1.6463090812532943E-3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</row>
    <row r="234" spans="1:96" x14ac:dyDescent="0.2">
      <c r="A234" s="4">
        <v>221</v>
      </c>
      <c r="B234" s="5" t="s">
        <v>226</v>
      </c>
      <c r="C234" s="6">
        <v>1.9174999999727049E-4</v>
      </c>
      <c r="D234" s="6">
        <v>4.5847973262489461E-3</v>
      </c>
      <c r="E234" s="6">
        <v>4.7242777708098593E-3</v>
      </c>
      <c r="F234" s="6">
        <v>5.9430415346812815E-3</v>
      </c>
      <c r="G234" s="7">
        <v>1.3692217671152696E-2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</row>
    <row r="235" spans="1:96" x14ac:dyDescent="0.2">
      <c r="A235" s="4">
        <v>222</v>
      </c>
      <c r="B235" s="5" t="s">
        <v>227</v>
      </c>
      <c r="C235" s="6">
        <v>1.9177777777890093E-4</v>
      </c>
      <c r="D235" s="6">
        <v>1.4502026018341496E-3</v>
      </c>
      <c r="E235" s="6">
        <v>7.9061251664436227E-4</v>
      </c>
      <c r="F235" s="6">
        <v>-2.6927802588306848E-3</v>
      </c>
      <c r="G235" s="7">
        <v>-3.4109275623936952E-3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</row>
    <row r="236" spans="1:96" x14ac:dyDescent="0.2">
      <c r="A236" s="4">
        <v>223</v>
      </c>
      <c r="B236" s="5" t="s">
        <v>228</v>
      </c>
      <c r="C236" s="6">
        <v>5.7533333333603665E-4</v>
      </c>
      <c r="D236" s="6">
        <v>-1.7036500702756197E-3</v>
      </c>
      <c r="E236" s="6">
        <v>0</v>
      </c>
      <c r="F236" s="6">
        <v>3.5410503640642688E-4</v>
      </c>
      <c r="G236" s="7">
        <v>1.9903745906042491E-3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</row>
    <row r="237" spans="1:96" x14ac:dyDescent="0.2">
      <c r="A237" s="4">
        <v>224</v>
      </c>
      <c r="B237" s="5" t="s">
        <v>229</v>
      </c>
      <c r="C237" s="6">
        <v>1.8544444444423824E-4</v>
      </c>
      <c r="D237" s="6">
        <v>1.450573829941515E-3</v>
      </c>
      <c r="E237" s="6">
        <v>1.2473493825622128E-3</v>
      </c>
      <c r="F237" s="6">
        <v>5.604678431574861E-3</v>
      </c>
      <c r="G237" s="7">
        <v>-1.4293822125995836E-3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</row>
    <row r="238" spans="1:96" x14ac:dyDescent="0.2">
      <c r="A238" s="4">
        <v>225</v>
      </c>
      <c r="B238" s="5" t="s">
        <v>230</v>
      </c>
      <c r="C238" s="6">
        <v>1.8538888888630645E-4</v>
      </c>
      <c r="D238" s="6">
        <v>7.6683849529257664E-4</v>
      </c>
      <c r="E238" s="6">
        <v>1.2873219550684212E-3</v>
      </c>
      <c r="F238" s="6">
        <v>7.3334751138531828E-4</v>
      </c>
      <c r="G238" s="7">
        <v>-6.4203768024417851E-4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</row>
    <row r="239" spans="1:96" x14ac:dyDescent="0.2">
      <c r="A239" s="4">
        <v>226</v>
      </c>
      <c r="B239" s="5" t="s">
        <v>231</v>
      </c>
      <c r="C239" s="6">
        <v>1.8538888888697258E-4</v>
      </c>
      <c r="D239" s="6">
        <v>1.2345153463027003E-3</v>
      </c>
      <c r="E239" s="6">
        <v>2.4883875248837839E-3</v>
      </c>
      <c r="F239" s="6">
        <v>3.8619092634526453E-3</v>
      </c>
      <c r="G239" s="7">
        <v>6.0242867223456731E-3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</row>
    <row r="240" spans="1:96" x14ac:dyDescent="0.2">
      <c r="A240" s="4">
        <v>227</v>
      </c>
      <c r="B240" s="5" t="s">
        <v>232</v>
      </c>
      <c r="C240" s="6">
        <v>1.8533333333081714E-4</v>
      </c>
      <c r="D240" s="6">
        <v>-4.6768707482991445E-4</v>
      </c>
      <c r="E240" s="6">
        <v>-9.9288432897570722E-4</v>
      </c>
      <c r="F240" s="6">
        <v>-3.117061348439476E-3</v>
      </c>
      <c r="G240" s="7">
        <v>2.5648810209273343E-3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</row>
    <row r="241" spans="1:96" x14ac:dyDescent="0.2">
      <c r="A241" s="4">
        <v>228</v>
      </c>
      <c r="B241" s="5" t="s">
        <v>233</v>
      </c>
      <c r="C241" s="6">
        <v>5.5625000000292246E-4</v>
      </c>
      <c r="D241" s="6">
        <v>3.6581734654812514E-3</v>
      </c>
      <c r="E241" s="6">
        <v>5.5077025012424397E-3</v>
      </c>
      <c r="F241" s="6">
        <v>2.0357203008181113E-3</v>
      </c>
      <c r="G241" s="7">
        <v>-7.2468308167825679E-3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</row>
    <row r="242" spans="1:96" x14ac:dyDescent="0.2">
      <c r="A242" s="4">
        <v>229</v>
      </c>
      <c r="B242" s="5" t="s">
        <v>234</v>
      </c>
      <c r="C242" s="6">
        <v>1.8538888889185756E-4</v>
      </c>
      <c r="D242" s="6">
        <v>8.9001907183727802E-4</v>
      </c>
      <c r="E242" s="6">
        <v>-1.8944854001070599E-3</v>
      </c>
      <c r="F242" s="6">
        <v>-1.9731216977636468E-4</v>
      </c>
      <c r="G242" s="7">
        <v>8.2043083136995598E-4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</row>
    <row r="243" spans="1:96" x14ac:dyDescent="0.2">
      <c r="A243" s="4">
        <v>230</v>
      </c>
      <c r="B243" s="5" t="s">
        <v>235</v>
      </c>
      <c r="C243" s="6">
        <v>1.8544444444712482E-4</v>
      </c>
      <c r="D243" s="6">
        <v>8.8922764227650219E-4</v>
      </c>
      <c r="E243" s="6">
        <v>-1.8980812873943265E-3</v>
      </c>
      <c r="F243" s="6">
        <v>2.4413063181594197E-3</v>
      </c>
      <c r="G243" s="7">
        <v>2.3857067787702579E-3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</row>
    <row r="244" spans="1:96" x14ac:dyDescent="0.2">
      <c r="A244" s="4">
        <v>231</v>
      </c>
      <c r="B244" s="5" t="s">
        <v>236</v>
      </c>
      <c r="C244" s="6">
        <v>1.8541666666682666E-4</v>
      </c>
      <c r="D244" s="6">
        <v>4.2306553285076376E-5</v>
      </c>
      <c r="E244" s="6">
        <v>9.0950432014569316E-4</v>
      </c>
      <c r="F244" s="6">
        <v>-1.0281014393420662E-3</v>
      </c>
      <c r="G244" s="7">
        <v>4.2253373454816945E-3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</row>
    <row r="245" spans="1:96" x14ac:dyDescent="0.2">
      <c r="A245" s="4">
        <v>232</v>
      </c>
      <c r="B245" s="5" t="s">
        <v>237</v>
      </c>
      <c r="C245" s="6">
        <v>1.8538888888919303E-4</v>
      </c>
      <c r="D245" s="6">
        <v>-1.0153143243929463E-3</v>
      </c>
      <c r="E245" s="6">
        <v>2.7673371607945807E-3</v>
      </c>
      <c r="F245" s="6">
        <v>-7.8099339440163007E-4</v>
      </c>
      <c r="G245" s="7">
        <v>7.2144497807475894E-3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</row>
    <row r="246" spans="1:96" x14ac:dyDescent="0.2">
      <c r="A246" s="4">
        <v>233</v>
      </c>
      <c r="B246" s="5" t="s">
        <v>238</v>
      </c>
      <c r="C246" s="6">
        <v>5.5599999999977889E-4</v>
      </c>
      <c r="D246" s="6">
        <v>-4.2347759803496032E-5</v>
      </c>
      <c r="E246" s="6">
        <v>5.3546420627736957E-4</v>
      </c>
      <c r="F246" s="6">
        <v>5.0548583617000542E-3</v>
      </c>
      <c r="G246" s="7">
        <v>1.3993842709207893E-3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</row>
    <row r="247" spans="1:96" x14ac:dyDescent="0.2">
      <c r="A247" s="4">
        <v>234</v>
      </c>
      <c r="B247" s="5" t="s">
        <v>239</v>
      </c>
      <c r="C247" s="6">
        <v>1.8527777777710419E-4</v>
      </c>
      <c r="D247" s="6">
        <v>-8.0464151103210035E-4</v>
      </c>
      <c r="E247" s="6">
        <v>-1.6467004240253713E-3</v>
      </c>
      <c r="F247" s="6">
        <v>-1.0683915982265813E-3</v>
      </c>
      <c r="G247" s="7">
        <v>5.0410947560193264E-3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 x14ac:dyDescent="0.2">
      <c r="A248" s="4">
        <v>235</v>
      </c>
      <c r="B248" s="5" t="s">
        <v>240</v>
      </c>
      <c r="C248" s="6">
        <v>1.8522222222228102E-4</v>
      </c>
      <c r="D248" s="6">
        <v>-3.8145291175728513E-4</v>
      </c>
      <c r="E248" s="6">
        <v>-2.1442414745782568E-3</v>
      </c>
      <c r="F248" s="6">
        <v>2.8011612086464854E-3</v>
      </c>
      <c r="G248" s="7">
        <v>3.4811984386104999E-3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</row>
    <row r="249" spans="1:96" x14ac:dyDescent="0.2">
      <c r="A249" s="4">
        <v>236</v>
      </c>
      <c r="B249" s="5" t="s">
        <v>241</v>
      </c>
      <c r="C249" s="6">
        <v>9.2666666666740838E-4</v>
      </c>
      <c r="D249" s="6">
        <v>1.102395590417693E-3</v>
      </c>
      <c r="E249" s="6">
        <v>1.5289888011902342E-3</v>
      </c>
      <c r="F249" s="6">
        <v>-4.5709144731114204E-3</v>
      </c>
      <c r="G249" s="7">
        <v>-2.1348441461135348E-3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</row>
    <row r="250" spans="1:96" x14ac:dyDescent="0.2">
      <c r="A250" s="4">
        <v>237</v>
      </c>
      <c r="B250" s="5" t="s">
        <v>242</v>
      </c>
      <c r="C250" s="6">
        <v>1.8522222221983853E-4</v>
      </c>
      <c r="D250" s="6">
        <v>5.1247299987293715E-3</v>
      </c>
      <c r="E250" s="6">
        <v>1.4028717610166108E-3</v>
      </c>
      <c r="F250" s="6">
        <v>-1.6764092771037742E-4</v>
      </c>
      <c r="G250" s="7">
        <v>2.0571264001301159E-4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</row>
    <row r="251" spans="1:96" x14ac:dyDescent="0.2">
      <c r="A251" s="4">
        <v>238</v>
      </c>
      <c r="B251" s="5" t="s">
        <v>243</v>
      </c>
      <c r="C251" s="6">
        <v>1.8522222222494555E-4</v>
      </c>
      <c r="D251" s="6">
        <v>2.7810551154558993E-3</v>
      </c>
      <c r="E251" s="6">
        <v>-2.0601565718991743E-4</v>
      </c>
      <c r="F251" s="6">
        <v>-6.057955166757778E-3</v>
      </c>
      <c r="G251" s="7">
        <v>-5.7999033349444007E-3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</row>
    <row r="252" spans="1:96" x14ac:dyDescent="0.2">
      <c r="A252" s="4">
        <v>239</v>
      </c>
      <c r="B252" s="5" t="s">
        <v>244</v>
      </c>
      <c r="C252" s="6">
        <v>1.851944444422049E-4</v>
      </c>
      <c r="D252" s="6">
        <v>7.9838641902685303E-4</v>
      </c>
      <c r="E252" s="6">
        <v>9.0665567690084714E-4</v>
      </c>
      <c r="F252" s="6">
        <v>-7.3343894854249747E-5</v>
      </c>
      <c r="G252" s="7">
        <v>-4.2718687615718176E-3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</row>
    <row r="253" spans="1:96" x14ac:dyDescent="0.2">
      <c r="A253" s="4">
        <v>240</v>
      </c>
      <c r="B253" s="5" t="s">
        <v>245</v>
      </c>
      <c r="C253" s="6">
        <v>1.8516666666568149E-4</v>
      </c>
      <c r="D253" s="6">
        <v>2.225301255405876E-3</v>
      </c>
      <c r="E253" s="6">
        <v>7.8231152468388743E-4</v>
      </c>
      <c r="F253" s="6">
        <v>-7.4082767321426157E-4</v>
      </c>
      <c r="G253" s="7">
        <v>3.2202439075064149E-3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</row>
    <row r="254" spans="1:96" x14ac:dyDescent="0.2">
      <c r="A254" s="4">
        <v>241</v>
      </c>
      <c r="B254" s="5" t="s">
        <v>246</v>
      </c>
      <c r="C254" s="6">
        <v>5.5525000000211655E-4</v>
      </c>
      <c r="D254" s="6">
        <v>-5.8651026392952943E-4</v>
      </c>
      <c r="E254" s="6">
        <v>-2.4685262898049842E-4</v>
      </c>
      <c r="F254" s="6">
        <v>3.0535920078103018E-3</v>
      </c>
      <c r="G254" s="7">
        <v>6.6061961563950167E-3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</row>
    <row r="255" spans="1:96" x14ac:dyDescent="0.2">
      <c r="A255" s="4">
        <v>242</v>
      </c>
      <c r="B255" s="5" t="s">
        <v>247</v>
      </c>
      <c r="C255" s="6">
        <v>1.8502777777573698E-4</v>
      </c>
      <c r="D255" s="6">
        <v>5.030181086518315E-4</v>
      </c>
      <c r="E255" s="6">
        <v>2.4691358024697685E-4</v>
      </c>
      <c r="F255" s="6">
        <v>4.3395853610346258E-3</v>
      </c>
      <c r="G255" s="7">
        <v>-7.4886333244182923E-3</v>
      </c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</row>
    <row r="256" spans="1:96" x14ac:dyDescent="0.2">
      <c r="A256" s="4">
        <v>243</v>
      </c>
      <c r="B256" s="5" t="s">
        <v>248</v>
      </c>
      <c r="C256" s="6">
        <v>1.8486111110904702E-4</v>
      </c>
      <c r="D256" s="6">
        <v>3.1003854533264708E-3</v>
      </c>
      <c r="E256" s="6">
        <v>2.9622315477659811E-3</v>
      </c>
      <c r="F256" s="6">
        <v>1.6321534224217338E-3</v>
      </c>
      <c r="G256" s="7">
        <v>-1.5546296872085419E-3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</row>
    <row r="257" spans="1:96" x14ac:dyDescent="0.2">
      <c r="A257" s="4">
        <v>244</v>
      </c>
      <c r="B257" s="5" t="s">
        <v>249</v>
      </c>
      <c r="C257" s="6">
        <v>1.8486111111060133E-4</v>
      </c>
      <c r="D257" s="6">
        <v>2.6313591178683815E-3</v>
      </c>
      <c r="E257" s="6">
        <v>2.4202149479037871E-3</v>
      </c>
      <c r="F257" s="6">
        <v>-8.8821963249094971E-3</v>
      </c>
      <c r="G257" s="7">
        <v>5.1797874107291086E-3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</row>
    <row r="258" spans="1:96" ht="16" thickBot="1" x14ac:dyDescent="0.25">
      <c r="A258" s="8">
        <v>245</v>
      </c>
      <c r="B258" s="9" t="s">
        <v>250</v>
      </c>
      <c r="C258" s="10">
        <v>1.8486111111104542E-4</v>
      </c>
      <c r="D258" s="10">
        <v>1.3330556134139027E-3</v>
      </c>
      <c r="E258" s="10">
        <v>2.8645087367507038E-4</v>
      </c>
      <c r="F258" s="10">
        <v>6.6718044698887979E-3</v>
      </c>
      <c r="G258" s="11">
        <v>-2.2409252852791939E-3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</row>
    <row r="259" spans="1:96" x14ac:dyDescent="0.2"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</row>
    <row r="260" spans="1:96" x14ac:dyDescent="0.2"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</row>
    <row r="261" spans="1:96" x14ac:dyDescent="0.2"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</row>
    <row r="262" spans="1:96" x14ac:dyDescent="0.2"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</row>
    <row r="263" spans="1:96" x14ac:dyDescent="0.2"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</row>
    <row r="264" spans="1:96" x14ac:dyDescent="0.2"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</row>
    <row r="265" spans="1:96" x14ac:dyDescent="0.2"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</row>
    <row r="266" spans="1:96" x14ac:dyDescent="0.2"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</row>
    <row r="267" spans="1:96" x14ac:dyDescent="0.2"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</row>
    <row r="268" spans="1:96" x14ac:dyDescent="0.2"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 x14ac:dyDescent="0.2"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</row>
    <row r="270" spans="1:96" x14ac:dyDescent="0.2"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</row>
    <row r="271" spans="1:96" x14ac:dyDescent="0.2"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</row>
    <row r="272" spans="1:96" x14ac:dyDescent="0.2"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</row>
    <row r="273" spans="8:96" x14ac:dyDescent="0.2"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</row>
    <row r="274" spans="8:96" x14ac:dyDescent="0.2"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</row>
    <row r="275" spans="8:96" x14ac:dyDescent="0.2"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</row>
    <row r="276" spans="8:96" x14ac:dyDescent="0.2"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</row>
    <row r="277" spans="8:96" x14ac:dyDescent="0.2"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</row>
    <row r="278" spans="8:96" x14ac:dyDescent="0.2"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</row>
    <row r="279" spans="8:96" x14ac:dyDescent="0.2"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</row>
    <row r="280" spans="8:96" x14ac:dyDescent="0.2"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</row>
    <row r="281" spans="8:96" x14ac:dyDescent="0.2"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</row>
    <row r="282" spans="8:96" x14ac:dyDescent="0.2"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</row>
    <row r="283" spans="8:96" x14ac:dyDescent="0.2"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</row>
    <row r="284" spans="8:96" x14ac:dyDescent="0.2"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</row>
    <row r="285" spans="8:96" x14ac:dyDescent="0.2"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</row>
    <row r="286" spans="8:96" x14ac:dyDescent="0.2"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</row>
    <row r="287" spans="8:96" x14ac:dyDescent="0.2"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</row>
    <row r="288" spans="8:96" x14ac:dyDescent="0.2"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</row>
    <row r="289" spans="8:96" x14ac:dyDescent="0.2"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</row>
    <row r="290" spans="8:96" x14ac:dyDescent="0.2"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</row>
    <row r="291" spans="8:96" x14ac:dyDescent="0.2"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</row>
    <row r="292" spans="8:96" x14ac:dyDescent="0.2"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</row>
    <row r="293" spans="8:96" x14ac:dyDescent="0.2"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</row>
    <row r="294" spans="8:96" x14ac:dyDescent="0.2"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</row>
    <row r="295" spans="8:96" x14ac:dyDescent="0.2"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</row>
    <row r="296" spans="8:96" x14ac:dyDescent="0.2"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</row>
    <row r="297" spans="8:96" x14ac:dyDescent="0.2"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</row>
    <row r="298" spans="8:96" x14ac:dyDescent="0.2"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</row>
    <row r="299" spans="8:96" x14ac:dyDescent="0.2"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</row>
    <row r="300" spans="8:96" x14ac:dyDescent="0.2"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</row>
    <row r="301" spans="8:96" x14ac:dyDescent="0.2"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</row>
    <row r="302" spans="8:96" x14ac:dyDescent="0.2"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</row>
    <row r="303" spans="8:96" x14ac:dyDescent="0.2"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</row>
    <row r="304" spans="8:96" x14ac:dyDescent="0.2"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</row>
    <row r="305" spans="8:96" x14ac:dyDescent="0.2"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</row>
    <row r="306" spans="8:96" x14ac:dyDescent="0.2"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</row>
    <row r="307" spans="8:96" x14ac:dyDescent="0.2"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</row>
    <row r="308" spans="8:96" x14ac:dyDescent="0.2"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</row>
    <row r="309" spans="8:96" x14ac:dyDescent="0.2"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</row>
    <row r="310" spans="8:96" x14ac:dyDescent="0.2"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</row>
    <row r="311" spans="8:96" x14ac:dyDescent="0.2"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</row>
    <row r="312" spans="8:96" x14ac:dyDescent="0.2"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</row>
    <row r="313" spans="8:96" x14ac:dyDescent="0.2"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</row>
    <row r="314" spans="8:96" x14ac:dyDescent="0.2"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</row>
    <row r="315" spans="8:96" x14ac:dyDescent="0.2"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</row>
    <row r="316" spans="8:96" x14ac:dyDescent="0.2"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</row>
    <row r="317" spans="8:96" x14ac:dyDescent="0.2"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</row>
    <row r="318" spans="8:96" x14ac:dyDescent="0.2"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</row>
    <row r="319" spans="8:96" x14ac:dyDescent="0.2"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</row>
    <row r="320" spans="8:96" x14ac:dyDescent="0.2"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</row>
    <row r="321" spans="8:96" x14ac:dyDescent="0.2"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</row>
    <row r="322" spans="8:96" x14ac:dyDescent="0.2"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</row>
    <row r="323" spans="8:96" x14ac:dyDescent="0.2"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</row>
    <row r="324" spans="8:96" x14ac:dyDescent="0.2"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</row>
    <row r="325" spans="8:96" x14ac:dyDescent="0.2"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</row>
    <row r="326" spans="8:96" x14ac:dyDescent="0.2"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</row>
    <row r="327" spans="8:96" x14ac:dyDescent="0.2"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</row>
    <row r="328" spans="8:96" x14ac:dyDescent="0.2"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</row>
    <row r="329" spans="8:96" x14ac:dyDescent="0.2"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</row>
    <row r="330" spans="8:96" x14ac:dyDescent="0.2"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</row>
    <row r="331" spans="8:96" x14ac:dyDescent="0.2"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</row>
    <row r="332" spans="8:96" x14ac:dyDescent="0.2"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8:96" x14ac:dyDescent="0.2"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8:96" x14ac:dyDescent="0.2"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</row>
    <row r="335" spans="8:96" x14ac:dyDescent="0.2"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8:96" x14ac:dyDescent="0.2"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</row>
    <row r="337" spans="8:96" x14ac:dyDescent="0.2"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</row>
    <row r="338" spans="8:96" x14ac:dyDescent="0.2"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</row>
    <row r="339" spans="8:96" x14ac:dyDescent="0.2"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</row>
    <row r="340" spans="8:96" x14ac:dyDescent="0.2"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</row>
    <row r="341" spans="8:96" x14ac:dyDescent="0.2"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</row>
    <row r="342" spans="8:96" x14ac:dyDescent="0.2"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</row>
    <row r="343" spans="8:96" x14ac:dyDescent="0.2"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</row>
    <row r="344" spans="8:96" x14ac:dyDescent="0.2"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</row>
    <row r="345" spans="8:96" x14ac:dyDescent="0.2"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</row>
    <row r="346" spans="8:96" x14ac:dyDescent="0.2"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</row>
    <row r="347" spans="8:96" x14ac:dyDescent="0.2"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</row>
    <row r="348" spans="8:96" x14ac:dyDescent="0.2"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</row>
    <row r="349" spans="8:96" x14ac:dyDescent="0.2"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</row>
    <row r="350" spans="8:96" x14ac:dyDescent="0.2"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</row>
    <row r="351" spans="8:96" x14ac:dyDescent="0.2"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</row>
    <row r="352" spans="8:96" x14ac:dyDescent="0.2"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</row>
    <row r="353" spans="8:96" x14ac:dyDescent="0.2"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</row>
    <row r="354" spans="8:96" x14ac:dyDescent="0.2"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</row>
    <row r="355" spans="8:96" x14ac:dyDescent="0.2"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</row>
    <row r="356" spans="8:96" x14ac:dyDescent="0.2"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</row>
    <row r="357" spans="8:96" x14ac:dyDescent="0.2"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</row>
    <row r="358" spans="8:96" x14ac:dyDescent="0.2"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</row>
    <row r="359" spans="8:96" x14ac:dyDescent="0.2"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</row>
    <row r="360" spans="8:96" x14ac:dyDescent="0.2"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</row>
    <row r="361" spans="8:96" x14ac:dyDescent="0.2"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</row>
    <row r="362" spans="8:96" x14ac:dyDescent="0.2"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</row>
    <row r="363" spans="8:96" x14ac:dyDescent="0.2"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</row>
    <row r="364" spans="8:96" x14ac:dyDescent="0.2"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</row>
    <row r="365" spans="8:96" x14ac:dyDescent="0.2"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</row>
    <row r="366" spans="8:96" x14ac:dyDescent="0.2"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</row>
    <row r="367" spans="8:96" x14ac:dyDescent="0.2"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</row>
    <row r="368" spans="8:96" x14ac:dyDescent="0.2"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</row>
    <row r="369" spans="8:96" x14ac:dyDescent="0.2"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</row>
    <row r="370" spans="8:96" x14ac:dyDescent="0.2"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</row>
    <row r="371" spans="8:96" x14ac:dyDescent="0.2"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</row>
    <row r="372" spans="8:96" x14ac:dyDescent="0.2"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</row>
    <row r="373" spans="8:96" x14ac:dyDescent="0.2"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</row>
    <row r="374" spans="8:96" x14ac:dyDescent="0.2"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</row>
    <row r="375" spans="8:96" x14ac:dyDescent="0.2"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</row>
    <row r="376" spans="8:96" x14ac:dyDescent="0.2"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</row>
    <row r="377" spans="8:96" x14ac:dyDescent="0.2"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</row>
    <row r="378" spans="8:96" x14ac:dyDescent="0.2"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</row>
    <row r="379" spans="8:96" x14ac:dyDescent="0.2"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</row>
    <row r="380" spans="8:96" x14ac:dyDescent="0.2"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</row>
    <row r="381" spans="8:96" x14ac:dyDescent="0.2"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</row>
    <row r="382" spans="8:96" x14ac:dyDescent="0.2"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</row>
    <row r="383" spans="8:96" x14ac:dyDescent="0.2"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</row>
    <row r="384" spans="8:96" x14ac:dyDescent="0.2"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</row>
    <row r="385" spans="8:96" x14ac:dyDescent="0.2"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</row>
    <row r="386" spans="8:96" x14ac:dyDescent="0.2"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</row>
    <row r="387" spans="8:96" x14ac:dyDescent="0.2"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</row>
    <row r="388" spans="8:96" x14ac:dyDescent="0.2"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</row>
    <row r="389" spans="8:96" x14ac:dyDescent="0.2"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</row>
    <row r="390" spans="8:96" x14ac:dyDescent="0.2"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</row>
    <row r="391" spans="8:96" x14ac:dyDescent="0.2"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</row>
    <row r="392" spans="8:96" x14ac:dyDescent="0.2"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8:96" x14ac:dyDescent="0.2"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</row>
    <row r="394" spans="8:96" x14ac:dyDescent="0.2"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</row>
    <row r="395" spans="8:96" x14ac:dyDescent="0.2"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8:96" x14ac:dyDescent="0.2"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</row>
    <row r="397" spans="8:96" x14ac:dyDescent="0.2"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</row>
    <row r="398" spans="8:96" x14ac:dyDescent="0.2"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</row>
    <row r="399" spans="8:96" x14ac:dyDescent="0.2"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</row>
    <row r="400" spans="8:96" x14ac:dyDescent="0.2"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</row>
    <row r="401" spans="8:96" x14ac:dyDescent="0.2"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</row>
    <row r="402" spans="8:96" x14ac:dyDescent="0.2"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</row>
    <row r="403" spans="8:96" x14ac:dyDescent="0.2"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</row>
    <row r="404" spans="8:96" x14ac:dyDescent="0.2"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</row>
    <row r="405" spans="8:96" x14ac:dyDescent="0.2"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</row>
    <row r="406" spans="8:96" x14ac:dyDescent="0.2"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</row>
    <row r="407" spans="8:96" x14ac:dyDescent="0.2"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</row>
    <row r="408" spans="8:96" x14ac:dyDescent="0.2"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</row>
    <row r="409" spans="8:96" x14ac:dyDescent="0.2"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</row>
    <row r="410" spans="8:96" x14ac:dyDescent="0.2"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</row>
    <row r="411" spans="8:96" x14ac:dyDescent="0.2"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</row>
    <row r="412" spans="8:96" x14ac:dyDescent="0.2"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</row>
    <row r="413" spans="8:96" x14ac:dyDescent="0.2"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</row>
    <row r="414" spans="8:96" x14ac:dyDescent="0.2"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</row>
    <row r="415" spans="8:96" x14ac:dyDescent="0.2"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</row>
    <row r="416" spans="8:96" x14ac:dyDescent="0.2"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</row>
    <row r="417" spans="8:96" x14ac:dyDescent="0.2"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</row>
    <row r="418" spans="8:96" x14ac:dyDescent="0.2"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</row>
    <row r="419" spans="8:96" x14ac:dyDescent="0.2"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8:96" x14ac:dyDescent="0.2"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</row>
    <row r="421" spans="8:96" x14ac:dyDescent="0.2"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</row>
    <row r="422" spans="8:96" x14ac:dyDescent="0.2"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</row>
    <row r="423" spans="8:96" x14ac:dyDescent="0.2"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</row>
    <row r="424" spans="8:96" x14ac:dyDescent="0.2"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</row>
    <row r="425" spans="8:96" x14ac:dyDescent="0.2"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</row>
    <row r="426" spans="8:96" x14ac:dyDescent="0.2"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</row>
    <row r="427" spans="8:96" x14ac:dyDescent="0.2"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</row>
    <row r="428" spans="8:96" x14ac:dyDescent="0.2"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</row>
    <row r="429" spans="8:96" x14ac:dyDescent="0.2"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</row>
    <row r="430" spans="8:96" x14ac:dyDescent="0.2"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</row>
    <row r="431" spans="8:96" x14ac:dyDescent="0.2"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</row>
    <row r="432" spans="8:96" x14ac:dyDescent="0.2"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</row>
    <row r="433" spans="8:96" x14ac:dyDescent="0.2"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</row>
    <row r="434" spans="8:96" x14ac:dyDescent="0.2"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</row>
    <row r="435" spans="8:96" x14ac:dyDescent="0.2"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</row>
    <row r="436" spans="8:96" x14ac:dyDescent="0.2"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</row>
    <row r="437" spans="8:96" x14ac:dyDescent="0.2"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</row>
    <row r="438" spans="8:96" x14ac:dyDescent="0.2"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</row>
    <row r="439" spans="8:96" x14ac:dyDescent="0.2"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</row>
    <row r="440" spans="8:96" x14ac:dyDescent="0.2"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</row>
    <row r="441" spans="8:96" x14ac:dyDescent="0.2"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</row>
    <row r="442" spans="8:96" x14ac:dyDescent="0.2"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</row>
    <row r="443" spans="8:96" x14ac:dyDescent="0.2"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</row>
    <row r="444" spans="8:96" x14ac:dyDescent="0.2"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</row>
    <row r="445" spans="8:96" x14ac:dyDescent="0.2"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</row>
    <row r="446" spans="8:96" x14ac:dyDescent="0.2"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</row>
    <row r="447" spans="8:96" x14ac:dyDescent="0.2"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</row>
    <row r="448" spans="8:96" x14ac:dyDescent="0.2"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</row>
    <row r="449" spans="8:96" x14ac:dyDescent="0.2"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</row>
    <row r="450" spans="8:96" x14ac:dyDescent="0.2"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</row>
    <row r="451" spans="8:96" x14ac:dyDescent="0.2"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</row>
    <row r="452" spans="8:96" x14ac:dyDescent="0.2"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</row>
    <row r="453" spans="8:96" x14ac:dyDescent="0.2"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</row>
    <row r="454" spans="8:96" x14ac:dyDescent="0.2"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</row>
    <row r="455" spans="8:96" x14ac:dyDescent="0.2"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</row>
    <row r="456" spans="8:96" x14ac:dyDescent="0.2"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</row>
    <row r="457" spans="8:96" x14ac:dyDescent="0.2"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</row>
    <row r="458" spans="8:96" x14ac:dyDescent="0.2"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</row>
    <row r="459" spans="8:96" x14ac:dyDescent="0.2"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</row>
    <row r="460" spans="8:96" x14ac:dyDescent="0.2"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</row>
    <row r="461" spans="8:96" x14ac:dyDescent="0.2"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</row>
    <row r="462" spans="8:96" x14ac:dyDescent="0.2"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</row>
    <row r="463" spans="8:96" x14ac:dyDescent="0.2"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</row>
    <row r="464" spans="8:96" x14ac:dyDescent="0.2"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</row>
    <row r="465" spans="8:96" x14ac:dyDescent="0.2"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</row>
    <row r="466" spans="8:96" x14ac:dyDescent="0.2"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</row>
    <row r="467" spans="8:96" x14ac:dyDescent="0.2"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</row>
    <row r="468" spans="8:96" x14ac:dyDescent="0.2"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</row>
    <row r="469" spans="8:96" x14ac:dyDescent="0.2"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</row>
    <row r="470" spans="8:96" x14ac:dyDescent="0.2"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</row>
    <row r="471" spans="8:96" x14ac:dyDescent="0.2"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</row>
    <row r="472" spans="8:96" x14ac:dyDescent="0.2"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</row>
    <row r="473" spans="8:96" x14ac:dyDescent="0.2"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</row>
    <row r="474" spans="8:96" x14ac:dyDescent="0.2"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</row>
    <row r="475" spans="8:96" x14ac:dyDescent="0.2"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</row>
    <row r="476" spans="8:96" x14ac:dyDescent="0.2"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</row>
    <row r="477" spans="8:96" x14ac:dyDescent="0.2"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</row>
    <row r="478" spans="8:96" x14ac:dyDescent="0.2"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</row>
    <row r="479" spans="8:96" x14ac:dyDescent="0.2"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</row>
    <row r="480" spans="8:96" x14ac:dyDescent="0.2"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</row>
    <row r="481" spans="8:96" x14ac:dyDescent="0.2"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</row>
    <row r="482" spans="8:96" x14ac:dyDescent="0.2"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</row>
    <row r="483" spans="8:96" x14ac:dyDescent="0.2"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</row>
    <row r="484" spans="8:96" x14ac:dyDescent="0.2"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</row>
    <row r="485" spans="8:96" x14ac:dyDescent="0.2"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</row>
    <row r="486" spans="8:96" x14ac:dyDescent="0.2"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</row>
    <row r="487" spans="8:96" x14ac:dyDescent="0.2"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</row>
    <row r="488" spans="8:96" x14ac:dyDescent="0.2"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</row>
    <row r="489" spans="8:96" x14ac:dyDescent="0.2"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</row>
    <row r="490" spans="8:96" x14ac:dyDescent="0.2"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</row>
    <row r="491" spans="8:96" x14ac:dyDescent="0.2"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</row>
    <row r="492" spans="8:96" x14ac:dyDescent="0.2"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</row>
    <row r="493" spans="8:96" x14ac:dyDescent="0.2"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</row>
    <row r="494" spans="8:96" x14ac:dyDescent="0.2"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</row>
    <row r="495" spans="8:96" x14ac:dyDescent="0.2"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</row>
    <row r="496" spans="8:96" x14ac:dyDescent="0.2"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</row>
    <row r="497" spans="8:96" x14ac:dyDescent="0.2"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</row>
    <row r="498" spans="8:96" x14ac:dyDescent="0.2"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</row>
    <row r="499" spans="8:96" x14ac:dyDescent="0.2"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</row>
    <row r="500" spans="8:96" x14ac:dyDescent="0.2"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</row>
    <row r="501" spans="8:96" x14ac:dyDescent="0.2"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</row>
    <row r="502" spans="8:96" x14ac:dyDescent="0.2"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</row>
    <row r="503" spans="8:96" x14ac:dyDescent="0.2"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</row>
    <row r="504" spans="8:96" x14ac:dyDescent="0.2"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</row>
    <row r="505" spans="8:96" x14ac:dyDescent="0.2"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</row>
    <row r="506" spans="8:96" x14ac:dyDescent="0.2"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8:96" x14ac:dyDescent="0.2"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8:96" x14ac:dyDescent="0.2"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8:96" x14ac:dyDescent="0.2"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</row>
    <row r="510" spans="8:96" x14ac:dyDescent="0.2"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</row>
    <row r="511" spans="8:96" x14ac:dyDescent="0.2"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</row>
    <row r="512" spans="8:96" x14ac:dyDescent="0.2"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</row>
    <row r="513" spans="8:96" x14ac:dyDescent="0.2"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</row>
    <row r="514" spans="8:96" x14ac:dyDescent="0.2"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</row>
    <row r="515" spans="8:96" x14ac:dyDescent="0.2"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</row>
    <row r="516" spans="8:96" x14ac:dyDescent="0.2"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</row>
    <row r="517" spans="8:96" x14ac:dyDescent="0.2"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</row>
    <row r="518" spans="8:96" x14ac:dyDescent="0.2"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</row>
    <row r="519" spans="8:96" x14ac:dyDescent="0.2"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</row>
    <row r="520" spans="8:96" x14ac:dyDescent="0.2"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</row>
    <row r="521" spans="8:96" x14ac:dyDescent="0.2"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</row>
    <row r="522" spans="8:96" x14ac:dyDescent="0.2"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</row>
    <row r="523" spans="8:96" x14ac:dyDescent="0.2"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8:96" x14ac:dyDescent="0.2"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8:96" x14ac:dyDescent="0.2"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8:96" x14ac:dyDescent="0.2"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</row>
    <row r="527" spans="8:96" x14ac:dyDescent="0.2"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</row>
    <row r="528" spans="8:96" x14ac:dyDescent="0.2"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</row>
    <row r="529" spans="8:96" x14ac:dyDescent="0.2"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</row>
    <row r="530" spans="8:96" x14ac:dyDescent="0.2"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</row>
    <row r="531" spans="8:96" x14ac:dyDescent="0.2"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8:96" x14ac:dyDescent="0.2"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8:96" x14ac:dyDescent="0.2"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</row>
    <row r="534" spans="8:96" x14ac:dyDescent="0.2"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</row>
    <row r="535" spans="8:96" x14ac:dyDescent="0.2"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</row>
    <row r="536" spans="8:96" x14ac:dyDescent="0.2"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</row>
    <row r="537" spans="8:96" x14ac:dyDescent="0.2"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</row>
    <row r="538" spans="8:96" x14ac:dyDescent="0.2"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8:96" x14ac:dyDescent="0.2"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</row>
    <row r="540" spans="8:96" x14ac:dyDescent="0.2"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</row>
    <row r="541" spans="8:96" x14ac:dyDescent="0.2"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8:96" x14ac:dyDescent="0.2"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</row>
    <row r="543" spans="8:96" x14ac:dyDescent="0.2"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</row>
    <row r="544" spans="8:96" x14ac:dyDescent="0.2"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</row>
    <row r="545" spans="8:96" x14ac:dyDescent="0.2"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</row>
    <row r="546" spans="8:96" x14ac:dyDescent="0.2"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</row>
    <row r="547" spans="8:96" x14ac:dyDescent="0.2"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</row>
    <row r="548" spans="8:96" x14ac:dyDescent="0.2"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8:96" x14ac:dyDescent="0.2"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8:96" x14ac:dyDescent="0.2"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8:96" x14ac:dyDescent="0.2"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8:96" x14ac:dyDescent="0.2"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</row>
    <row r="553" spans="8:96" x14ac:dyDescent="0.2"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</row>
    <row r="554" spans="8:96" x14ac:dyDescent="0.2"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</row>
    <row r="555" spans="8:96" x14ac:dyDescent="0.2"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</row>
    <row r="556" spans="8:96" x14ac:dyDescent="0.2"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</row>
    <row r="557" spans="8:96" x14ac:dyDescent="0.2"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</row>
    <row r="558" spans="8:96" x14ac:dyDescent="0.2"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</row>
    <row r="559" spans="8:96" x14ac:dyDescent="0.2"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</row>
    <row r="560" spans="8:96" x14ac:dyDescent="0.2"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</row>
    <row r="561" spans="8:96" x14ac:dyDescent="0.2"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</row>
    <row r="562" spans="8:96" x14ac:dyDescent="0.2"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</row>
    <row r="563" spans="8:96" x14ac:dyDescent="0.2"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</row>
    <row r="564" spans="8:96" x14ac:dyDescent="0.2"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</row>
    <row r="565" spans="8:96" x14ac:dyDescent="0.2"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8:96" x14ac:dyDescent="0.2"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</row>
    <row r="567" spans="8:96" x14ac:dyDescent="0.2"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</row>
    <row r="568" spans="8:96" x14ac:dyDescent="0.2"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</row>
    <row r="569" spans="8:96" x14ac:dyDescent="0.2"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</row>
    <row r="570" spans="8:96" x14ac:dyDescent="0.2"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8:96" x14ac:dyDescent="0.2"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</row>
    <row r="572" spans="8:96" x14ac:dyDescent="0.2"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</row>
    <row r="573" spans="8:96" x14ac:dyDescent="0.2"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</row>
    <row r="574" spans="8:96" x14ac:dyDescent="0.2"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8:96" x14ac:dyDescent="0.2"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8:96" x14ac:dyDescent="0.2"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8:96" x14ac:dyDescent="0.2"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</row>
    <row r="578" spans="8:96" x14ac:dyDescent="0.2"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</row>
    <row r="579" spans="8:96" x14ac:dyDescent="0.2"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</row>
    <row r="580" spans="8:96" x14ac:dyDescent="0.2"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</row>
    <row r="581" spans="8:96" x14ac:dyDescent="0.2"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</row>
    <row r="582" spans="8:96" x14ac:dyDescent="0.2"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</row>
    <row r="583" spans="8:96" x14ac:dyDescent="0.2"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</row>
    <row r="584" spans="8:96" x14ac:dyDescent="0.2"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</row>
    <row r="585" spans="8:96" x14ac:dyDescent="0.2"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</row>
    <row r="586" spans="8:96" x14ac:dyDescent="0.2"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</row>
    <row r="587" spans="8:96" x14ac:dyDescent="0.2"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</row>
    <row r="588" spans="8:96" x14ac:dyDescent="0.2"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8:96" x14ac:dyDescent="0.2"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8:96" x14ac:dyDescent="0.2"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</row>
    <row r="591" spans="8:96" x14ac:dyDescent="0.2"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8:96" x14ac:dyDescent="0.2"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8:96" x14ac:dyDescent="0.2"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</row>
    <row r="594" spans="8:96" x14ac:dyDescent="0.2"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</row>
    <row r="595" spans="8:96" x14ac:dyDescent="0.2"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8:96" x14ac:dyDescent="0.2"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</row>
    <row r="597" spans="8:96" x14ac:dyDescent="0.2"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</row>
    <row r="598" spans="8:96" x14ac:dyDescent="0.2"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</row>
    <row r="599" spans="8:96" x14ac:dyDescent="0.2"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</row>
    <row r="600" spans="8:96" x14ac:dyDescent="0.2"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8:96" x14ac:dyDescent="0.2"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</row>
    <row r="602" spans="8:96" x14ac:dyDescent="0.2"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</row>
    <row r="603" spans="8:96" x14ac:dyDescent="0.2"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8:96" x14ac:dyDescent="0.2"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8:96" x14ac:dyDescent="0.2"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8:96" x14ac:dyDescent="0.2"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8:96" x14ac:dyDescent="0.2"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8:96" x14ac:dyDescent="0.2"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</row>
    <row r="609" spans="8:96" x14ac:dyDescent="0.2"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</row>
    <row r="610" spans="8:96" x14ac:dyDescent="0.2"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8:96" x14ac:dyDescent="0.2"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</row>
    <row r="612" spans="8:96" x14ac:dyDescent="0.2"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8:96" x14ac:dyDescent="0.2"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8:96" x14ac:dyDescent="0.2"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8:96" x14ac:dyDescent="0.2"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8:96" x14ac:dyDescent="0.2"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8:96" x14ac:dyDescent="0.2"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</row>
    <row r="618" spans="8:96" x14ac:dyDescent="0.2"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</row>
    <row r="619" spans="8:96" x14ac:dyDescent="0.2"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8:96" x14ac:dyDescent="0.2"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</row>
    <row r="621" spans="8:96" x14ac:dyDescent="0.2"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</row>
    <row r="622" spans="8:96" x14ac:dyDescent="0.2"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8:96" x14ac:dyDescent="0.2"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</row>
    <row r="624" spans="8:96" x14ac:dyDescent="0.2"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8:96" x14ac:dyDescent="0.2"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8:96" x14ac:dyDescent="0.2"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8:96" x14ac:dyDescent="0.2"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8:96" x14ac:dyDescent="0.2"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</row>
    <row r="629" spans="8:96" x14ac:dyDescent="0.2"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</row>
    <row r="630" spans="8:96" x14ac:dyDescent="0.2"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</row>
    <row r="631" spans="8:96" x14ac:dyDescent="0.2"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8:96" x14ac:dyDescent="0.2"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8:96" x14ac:dyDescent="0.2"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</row>
    <row r="634" spans="8:96" x14ac:dyDescent="0.2"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</row>
    <row r="635" spans="8:96" x14ac:dyDescent="0.2"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</row>
    <row r="636" spans="8:96" x14ac:dyDescent="0.2"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</row>
    <row r="637" spans="8:96" x14ac:dyDescent="0.2"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</row>
    <row r="638" spans="8:96" x14ac:dyDescent="0.2"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8:96" x14ac:dyDescent="0.2"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8:96" x14ac:dyDescent="0.2"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8:96" x14ac:dyDescent="0.2"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</row>
    <row r="642" spans="8:96" x14ac:dyDescent="0.2"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</row>
    <row r="643" spans="8:96" x14ac:dyDescent="0.2"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</row>
    <row r="644" spans="8:96" x14ac:dyDescent="0.2"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</row>
    <row r="645" spans="8:96" x14ac:dyDescent="0.2"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8:96" x14ac:dyDescent="0.2"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</row>
    <row r="647" spans="8:96" x14ac:dyDescent="0.2"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</row>
    <row r="648" spans="8:96" x14ac:dyDescent="0.2"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</row>
    <row r="649" spans="8:96" x14ac:dyDescent="0.2"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</row>
    <row r="650" spans="8:96" x14ac:dyDescent="0.2"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</row>
    <row r="651" spans="8:96" x14ac:dyDescent="0.2"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</row>
    <row r="652" spans="8:96" x14ac:dyDescent="0.2"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</row>
    <row r="653" spans="8:96" x14ac:dyDescent="0.2"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</row>
    <row r="654" spans="8:96" x14ac:dyDescent="0.2"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</row>
    <row r="655" spans="8:96" x14ac:dyDescent="0.2"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</row>
    <row r="656" spans="8:96" x14ac:dyDescent="0.2"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8:96" x14ac:dyDescent="0.2"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8:96" x14ac:dyDescent="0.2"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8:96" x14ac:dyDescent="0.2"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8:96" x14ac:dyDescent="0.2"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</row>
    <row r="661" spans="8:96" x14ac:dyDescent="0.2"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</row>
    <row r="662" spans="8:96" x14ac:dyDescent="0.2"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8:96" x14ac:dyDescent="0.2"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</row>
    <row r="664" spans="8:96" x14ac:dyDescent="0.2"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</row>
    <row r="665" spans="8:96" x14ac:dyDescent="0.2"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</row>
    <row r="666" spans="8:96" x14ac:dyDescent="0.2"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</row>
    <row r="667" spans="8:96" x14ac:dyDescent="0.2"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</row>
    <row r="668" spans="8:96" x14ac:dyDescent="0.2"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</row>
    <row r="669" spans="8:96" x14ac:dyDescent="0.2"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</row>
    <row r="670" spans="8:96" x14ac:dyDescent="0.2"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</row>
    <row r="671" spans="8:96" x14ac:dyDescent="0.2"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</row>
    <row r="672" spans="8:96" x14ac:dyDescent="0.2"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</row>
    <row r="673" spans="8:96" x14ac:dyDescent="0.2"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</row>
    <row r="674" spans="8:96" x14ac:dyDescent="0.2"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</row>
    <row r="675" spans="8:96" x14ac:dyDescent="0.2"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</row>
    <row r="676" spans="8:96" x14ac:dyDescent="0.2"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</row>
    <row r="677" spans="8:96" x14ac:dyDescent="0.2"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</row>
    <row r="678" spans="8:96" x14ac:dyDescent="0.2"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</row>
    <row r="679" spans="8:96" x14ac:dyDescent="0.2"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</row>
    <row r="680" spans="8:96" x14ac:dyDescent="0.2"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</row>
    <row r="681" spans="8:96" x14ac:dyDescent="0.2"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</row>
    <row r="682" spans="8:96" x14ac:dyDescent="0.2"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</row>
    <row r="683" spans="8:96" x14ac:dyDescent="0.2"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</row>
    <row r="684" spans="8:96" x14ac:dyDescent="0.2"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8:96" x14ac:dyDescent="0.2"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8:96" x14ac:dyDescent="0.2"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8:96" x14ac:dyDescent="0.2"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8:96" x14ac:dyDescent="0.2"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8:96" x14ac:dyDescent="0.2"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8:96" x14ac:dyDescent="0.2"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8:96" x14ac:dyDescent="0.2"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</row>
    <row r="692" spans="8:96" x14ac:dyDescent="0.2"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</row>
    <row r="693" spans="8:96" x14ac:dyDescent="0.2"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</row>
    <row r="694" spans="8:96" x14ac:dyDescent="0.2"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</row>
    <row r="695" spans="8:96" x14ac:dyDescent="0.2"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</row>
    <row r="696" spans="8:96" x14ac:dyDescent="0.2"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8:96" x14ac:dyDescent="0.2"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8:96" x14ac:dyDescent="0.2"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8:96" x14ac:dyDescent="0.2"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8:96" x14ac:dyDescent="0.2"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8:96" x14ac:dyDescent="0.2"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8:96" x14ac:dyDescent="0.2"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8:96" x14ac:dyDescent="0.2"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8:96" x14ac:dyDescent="0.2"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8:96" x14ac:dyDescent="0.2"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8:96" x14ac:dyDescent="0.2"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8:96" x14ac:dyDescent="0.2"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8:96" x14ac:dyDescent="0.2"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8:96" x14ac:dyDescent="0.2"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</row>
    <row r="710" spans="8:96" x14ac:dyDescent="0.2"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</row>
    <row r="711" spans="8:96" x14ac:dyDescent="0.2"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</row>
    <row r="712" spans="8:96" x14ac:dyDescent="0.2"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</row>
    <row r="713" spans="8:96" x14ac:dyDescent="0.2"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</row>
    <row r="714" spans="8:96" x14ac:dyDescent="0.2"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</row>
    <row r="715" spans="8:96" x14ac:dyDescent="0.2"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</row>
    <row r="716" spans="8:96" x14ac:dyDescent="0.2"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</row>
    <row r="717" spans="8:96" x14ac:dyDescent="0.2"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</row>
    <row r="718" spans="8:96" x14ac:dyDescent="0.2"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</row>
    <row r="719" spans="8:96" x14ac:dyDescent="0.2"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</row>
    <row r="720" spans="8:96" x14ac:dyDescent="0.2"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</row>
    <row r="721" spans="8:96" x14ac:dyDescent="0.2"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</row>
    <row r="722" spans="8:96" x14ac:dyDescent="0.2"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8:96" x14ac:dyDescent="0.2"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</row>
    <row r="724" spans="8:96" x14ac:dyDescent="0.2"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8:96" x14ac:dyDescent="0.2"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</row>
    <row r="726" spans="8:96" x14ac:dyDescent="0.2"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</row>
    <row r="727" spans="8:96" x14ac:dyDescent="0.2"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</row>
    <row r="728" spans="8:96" x14ac:dyDescent="0.2"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</row>
    <row r="729" spans="8:96" x14ac:dyDescent="0.2"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</row>
    <row r="730" spans="8:96" x14ac:dyDescent="0.2"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</row>
    <row r="731" spans="8:96" x14ac:dyDescent="0.2"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</row>
    <row r="732" spans="8:96" x14ac:dyDescent="0.2"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</row>
    <row r="733" spans="8:96" x14ac:dyDescent="0.2"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8:96" x14ac:dyDescent="0.2"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</row>
    <row r="735" spans="8:96" x14ac:dyDescent="0.2"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8:96" x14ac:dyDescent="0.2"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</row>
    <row r="737" spans="8:96" x14ac:dyDescent="0.2"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</row>
    <row r="738" spans="8:96" x14ac:dyDescent="0.2"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</row>
    <row r="739" spans="8:96" x14ac:dyDescent="0.2"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</row>
    <row r="740" spans="8:96" x14ac:dyDescent="0.2"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</row>
    <row r="741" spans="8:96" x14ac:dyDescent="0.2"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</row>
    <row r="742" spans="8:96" x14ac:dyDescent="0.2"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</row>
    <row r="743" spans="8:96" x14ac:dyDescent="0.2"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8:96" x14ac:dyDescent="0.2"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</row>
    <row r="745" spans="8:96" x14ac:dyDescent="0.2"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</row>
    <row r="746" spans="8:96" x14ac:dyDescent="0.2"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</row>
    <row r="747" spans="8:96" x14ac:dyDescent="0.2"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</row>
    <row r="748" spans="8:96" x14ac:dyDescent="0.2"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</row>
    <row r="749" spans="8:96" x14ac:dyDescent="0.2"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8:96" x14ac:dyDescent="0.2"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1" spans="8:96" x14ac:dyDescent="0.2"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</row>
    <row r="752" spans="8:96" x14ac:dyDescent="0.2"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</row>
    <row r="753" spans="8:96" x14ac:dyDescent="0.2"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</row>
    <row r="754" spans="8:96" x14ac:dyDescent="0.2"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</row>
    <row r="755" spans="8:96" x14ac:dyDescent="0.2"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</row>
    <row r="756" spans="8:96" x14ac:dyDescent="0.2"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</row>
    <row r="757" spans="8:96" x14ac:dyDescent="0.2"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</row>
    <row r="758" spans="8:96" x14ac:dyDescent="0.2"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</row>
    <row r="759" spans="8:96" x14ac:dyDescent="0.2"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</row>
    <row r="760" spans="8:96" x14ac:dyDescent="0.2"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</row>
    <row r="761" spans="8:96" x14ac:dyDescent="0.2"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</row>
    <row r="762" spans="8:96" x14ac:dyDescent="0.2"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</row>
    <row r="763" spans="8:96" x14ac:dyDescent="0.2"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</row>
    <row r="764" spans="8:96" x14ac:dyDescent="0.2"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</row>
    <row r="765" spans="8:96" x14ac:dyDescent="0.2"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</row>
    <row r="766" spans="8:96" x14ac:dyDescent="0.2"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</row>
    <row r="767" spans="8:96" x14ac:dyDescent="0.2"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</row>
    <row r="768" spans="8:96" x14ac:dyDescent="0.2"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</row>
    <row r="769" spans="8:96" x14ac:dyDescent="0.2"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</row>
    <row r="770" spans="8:96" x14ac:dyDescent="0.2"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</row>
    <row r="771" spans="8:96" x14ac:dyDescent="0.2"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</row>
    <row r="772" spans="8:96" x14ac:dyDescent="0.2"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</row>
    <row r="773" spans="8:96" x14ac:dyDescent="0.2"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</row>
    <row r="774" spans="8:96" x14ac:dyDescent="0.2"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</row>
    <row r="775" spans="8:96" x14ac:dyDescent="0.2"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</row>
    <row r="776" spans="8:96" x14ac:dyDescent="0.2"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</row>
    <row r="777" spans="8:96" x14ac:dyDescent="0.2"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</row>
    <row r="778" spans="8:96" x14ac:dyDescent="0.2"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</row>
    <row r="779" spans="8:96" x14ac:dyDescent="0.2"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</row>
    <row r="780" spans="8:96" x14ac:dyDescent="0.2"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</row>
    <row r="781" spans="8:96" x14ac:dyDescent="0.2"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</row>
    <row r="782" spans="8:96" x14ac:dyDescent="0.2"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</row>
    <row r="783" spans="8:96" x14ac:dyDescent="0.2"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</row>
    <row r="784" spans="8:96" x14ac:dyDescent="0.2"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</row>
    <row r="785" spans="8:96" x14ac:dyDescent="0.2"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</row>
    <row r="786" spans="8:96" x14ac:dyDescent="0.2"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</row>
    <row r="787" spans="8:96" x14ac:dyDescent="0.2"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</row>
    <row r="788" spans="8:96" x14ac:dyDescent="0.2"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</row>
    <row r="789" spans="8:96" x14ac:dyDescent="0.2"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</row>
    <row r="790" spans="8:96" x14ac:dyDescent="0.2"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</row>
    <row r="791" spans="8:96" x14ac:dyDescent="0.2"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</row>
    <row r="792" spans="8:96" x14ac:dyDescent="0.2"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</row>
    <row r="793" spans="8:96" x14ac:dyDescent="0.2"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</row>
    <row r="794" spans="8:96" x14ac:dyDescent="0.2"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</row>
    <row r="795" spans="8:96" x14ac:dyDescent="0.2"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</row>
    <row r="796" spans="8:96" x14ac:dyDescent="0.2"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</row>
    <row r="797" spans="8:96" x14ac:dyDescent="0.2"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</row>
    <row r="798" spans="8:96" x14ac:dyDescent="0.2"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</row>
    <row r="799" spans="8:96" x14ac:dyDescent="0.2"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</row>
    <row r="800" spans="8:96" x14ac:dyDescent="0.2"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</row>
    <row r="801" spans="8:96" x14ac:dyDescent="0.2"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</row>
    <row r="802" spans="8:96" x14ac:dyDescent="0.2"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</row>
    <row r="803" spans="8:96" x14ac:dyDescent="0.2"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</row>
    <row r="804" spans="8:96" x14ac:dyDescent="0.2"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</row>
    <row r="805" spans="8:96" x14ac:dyDescent="0.2"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</row>
    <row r="806" spans="8:96" x14ac:dyDescent="0.2"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</row>
    <row r="807" spans="8:96" x14ac:dyDescent="0.2"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</row>
    <row r="808" spans="8:96" x14ac:dyDescent="0.2"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</row>
    <row r="809" spans="8:96" x14ac:dyDescent="0.2"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</row>
    <row r="810" spans="8:96" x14ac:dyDescent="0.2"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</row>
    <row r="811" spans="8:96" x14ac:dyDescent="0.2"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</row>
    <row r="812" spans="8:96" x14ac:dyDescent="0.2"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</row>
    <row r="813" spans="8:96" x14ac:dyDescent="0.2"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</row>
    <row r="814" spans="8:96" x14ac:dyDescent="0.2"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</row>
    <row r="815" spans="8:96" x14ac:dyDescent="0.2"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</row>
    <row r="816" spans="8:96" x14ac:dyDescent="0.2"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</row>
    <row r="817" spans="8:96" x14ac:dyDescent="0.2"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</row>
    <row r="818" spans="8:96" x14ac:dyDescent="0.2"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</row>
    <row r="819" spans="8:96" x14ac:dyDescent="0.2"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</row>
    <row r="820" spans="8:96" x14ac:dyDescent="0.2"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</row>
    <row r="821" spans="8:96" x14ac:dyDescent="0.2"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</row>
    <row r="822" spans="8:96" x14ac:dyDescent="0.2"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</row>
    <row r="823" spans="8:96" x14ac:dyDescent="0.2"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</row>
    <row r="824" spans="8:96" x14ac:dyDescent="0.2"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</row>
    <row r="825" spans="8:96" x14ac:dyDescent="0.2"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</row>
    <row r="826" spans="8:96" x14ac:dyDescent="0.2"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</row>
    <row r="827" spans="8:96" x14ac:dyDescent="0.2"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</row>
    <row r="828" spans="8:96" x14ac:dyDescent="0.2"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</row>
    <row r="829" spans="8:96" x14ac:dyDescent="0.2"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</row>
    <row r="830" spans="8:96" x14ac:dyDescent="0.2"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</row>
    <row r="831" spans="8:96" x14ac:dyDescent="0.2"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</row>
    <row r="832" spans="8:96" x14ac:dyDescent="0.2"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</row>
    <row r="833" spans="8:96" x14ac:dyDescent="0.2"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</row>
    <row r="834" spans="8:96" x14ac:dyDescent="0.2"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</row>
    <row r="835" spans="8:96" x14ac:dyDescent="0.2"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</row>
    <row r="836" spans="8:96" x14ac:dyDescent="0.2"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</row>
    <row r="837" spans="8:96" x14ac:dyDescent="0.2"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</row>
    <row r="838" spans="8:96" x14ac:dyDescent="0.2"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</row>
    <row r="839" spans="8:96" x14ac:dyDescent="0.2"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</row>
    <row r="840" spans="8:96" x14ac:dyDescent="0.2"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</row>
    <row r="841" spans="8:96" x14ac:dyDescent="0.2"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</row>
    <row r="842" spans="8:96" x14ac:dyDescent="0.2"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</row>
    <row r="843" spans="8:96" x14ac:dyDescent="0.2"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</row>
    <row r="844" spans="8:96" x14ac:dyDescent="0.2"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</row>
    <row r="845" spans="8:96" x14ac:dyDescent="0.2"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</row>
    <row r="846" spans="8:96" x14ac:dyDescent="0.2"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</row>
    <row r="847" spans="8:96" x14ac:dyDescent="0.2"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</row>
    <row r="848" spans="8:96" x14ac:dyDescent="0.2"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</row>
    <row r="849" spans="8:96" x14ac:dyDescent="0.2"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</row>
    <row r="850" spans="8:96" x14ac:dyDescent="0.2"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</row>
    <row r="851" spans="8:96" x14ac:dyDescent="0.2"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</row>
    <row r="852" spans="8:96" x14ac:dyDescent="0.2"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</row>
    <row r="853" spans="8:96" x14ac:dyDescent="0.2"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</row>
    <row r="854" spans="8:96" x14ac:dyDescent="0.2"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</row>
    <row r="855" spans="8:96" x14ac:dyDescent="0.2"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</row>
    <row r="856" spans="8:96" x14ac:dyDescent="0.2"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</row>
    <row r="857" spans="8:96" x14ac:dyDescent="0.2"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</row>
    <row r="858" spans="8:96" x14ac:dyDescent="0.2"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</row>
    <row r="859" spans="8:96" x14ac:dyDescent="0.2"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</row>
    <row r="860" spans="8:96" x14ac:dyDescent="0.2"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</row>
    <row r="861" spans="8:96" x14ac:dyDescent="0.2"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</row>
    <row r="862" spans="8:96" x14ac:dyDescent="0.2"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</row>
    <row r="863" spans="8:96" x14ac:dyDescent="0.2"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</row>
    <row r="864" spans="8:96" x14ac:dyDescent="0.2"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</row>
    <row r="865" spans="8:96" x14ac:dyDescent="0.2"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</row>
    <row r="866" spans="8:96" x14ac:dyDescent="0.2"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</row>
    <row r="867" spans="8:96" x14ac:dyDescent="0.2"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</row>
    <row r="868" spans="8:96" x14ac:dyDescent="0.2"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</row>
    <row r="869" spans="8:96" x14ac:dyDescent="0.2"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</row>
    <row r="870" spans="8:96" x14ac:dyDescent="0.2"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</row>
    <row r="871" spans="8:96" x14ac:dyDescent="0.2"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</row>
    <row r="872" spans="8:96" x14ac:dyDescent="0.2"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</row>
    <row r="873" spans="8:96" x14ac:dyDescent="0.2"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</row>
    <row r="874" spans="8:96" x14ac:dyDescent="0.2"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</row>
    <row r="875" spans="8:96" x14ac:dyDescent="0.2"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</row>
    <row r="876" spans="8:96" x14ac:dyDescent="0.2"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</row>
    <row r="877" spans="8:96" x14ac:dyDescent="0.2"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</row>
    <row r="878" spans="8:96" x14ac:dyDescent="0.2"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</row>
    <row r="879" spans="8:96" x14ac:dyDescent="0.2"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</row>
    <row r="880" spans="8:96" x14ac:dyDescent="0.2"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</row>
    <row r="881" spans="8:96" x14ac:dyDescent="0.2"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</row>
    <row r="882" spans="8:96" x14ac:dyDescent="0.2"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</row>
    <row r="883" spans="8:96" x14ac:dyDescent="0.2"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</row>
    <row r="884" spans="8:96" x14ac:dyDescent="0.2"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</row>
    <row r="885" spans="8:96" x14ac:dyDescent="0.2"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</row>
    <row r="886" spans="8:96" x14ac:dyDescent="0.2"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</row>
    <row r="887" spans="8:96" x14ac:dyDescent="0.2"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</row>
    <row r="888" spans="8:96" x14ac:dyDescent="0.2"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</row>
    <row r="889" spans="8:96" x14ac:dyDescent="0.2"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</row>
    <row r="890" spans="8:96" x14ac:dyDescent="0.2"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</row>
    <row r="891" spans="8:96" x14ac:dyDescent="0.2"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</row>
    <row r="892" spans="8:96" x14ac:dyDescent="0.2"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</row>
    <row r="893" spans="8:96" x14ac:dyDescent="0.2"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</row>
    <row r="894" spans="8:96" x14ac:dyDescent="0.2"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</row>
    <row r="895" spans="8:96" x14ac:dyDescent="0.2"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</row>
    <row r="896" spans="8:96" x14ac:dyDescent="0.2"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</row>
    <row r="897" spans="8:96" x14ac:dyDescent="0.2"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</row>
    <row r="898" spans="8:96" x14ac:dyDescent="0.2"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</row>
    <row r="899" spans="8:96" x14ac:dyDescent="0.2"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</row>
    <row r="900" spans="8:96" x14ac:dyDescent="0.2"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</row>
    <row r="901" spans="8:96" x14ac:dyDescent="0.2"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</row>
    <row r="902" spans="8:96" x14ac:dyDescent="0.2"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</row>
    <row r="903" spans="8:96" x14ac:dyDescent="0.2"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</row>
    <row r="904" spans="8:96" x14ac:dyDescent="0.2"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</row>
    <row r="905" spans="8:96" x14ac:dyDescent="0.2"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</row>
    <row r="906" spans="8:96" x14ac:dyDescent="0.2"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</row>
    <row r="907" spans="8:96" x14ac:dyDescent="0.2"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</row>
    <row r="908" spans="8:96" x14ac:dyDescent="0.2"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</row>
    <row r="909" spans="8:96" x14ac:dyDescent="0.2"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</row>
    <row r="910" spans="8:96" x14ac:dyDescent="0.2"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</row>
    <row r="911" spans="8:96" x14ac:dyDescent="0.2"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</row>
    <row r="912" spans="8:96" x14ac:dyDescent="0.2"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</row>
    <row r="913" spans="8:96" x14ac:dyDescent="0.2"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</row>
    <row r="914" spans="8:96" x14ac:dyDescent="0.2"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</row>
    <row r="915" spans="8:96" x14ac:dyDescent="0.2"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</row>
    <row r="916" spans="8:96" x14ac:dyDescent="0.2"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</row>
    <row r="917" spans="8:96" x14ac:dyDescent="0.2"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</row>
    <row r="918" spans="8:96" x14ac:dyDescent="0.2"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</row>
    <row r="919" spans="8:96" x14ac:dyDescent="0.2"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</row>
    <row r="920" spans="8:96" x14ac:dyDescent="0.2"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</row>
    <row r="921" spans="8:96" x14ac:dyDescent="0.2"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</row>
    <row r="922" spans="8:96" x14ac:dyDescent="0.2"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</row>
    <row r="923" spans="8:96" x14ac:dyDescent="0.2"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</row>
    <row r="924" spans="8:96" x14ac:dyDescent="0.2"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</row>
    <row r="925" spans="8:96" x14ac:dyDescent="0.2"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</row>
    <row r="926" spans="8:96" x14ac:dyDescent="0.2"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</row>
    <row r="927" spans="8:96" x14ac:dyDescent="0.2"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</row>
    <row r="928" spans="8:96" x14ac:dyDescent="0.2"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</row>
    <row r="929" spans="8:96" x14ac:dyDescent="0.2"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</row>
    <row r="930" spans="8:96" x14ac:dyDescent="0.2"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</row>
    <row r="931" spans="8:96" x14ac:dyDescent="0.2"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</row>
    <row r="932" spans="8:96" x14ac:dyDescent="0.2"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</row>
    <row r="933" spans="8:96" x14ac:dyDescent="0.2"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</row>
    <row r="934" spans="8:96" x14ac:dyDescent="0.2"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</row>
    <row r="935" spans="8:96" x14ac:dyDescent="0.2"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</row>
    <row r="936" spans="8:96" x14ac:dyDescent="0.2"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</row>
    <row r="937" spans="8:96" x14ac:dyDescent="0.2"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</row>
    <row r="938" spans="8:96" x14ac:dyDescent="0.2"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</row>
    <row r="939" spans="8:96" x14ac:dyDescent="0.2"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</row>
    <row r="940" spans="8:96" x14ac:dyDescent="0.2"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</row>
    <row r="941" spans="8:96" x14ac:dyDescent="0.2"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</row>
    <row r="942" spans="8:96" x14ac:dyDescent="0.2"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</row>
    <row r="943" spans="8:96" x14ac:dyDescent="0.2"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</row>
    <row r="944" spans="8:96" x14ac:dyDescent="0.2"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</row>
    <row r="945" spans="8:96" x14ac:dyDescent="0.2"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</row>
    <row r="946" spans="8:96" x14ac:dyDescent="0.2"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</row>
    <row r="947" spans="8:96" x14ac:dyDescent="0.2"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</row>
    <row r="948" spans="8:96" x14ac:dyDescent="0.2"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</row>
    <row r="949" spans="8:96" x14ac:dyDescent="0.2"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</row>
    <row r="950" spans="8:96" x14ac:dyDescent="0.2"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</row>
    <row r="951" spans="8:96" x14ac:dyDescent="0.2"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</row>
    <row r="952" spans="8:96" x14ac:dyDescent="0.2"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</row>
    <row r="953" spans="8:96" x14ac:dyDescent="0.2"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</row>
    <row r="954" spans="8:96" x14ac:dyDescent="0.2"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</row>
    <row r="955" spans="8:96" x14ac:dyDescent="0.2"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</row>
    <row r="956" spans="8:96" x14ac:dyDescent="0.2"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</row>
    <row r="957" spans="8:96" x14ac:dyDescent="0.2"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</row>
    <row r="958" spans="8:96" x14ac:dyDescent="0.2"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</row>
    <row r="959" spans="8:96" x14ac:dyDescent="0.2"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</row>
    <row r="960" spans="8:96" x14ac:dyDescent="0.2"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</row>
    <row r="961" spans="8:96" x14ac:dyDescent="0.2"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</row>
    <row r="962" spans="8:96" x14ac:dyDescent="0.2"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</row>
    <row r="963" spans="8:96" x14ac:dyDescent="0.2"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</row>
    <row r="964" spans="8:96" x14ac:dyDescent="0.2"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</row>
    <row r="965" spans="8:96" x14ac:dyDescent="0.2"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</row>
    <row r="966" spans="8:96" x14ac:dyDescent="0.2"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</row>
    <row r="967" spans="8:96" x14ac:dyDescent="0.2"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</row>
    <row r="968" spans="8:96" x14ac:dyDescent="0.2"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</row>
    <row r="969" spans="8:96" x14ac:dyDescent="0.2"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</row>
    <row r="970" spans="8:96" x14ac:dyDescent="0.2"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</row>
    <row r="971" spans="8:96" x14ac:dyDescent="0.2"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</row>
    <row r="972" spans="8:96" x14ac:dyDescent="0.2"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</row>
    <row r="973" spans="8:96" x14ac:dyDescent="0.2"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</row>
    <row r="974" spans="8:96" x14ac:dyDescent="0.2"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</row>
    <row r="975" spans="8:96" x14ac:dyDescent="0.2"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</row>
    <row r="976" spans="8:96" x14ac:dyDescent="0.2"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</row>
    <row r="977" spans="8:96" x14ac:dyDescent="0.2"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</row>
    <row r="978" spans="8:96" x14ac:dyDescent="0.2"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</row>
    <row r="979" spans="8:96" x14ac:dyDescent="0.2"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</row>
    <row r="980" spans="8:96" x14ac:dyDescent="0.2"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</row>
    <row r="981" spans="8:96" x14ac:dyDescent="0.2"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</row>
    <row r="982" spans="8:96" x14ac:dyDescent="0.2"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</row>
    <row r="983" spans="8:96" x14ac:dyDescent="0.2"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</row>
    <row r="984" spans="8:96" x14ac:dyDescent="0.2"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</row>
    <row r="985" spans="8:96" x14ac:dyDescent="0.2"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</row>
    <row r="986" spans="8:96" x14ac:dyDescent="0.2"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</row>
    <row r="987" spans="8:96" x14ac:dyDescent="0.2"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</row>
    <row r="988" spans="8:96" x14ac:dyDescent="0.2"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</row>
    <row r="989" spans="8:96" x14ac:dyDescent="0.2"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</row>
    <row r="990" spans="8:96" x14ac:dyDescent="0.2"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</row>
    <row r="991" spans="8:96" x14ac:dyDescent="0.2"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</row>
    <row r="992" spans="8:96" x14ac:dyDescent="0.2"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</row>
    <row r="993" spans="8:96" x14ac:dyDescent="0.2"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</row>
    <row r="994" spans="8:96" x14ac:dyDescent="0.2"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</row>
    <row r="995" spans="8:96" x14ac:dyDescent="0.2"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</row>
    <row r="996" spans="8:96" x14ac:dyDescent="0.2"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</row>
    <row r="997" spans="8:96" x14ac:dyDescent="0.2"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</row>
    <row r="998" spans="8:96" x14ac:dyDescent="0.2"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</row>
    <row r="999" spans="8:96" x14ac:dyDescent="0.2"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</row>
    <row r="1000" spans="8:96" x14ac:dyDescent="0.2"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</row>
    <row r="1001" spans="8:96" x14ac:dyDescent="0.2"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</row>
    <row r="1002" spans="8:96" x14ac:dyDescent="0.2"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</row>
    <row r="1003" spans="8:96" x14ac:dyDescent="0.2"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</row>
    <row r="1004" spans="8:96" x14ac:dyDescent="0.2"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</row>
    <row r="1005" spans="8:96" x14ac:dyDescent="0.2"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</row>
    <row r="1006" spans="8:96" x14ac:dyDescent="0.2"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</row>
    <row r="1007" spans="8:96" x14ac:dyDescent="0.2"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</row>
    <row r="1008" spans="8:96" x14ac:dyDescent="0.2"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</row>
    <row r="1009" spans="8:96" x14ac:dyDescent="0.2"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</row>
    <row r="1010" spans="8:96" x14ac:dyDescent="0.2"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</row>
    <row r="1011" spans="8:96" x14ac:dyDescent="0.2"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</row>
    <row r="1012" spans="8:96" x14ac:dyDescent="0.2"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</row>
    <row r="1013" spans="8:96" x14ac:dyDescent="0.2"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</row>
    <row r="1014" spans="8:96" x14ac:dyDescent="0.2"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</row>
    <row r="1015" spans="8:96" x14ac:dyDescent="0.2"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</row>
    <row r="1016" spans="8:96" x14ac:dyDescent="0.2"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</row>
    <row r="1017" spans="8:96" x14ac:dyDescent="0.2"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</row>
    <row r="1018" spans="8:96" x14ac:dyDescent="0.2"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</row>
    <row r="1019" spans="8:96" x14ac:dyDescent="0.2"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</row>
    <row r="1020" spans="8:96" x14ac:dyDescent="0.2"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</row>
    <row r="1021" spans="8:96" x14ac:dyDescent="0.2"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</row>
    <row r="1022" spans="8:96" x14ac:dyDescent="0.2"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</row>
    <row r="1023" spans="8:96" x14ac:dyDescent="0.2"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</row>
    <row r="1024" spans="8:96" x14ac:dyDescent="0.2"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</row>
    <row r="1025" spans="8:96" x14ac:dyDescent="0.2"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</row>
    <row r="1026" spans="8:96" x14ac:dyDescent="0.2"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</row>
    <row r="1027" spans="8:96" x14ac:dyDescent="0.2"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</row>
    <row r="1028" spans="8:96" x14ac:dyDescent="0.2"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</row>
    <row r="1029" spans="8:96" x14ac:dyDescent="0.2"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</row>
    <row r="1030" spans="8:96" x14ac:dyDescent="0.2"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</row>
    <row r="1031" spans="8:96" x14ac:dyDescent="0.2"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</row>
    <row r="1032" spans="8:96" x14ac:dyDescent="0.2"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</row>
    <row r="1033" spans="8:96" x14ac:dyDescent="0.2"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</row>
    <row r="1034" spans="8:96" x14ac:dyDescent="0.2"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</row>
    <row r="1035" spans="8:96" x14ac:dyDescent="0.2"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</row>
    <row r="1036" spans="8:96" x14ac:dyDescent="0.2"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</row>
    <row r="1037" spans="8:96" x14ac:dyDescent="0.2"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</row>
    <row r="1038" spans="8:96" x14ac:dyDescent="0.2"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</row>
    <row r="1039" spans="8:96" x14ac:dyDescent="0.2"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</row>
    <row r="1040" spans="8:96" x14ac:dyDescent="0.2"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</row>
    <row r="1041" spans="8:96" x14ac:dyDescent="0.2"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</row>
    <row r="1042" spans="8:96" x14ac:dyDescent="0.2"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</row>
    <row r="1043" spans="8:96" x14ac:dyDescent="0.2"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</row>
    <row r="1044" spans="8:96" x14ac:dyDescent="0.2"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</row>
    <row r="1045" spans="8:96" x14ac:dyDescent="0.2"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</row>
    <row r="1046" spans="8:96" x14ac:dyDescent="0.2"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</row>
    <row r="1047" spans="8:96" x14ac:dyDescent="0.2"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</row>
    <row r="1048" spans="8:96" x14ac:dyDescent="0.2"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</row>
    <row r="1049" spans="8:96" x14ac:dyDescent="0.2"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</row>
    <row r="1050" spans="8:96" x14ac:dyDescent="0.2"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</row>
    <row r="1051" spans="8:96" x14ac:dyDescent="0.2"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</row>
    <row r="1052" spans="8:96" x14ac:dyDescent="0.2"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</row>
    <row r="1053" spans="8:96" x14ac:dyDescent="0.2"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</row>
    <row r="1054" spans="8:96" x14ac:dyDescent="0.2"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</row>
    <row r="1055" spans="8:96" x14ac:dyDescent="0.2"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</row>
    <row r="1056" spans="8:96" x14ac:dyDescent="0.2"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</row>
    <row r="1057" spans="8:96" x14ac:dyDescent="0.2"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</row>
    <row r="1058" spans="8:96" x14ac:dyDescent="0.2"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</row>
    <row r="1059" spans="8:96" x14ac:dyDescent="0.2"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</row>
    <row r="1060" spans="8:96" x14ac:dyDescent="0.2"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</row>
    <row r="1061" spans="8:96" x14ac:dyDescent="0.2"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</row>
    <row r="1062" spans="8:96" x14ac:dyDescent="0.2"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</row>
    <row r="1063" spans="8:96" x14ac:dyDescent="0.2"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</row>
    <row r="1064" spans="8:96" x14ac:dyDescent="0.2"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</row>
    <row r="1065" spans="8:96" x14ac:dyDescent="0.2"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</row>
    <row r="1066" spans="8:96" x14ac:dyDescent="0.2"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</row>
    <row r="1067" spans="8:96" x14ac:dyDescent="0.2"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</row>
    <row r="1068" spans="8:96" x14ac:dyDescent="0.2"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</row>
    <row r="1069" spans="8:96" x14ac:dyDescent="0.2"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</row>
    <row r="1070" spans="8:96" x14ac:dyDescent="0.2"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</row>
    <row r="1071" spans="8:96" x14ac:dyDescent="0.2"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</row>
    <row r="1072" spans="8:96" x14ac:dyDescent="0.2"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</row>
    <row r="1073" spans="8:96" x14ac:dyDescent="0.2"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</row>
    <row r="1074" spans="8:96" x14ac:dyDescent="0.2"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</row>
    <row r="1075" spans="8:96" x14ac:dyDescent="0.2"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</row>
    <row r="1076" spans="8:96" x14ac:dyDescent="0.2"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</row>
    <row r="1077" spans="8:96" x14ac:dyDescent="0.2"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</row>
    <row r="1078" spans="8:96" x14ac:dyDescent="0.2"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</row>
    <row r="1079" spans="8:96" x14ac:dyDescent="0.2"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</row>
    <row r="1080" spans="8:96" x14ac:dyDescent="0.2"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</row>
    <row r="1081" spans="8:96" x14ac:dyDescent="0.2"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</row>
    <row r="1082" spans="8:96" x14ac:dyDescent="0.2"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</row>
    <row r="1083" spans="8:96" x14ac:dyDescent="0.2"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</row>
    <row r="1084" spans="8:96" x14ac:dyDescent="0.2"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</row>
    <row r="1085" spans="8:96" x14ac:dyDescent="0.2"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</row>
    <row r="1086" spans="8:96" x14ac:dyDescent="0.2"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</row>
    <row r="1087" spans="8:96" x14ac:dyDescent="0.2"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</row>
    <row r="1088" spans="8:96" x14ac:dyDescent="0.2"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</row>
    <row r="1089" spans="8:96" x14ac:dyDescent="0.2"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</row>
    <row r="1090" spans="8:96" x14ac:dyDescent="0.2"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</row>
    <row r="1091" spans="8:96" x14ac:dyDescent="0.2"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</row>
    <row r="1092" spans="8:96" x14ac:dyDescent="0.2"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</row>
    <row r="1093" spans="8:96" x14ac:dyDescent="0.2"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</row>
    <row r="1094" spans="8:96" x14ac:dyDescent="0.2"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</row>
    <row r="1095" spans="8:96" x14ac:dyDescent="0.2"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</row>
    <row r="1096" spans="8:96" x14ac:dyDescent="0.2"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</row>
    <row r="1097" spans="8:96" x14ac:dyDescent="0.2"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</row>
    <row r="1098" spans="8:96" x14ac:dyDescent="0.2"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</row>
    <row r="1099" spans="8:96" x14ac:dyDescent="0.2"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</row>
    <row r="1100" spans="8:96" x14ac:dyDescent="0.2"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</row>
    <row r="1101" spans="8:96" x14ac:dyDescent="0.2"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</row>
    <row r="1102" spans="8:96" x14ac:dyDescent="0.2"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</row>
    <row r="1103" spans="8:96" x14ac:dyDescent="0.2"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</row>
    <row r="1104" spans="8:96" x14ac:dyDescent="0.2"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</row>
    <row r="1105" spans="8:96" x14ac:dyDescent="0.2"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</row>
    <row r="1106" spans="8:96" x14ac:dyDescent="0.2"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</row>
    <row r="1107" spans="8:96" x14ac:dyDescent="0.2"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</row>
    <row r="1108" spans="8:96" x14ac:dyDescent="0.2"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</row>
    <row r="1109" spans="8:96" x14ac:dyDescent="0.2"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</row>
    <row r="1110" spans="8:96" x14ac:dyDescent="0.2"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</row>
    <row r="1111" spans="8:96" x14ac:dyDescent="0.2"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</row>
    <row r="1112" spans="8:96" x14ac:dyDescent="0.2"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</row>
    <row r="1113" spans="8:96" x14ac:dyDescent="0.2"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</row>
    <row r="1114" spans="8:96" x14ac:dyDescent="0.2"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</row>
    <row r="1115" spans="8:96" x14ac:dyDescent="0.2"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</row>
    <row r="1116" spans="8:96" x14ac:dyDescent="0.2"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</row>
    <row r="1117" spans="8:96" x14ac:dyDescent="0.2"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</row>
    <row r="1118" spans="8:96" x14ac:dyDescent="0.2"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</row>
    <row r="1119" spans="8:96" x14ac:dyDescent="0.2"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</row>
    <row r="1120" spans="8:96" x14ac:dyDescent="0.2"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</row>
    <row r="1121" spans="8:96" x14ac:dyDescent="0.2"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</row>
    <row r="1122" spans="8:96" x14ac:dyDescent="0.2"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</row>
    <row r="1123" spans="8:96" x14ac:dyDescent="0.2"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</row>
    <row r="1124" spans="8:96" x14ac:dyDescent="0.2"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</row>
    <row r="1125" spans="8:96" x14ac:dyDescent="0.2"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</row>
    <row r="1126" spans="8:96" x14ac:dyDescent="0.2"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</row>
    <row r="1127" spans="8:96" x14ac:dyDescent="0.2"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</row>
    <row r="1128" spans="8:96" x14ac:dyDescent="0.2"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</row>
    <row r="1129" spans="8:96" x14ac:dyDescent="0.2"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</row>
    <row r="1130" spans="8:96" x14ac:dyDescent="0.2"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</row>
    <row r="1131" spans="8:96" x14ac:dyDescent="0.2"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</row>
    <row r="1132" spans="8:96" x14ac:dyDescent="0.2"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</row>
    <row r="1133" spans="8:96" x14ac:dyDescent="0.2"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</row>
    <row r="1134" spans="8:96" x14ac:dyDescent="0.2"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</row>
    <row r="1135" spans="8:96" x14ac:dyDescent="0.2"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</row>
    <row r="1136" spans="8:96" x14ac:dyDescent="0.2"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</row>
    <row r="1137" spans="8:96" x14ac:dyDescent="0.2"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</row>
    <row r="1138" spans="8:96" x14ac:dyDescent="0.2"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</row>
    <row r="1139" spans="8:96" x14ac:dyDescent="0.2"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</row>
    <row r="1140" spans="8:96" x14ac:dyDescent="0.2"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</row>
    <row r="1141" spans="8:96" x14ac:dyDescent="0.2"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</row>
    <row r="1142" spans="8:96" x14ac:dyDescent="0.2"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</row>
    <row r="1143" spans="8:96" x14ac:dyDescent="0.2"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</row>
    <row r="1144" spans="8:96" x14ac:dyDescent="0.2"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</row>
    <row r="1145" spans="8:96" x14ac:dyDescent="0.2"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</row>
    <row r="1146" spans="8:96" x14ac:dyDescent="0.2"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</row>
    <row r="1147" spans="8:96" x14ac:dyDescent="0.2"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</row>
    <row r="1148" spans="8:96" x14ac:dyDescent="0.2"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</row>
    <row r="1149" spans="8:96" x14ac:dyDescent="0.2"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</row>
    <row r="1150" spans="8:96" x14ac:dyDescent="0.2"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</row>
    <row r="1151" spans="8:96" x14ac:dyDescent="0.2"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</row>
    <row r="1152" spans="8:96" x14ac:dyDescent="0.2"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</row>
    <row r="1153" spans="8:96" x14ac:dyDescent="0.2"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</row>
    <row r="1154" spans="8:96" x14ac:dyDescent="0.2"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</row>
    <row r="1155" spans="8:96" x14ac:dyDescent="0.2"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</row>
    <row r="1156" spans="8:96" x14ac:dyDescent="0.2"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</row>
    <row r="1157" spans="8:96" x14ac:dyDescent="0.2"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</row>
    <row r="1158" spans="8:96" x14ac:dyDescent="0.2"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</row>
    <row r="1159" spans="8:96" x14ac:dyDescent="0.2"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</row>
    <row r="1160" spans="8:96" x14ac:dyDescent="0.2"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</row>
    <row r="1161" spans="8:96" x14ac:dyDescent="0.2"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</row>
    <row r="1162" spans="8:96" x14ac:dyDescent="0.2"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</row>
    <row r="1163" spans="8:96" x14ac:dyDescent="0.2"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</row>
    <row r="1164" spans="8:96" x14ac:dyDescent="0.2"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</row>
    <row r="1165" spans="8:96" x14ac:dyDescent="0.2"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</row>
    <row r="1166" spans="8:96" x14ac:dyDescent="0.2"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</row>
    <row r="1167" spans="8:96" x14ac:dyDescent="0.2"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</row>
    <row r="1168" spans="8:96" x14ac:dyDescent="0.2"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</row>
    <row r="1169" spans="8:96" x14ac:dyDescent="0.2"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</row>
    <row r="1170" spans="8:96" x14ac:dyDescent="0.2"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</row>
    <row r="1171" spans="8:96" x14ac:dyDescent="0.2"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</row>
    <row r="1172" spans="8:96" x14ac:dyDescent="0.2"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</row>
    <row r="1173" spans="8:96" x14ac:dyDescent="0.2"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</row>
    <row r="1174" spans="8:96" x14ac:dyDescent="0.2"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</row>
    <row r="1175" spans="8:96" x14ac:dyDescent="0.2"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</row>
    <row r="1176" spans="8:96" x14ac:dyDescent="0.2"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</row>
    <row r="1177" spans="8:96" x14ac:dyDescent="0.2"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</row>
    <row r="1178" spans="8:96" x14ac:dyDescent="0.2"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</row>
    <row r="1179" spans="8:96" x14ac:dyDescent="0.2"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</row>
    <row r="1180" spans="8:96" x14ac:dyDescent="0.2"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</row>
    <row r="1181" spans="8:96" x14ac:dyDescent="0.2"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</row>
    <row r="1182" spans="8:96" x14ac:dyDescent="0.2"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</row>
    <row r="1183" spans="8:96" x14ac:dyDescent="0.2"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</row>
    <row r="1184" spans="8:96" x14ac:dyDescent="0.2"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</row>
    <row r="1185" spans="8:96" x14ac:dyDescent="0.2"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</row>
    <row r="1186" spans="8:96" x14ac:dyDescent="0.2"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</row>
    <row r="1187" spans="8:96" x14ac:dyDescent="0.2"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</row>
    <row r="1188" spans="8:96" x14ac:dyDescent="0.2"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</row>
    <row r="1189" spans="8:96" x14ac:dyDescent="0.2"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</row>
    <row r="1190" spans="8:96" x14ac:dyDescent="0.2"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</row>
    <row r="1191" spans="8:96" x14ac:dyDescent="0.2"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</row>
    <row r="1192" spans="8:96" x14ac:dyDescent="0.2"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</row>
    <row r="1193" spans="8:96" x14ac:dyDescent="0.2"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</row>
    <row r="1194" spans="8:96" x14ac:dyDescent="0.2"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</row>
    <row r="1195" spans="8:96" x14ac:dyDescent="0.2"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</row>
    <row r="1196" spans="8:96" x14ac:dyDescent="0.2"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</row>
    <row r="1197" spans="8:96" x14ac:dyDescent="0.2"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</row>
    <row r="1198" spans="8:96" x14ac:dyDescent="0.2"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</row>
    <row r="1199" spans="8:96" x14ac:dyDescent="0.2"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</row>
    <row r="1200" spans="8:96" x14ac:dyDescent="0.2"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</row>
    <row r="1201" spans="8:96" x14ac:dyDescent="0.2"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</row>
    <row r="1202" spans="8:96" x14ac:dyDescent="0.2"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</row>
    <row r="1203" spans="8:96" x14ac:dyDescent="0.2"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</row>
    <row r="1204" spans="8:96" x14ac:dyDescent="0.2"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</row>
    <row r="1205" spans="8:96" x14ac:dyDescent="0.2"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</row>
    <row r="1206" spans="8:96" x14ac:dyDescent="0.2"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</row>
    <row r="1207" spans="8:96" x14ac:dyDescent="0.2"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</row>
    <row r="1208" spans="8:96" x14ac:dyDescent="0.2"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</row>
    <row r="1209" spans="8:96" x14ac:dyDescent="0.2"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</row>
    <row r="1210" spans="8:96" x14ac:dyDescent="0.2"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</row>
    <row r="1211" spans="8:96" x14ac:dyDescent="0.2"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</row>
    <row r="1212" spans="8:96" x14ac:dyDescent="0.2"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</row>
    <row r="1213" spans="8:96" x14ac:dyDescent="0.2"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</row>
    <row r="1214" spans="8:96" x14ac:dyDescent="0.2"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</row>
    <row r="1215" spans="8:96" x14ac:dyDescent="0.2"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</row>
    <row r="1216" spans="8:96" x14ac:dyDescent="0.2"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</row>
    <row r="1217" spans="8:96" x14ac:dyDescent="0.2"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</row>
    <row r="1218" spans="8:96" x14ac:dyDescent="0.2"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</row>
    <row r="1219" spans="8:96" x14ac:dyDescent="0.2"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</row>
    <row r="1220" spans="8:96" x14ac:dyDescent="0.2"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</row>
    <row r="1221" spans="8:96" x14ac:dyDescent="0.2"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</row>
    <row r="1222" spans="8:96" x14ac:dyDescent="0.2"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</row>
    <row r="1223" spans="8:96" x14ac:dyDescent="0.2"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</row>
    <row r="1224" spans="8:96" x14ac:dyDescent="0.2"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</row>
    <row r="1225" spans="8:96" x14ac:dyDescent="0.2"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</row>
    <row r="1226" spans="8:96" x14ac:dyDescent="0.2"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</row>
    <row r="1227" spans="8:96" x14ac:dyDescent="0.2"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</row>
    <row r="1228" spans="8:96" x14ac:dyDescent="0.2"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</row>
    <row r="1229" spans="8:96" x14ac:dyDescent="0.2"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</row>
    <row r="1230" spans="8:96" x14ac:dyDescent="0.2"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</row>
    <row r="1231" spans="8:96" x14ac:dyDescent="0.2"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</row>
    <row r="1232" spans="8:96" x14ac:dyDescent="0.2"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</row>
    <row r="1233" spans="8:96" x14ac:dyDescent="0.2"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</row>
    <row r="1234" spans="8:96" x14ac:dyDescent="0.2"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</row>
    <row r="1235" spans="8:96" x14ac:dyDescent="0.2"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</row>
    <row r="1236" spans="8:96" x14ac:dyDescent="0.2"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</row>
    <row r="1237" spans="8:96" x14ac:dyDescent="0.2"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</row>
    <row r="1238" spans="8:96" x14ac:dyDescent="0.2"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</row>
    <row r="1239" spans="8:96" x14ac:dyDescent="0.2"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</row>
    <row r="1240" spans="8:96" x14ac:dyDescent="0.2"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</row>
    <row r="1241" spans="8:96" x14ac:dyDescent="0.2"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</row>
    <row r="1242" spans="8:96" x14ac:dyDescent="0.2"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</row>
    <row r="1243" spans="8:96" x14ac:dyDescent="0.2"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</row>
    <row r="1244" spans="8:96" x14ac:dyDescent="0.2"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</row>
    <row r="1245" spans="8:96" x14ac:dyDescent="0.2"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</row>
    <row r="1246" spans="8:96" x14ac:dyDescent="0.2"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</row>
    <row r="1247" spans="8:96" x14ac:dyDescent="0.2"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</row>
    <row r="1248" spans="8:96" x14ac:dyDescent="0.2"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</row>
    <row r="1249" spans="8:96" x14ac:dyDescent="0.2"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</row>
    <row r="1250" spans="8:96" x14ac:dyDescent="0.2"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</row>
    <row r="1251" spans="8:96" x14ac:dyDescent="0.2"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</row>
    <row r="1252" spans="8:96" x14ac:dyDescent="0.2"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</row>
    <row r="1253" spans="8:96" x14ac:dyDescent="0.2"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</row>
    <row r="1254" spans="8:96" x14ac:dyDescent="0.2"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</row>
    <row r="1255" spans="8:96" x14ac:dyDescent="0.2"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</row>
    <row r="1256" spans="8:96" x14ac:dyDescent="0.2"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</row>
    <row r="1257" spans="8:96" x14ac:dyDescent="0.2"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</row>
    <row r="1258" spans="8:96" x14ac:dyDescent="0.2"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</row>
    <row r="1259" spans="8:96" x14ac:dyDescent="0.2"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</row>
    <row r="1260" spans="8:96" x14ac:dyDescent="0.2"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</row>
    <row r="1261" spans="8:96" x14ac:dyDescent="0.2"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</row>
    <row r="1262" spans="8:96" x14ac:dyDescent="0.2"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</row>
    <row r="1263" spans="8:96" x14ac:dyDescent="0.2"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</row>
    <row r="1264" spans="8:96" x14ac:dyDescent="0.2"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</row>
    <row r="1265" spans="8:96" x14ac:dyDescent="0.2"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</row>
    <row r="1266" spans="8:96" x14ac:dyDescent="0.2"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</row>
    <row r="1267" spans="8:96" x14ac:dyDescent="0.2"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</row>
    <row r="1268" spans="8:96" x14ac:dyDescent="0.2"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</row>
    <row r="1269" spans="8:96" x14ac:dyDescent="0.2"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</row>
    <row r="1270" spans="8:96" x14ac:dyDescent="0.2"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</row>
    <row r="1271" spans="8:96" x14ac:dyDescent="0.2"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</row>
    <row r="1272" spans="8:96" x14ac:dyDescent="0.2"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</row>
    <row r="1273" spans="8:96" x14ac:dyDescent="0.2"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</row>
    <row r="1274" spans="8:96" x14ac:dyDescent="0.2"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</row>
    <row r="1275" spans="8:96" x14ac:dyDescent="0.2"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</row>
    <row r="1276" spans="8:96" x14ac:dyDescent="0.2"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</row>
    <row r="1277" spans="8:96" x14ac:dyDescent="0.2"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</row>
    <row r="1278" spans="8:96" x14ac:dyDescent="0.2"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</row>
    <row r="1279" spans="8:96" x14ac:dyDescent="0.2"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</row>
    <row r="1280" spans="8:96" x14ac:dyDescent="0.2"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</row>
    <row r="1281" spans="8:96" x14ac:dyDescent="0.2"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</row>
    <row r="1282" spans="8:96" x14ac:dyDescent="0.2"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</row>
    <row r="1283" spans="8:96" x14ac:dyDescent="0.2"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</row>
    <row r="1284" spans="8:96" x14ac:dyDescent="0.2"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</row>
    <row r="1285" spans="8:96" x14ac:dyDescent="0.2"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</row>
    <row r="1286" spans="8:96" x14ac:dyDescent="0.2"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</row>
    <row r="1287" spans="8:96" x14ac:dyDescent="0.2"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</row>
    <row r="1288" spans="8:96" x14ac:dyDescent="0.2"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</row>
    <row r="1289" spans="8:96" x14ac:dyDescent="0.2"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</row>
    <row r="1290" spans="8:96" x14ac:dyDescent="0.2"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</row>
    <row r="1291" spans="8:96" x14ac:dyDescent="0.2"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</row>
    <row r="1292" spans="8:96" x14ac:dyDescent="0.2"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</row>
    <row r="1293" spans="8:96" x14ac:dyDescent="0.2"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</row>
    <row r="1294" spans="8:96" x14ac:dyDescent="0.2"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</row>
    <row r="1295" spans="8:96" x14ac:dyDescent="0.2"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</row>
    <row r="1296" spans="8:96" x14ac:dyDescent="0.2"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</row>
    <row r="1297" spans="8:96" x14ac:dyDescent="0.2"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</row>
    <row r="1298" spans="8:96" x14ac:dyDescent="0.2"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</row>
    <row r="1299" spans="8:96" x14ac:dyDescent="0.2"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</row>
    <row r="1300" spans="8:96" x14ac:dyDescent="0.2"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</row>
    <row r="1301" spans="8:96" x14ac:dyDescent="0.2"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</row>
    <row r="1302" spans="8:96" x14ac:dyDescent="0.2"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</row>
    <row r="1303" spans="8:96" x14ac:dyDescent="0.2"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</row>
    <row r="1304" spans="8:96" x14ac:dyDescent="0.2"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</row>
    <row r="1305" spans="8:96" x14ac:dyDescent="0.2"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</row>
    <row r="1306" spans="8:96" x14ac:dyDescent="0.2"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</row>
    <row r="1307" spans="8:96" x14ac:dyDescent="0.2"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</row>
    <row r="1308" spans="8:96" x14ac:dyDescent="0.2"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</row>
    <row r="1309" spans="8:96" x14ac:dyDescent="0.2"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</row>
    <row r="1310" spans="8:96" x14ac:dyDescent="0.2"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</row>
    <row r="1311" spans="8:96" x14ac:dyDescent="0.2"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</row>
    <row r="1312" spans="8:96" x14ac:dyDescent="0.2"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</row>
    <row r="1313" spans="8:96" x14ac:dyDescent="0.2"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</row>
    <row r="1314" spans="8:96" x14ac:dyDescent="0.2"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</row>
    <row r="1315" spans="8:96" x14ac:dyDescent="0.2"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</row>
    <row r="1316" spans="8:96" x14ac:dyDescent="0.2"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</row>
    <row r="1317" spans="8:96" x14ac:dyDescent="0.2"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</row>
    <row r="1318" spans="8:96" x14ac:dyDescent="0.2"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</row>
    <row r="1319" spans="8:96" x14ac:dyDescent="0.2"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</row>
    <row r="1320" spans="8:96" x14ac:dyDescent="0.2"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</row>
    <row r="1321" spans="8:96" x14ac:dyDescent="0.2"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</row>
    <row r="1322" spans="8:96" x14ac:dyDescent="0.2"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</row>
    <row r="1323" spans="8:96" x14ac:dyDescent="0.2"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</row>
    <row r="1324" spans="8:96" x14ac:dyDescent="0.2"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</row>
    <row r="1325" spans="8:96" x14ac:dyDescent="0.2"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</row>
    <row r="1326" spans="8:96" x14ac:dyDescent="0.2"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</row>
    <row r="1327" spans="8:96" x14ac:dyDescent="0.2"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</row>
    <row r="1328" spans="8:96" x14ac:dyDescent="0.2"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</row>
    <row r="1329" spans="8:96" x14ac:dyDescent="0.2"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</row>
    <row r="1330" spans="8:96" x14ac:dyDescent="0.2"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</row>
    <row r="1331" spans="8:96" x14ac:dyDescent="0.2"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</row>
    <row r="1332" spans="8:96" x14ac:dyDescent="0.2"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</row>
    <row r="1333" spans="8:96" x14ac:dyDescent="0.2"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</row>
    <row r="1334" spans="8:96" x14ac:dyDescent="0.2"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</row>
    <row r="1335" spans="8:96" x14ac:dyDescent="0.2"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</row>
    <row r="1336" spans="8:96" x14ac:dyDescent="0.2"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</row>
    <row r="1337" spans="8:96" x14ac:dyDescent="0.2"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</row>
    <row r="1338" spans="8:96" x14ac:dyDescent="0.2"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</row>
    <row r="1339" spans="8:96" x14ac:dyDescent="0.2"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</row>
    <row r="1340" spans="8:96" x14ac:dyDescent="0.2"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</row>
    <row r="1341" spans="8:96" x14ac:dyDescent="0.2"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</row>
    <row r="1342" spans="8:96" x14ac:dyDescent="0.2"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</row>
    <row r="1343" spans="8:96" x14ac:dyDescent="0.2"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</row>
    <row r="1344" spans="8:96" x14ac:dyDescent="0.2"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</row>
    <row r="1345" spans="8:96" x14ac:dyDescent="0.2"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</row>
    <row r="1346" spans="8:96" x14ac:dyDescent="0.2"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</row>
    <row r="1347" spans="8:96" x14ac:dyDescent="0.2"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</row>
    <row r="1348" spans="8:96" x14ac:dyDescent="0.2"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</row>
    <row r="1349" spans="8:96" x14ac:dyDescent="0.2"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</row>
    <row r="1350" spans="8:96" x14ac:dyDescent="0.2"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</row>
    <row r="1351" spans="8:96" x14ac:dyDescent="0.2"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</row>
    <row r="1352" spans="8:96" x14ac:dyDescent="0.2"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</row>
    <row r="1353" spans="8:96" x14ac:dyDescent="0.2"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</row>
    <row r="1354" spans="8:96" x14ac:dyDescent="0.2"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</row>
    <row r="1355" spans="8:96" x14ac:dyDescent="0.2"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</row>
    <row r="1356" spans="8:96" x14ac:dyDescent="0.2"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</row>
    <row r="1357" spans="8:96" x14ac:dyDescent="0.2"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</row>
    <row r="1358" spans="8:96" x14ac:dyDescent="0.2"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</row>
    <row r="1359" spans="8:96" x14ac:dyDescent="0.2"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</row>
    <row r="1360" spans="8:96" x14ac:dyDescent="0.2"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</row>
    <row r="1361" spans="8:96" x14ac:dyDescent="0.2"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</row>
    <row r="1362" spans="8:96" x14ac:dyDescent="0.2"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</row>
    <row r="1363" spans="8:96" x14ac:dyDescent="0.2"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</row>
    <row r="1364" spans="8:96" x14ac:dyDescent="0.2"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</row>
    <row r="1365" spans="8:96" x14ac:dyDescent="0.2"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</row>
    <row r="1366" spans="8:96" x14ac:dyDescent="0.2"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</row>
    <row r="1367" spans="8:96" x14ac:dyDescent="0.2"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</row>
    <row r="1368" spans="8:96" x14ac:dyDescent="0.2"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</row>
    <row r="1369" spans="8:96" x14ac:dyDescent="0.2"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</row>
    <row r="1370" spans="8:96" x14ac:dyDescent="0.2"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</row>
    <row r="1371" spans="8:96" x14ac:dyDescent="0.2"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</row>
    <row r="1372" spans="8:96" x14ac:dyDescent="0.2"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</row>
    <row r="1373" spans="8:96" x14ac:dyDescent="0.2"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</row>
    <row r="1374" spans="8:96" x14ac:dyDescent="0.2"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</row>
    <row r="1375" spans="8:96" x14ac:dyDescent="0.2"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</row>
    <row r="1376" spans="8:96" x14ac:dyDescent="0.2"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</row>
    <row r="1377" spans="8:96" x14ac:dyDescent="0.2"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</row>
    <row r="1378" spans="8:96" x14ac:dyDescent="0.2"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</row>
    <row r="1379" spans="8:96" x14ac:dyDescent="0.2"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</row>
    <row r="1380" spans="8:96" x14ac:dyDescent="0.2"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</row>
    <row r="1381" spans="8:96" x14ac:dyDescent="0.2"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</row>
    <row r="1382" spans="8:96" x14ac:dyDescent="0.2"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</row>
    <row r="1383" spans="8:96" x14ac:dyDescent="0.2"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</row>
    <row r="1384" spans="8:96" x14ac:dyDescent="0.2"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</row>
    <row r="1385" spans="8:96" x14ac:dyDescent="0.2"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</row>
    <row r="1386" spans="8:96" x14ac:dyDescent="0.2"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</row>
    <row r="1387" spans="8:96" x14ac:dyDescent="0.2"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</row>
    <row r="1388" spans="8:96" x14ac:dyDescent="0.2"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</row>
    <row r="1389" spans="8:96" x14ac:dyDescent="0.2"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</row>
    <row r="1390" spans="8:96" x14ac:dyDescent="0.2"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</row>
    <row r="1391" spans="8:96" x14ac:dyDescent="0.2"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</row>
    <row r="1392" spans="8:96" x14ac:dyDescent="0.2"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</row>
    <row r="1393" spans="8:96" x14ac:dyDescent="0.2"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</row>
    <row r="1394" spans="8:96" x14ac:dyDescent="0.2"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</row>
    <row r="1395" spans="8:96" x14ac:dyDescent="0.2"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</row>
    <row r="1396" spans="8:96" x14ac:dyDescent="0.2"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</row>
    <row r="1397" spans="8:96" x14ac:dyDescent="0.2"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</row>
    <row r="1398" spans="8:96" x14ac:dyDescent="0.2"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</row>
    <row r="1399" spans="8:96" x14ac:dyDescent="0.2"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</row>
    <row r="1400" spans="8:96" x14ac:dyDescent="0.2"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</row>
    <row r="1401" spans="8:96" x14ac:dyDescent="0.2"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</row>
    <row r="1402" spans="8:96" x14ac:dyDescent="0.2"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</row>
    <row r="1403" spans="8:96" x14ac:dyDescent="0.2"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</row>
    <row r="1404" spans="8:96" x14ac:dyDescent="0.2"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</row>
    <row r="1405" spans="8:96" x14ac:dyDescent="0.2"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</row>
    <row r="1406" spans="8:96" x14ac:dyDescent="0.2"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</row>
    <row r="1407" spans="8:96" x14ac:dyDescent="0.2"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</row>
    <row r="1408" spans="8:96" x14ac:dyDescent="0.2"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</row>
    <row r="1409" spans="8:96" x14ac:dyDescent="0.2"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</row>
    <row r="1410" spans="8:96" x14ac:dyDescent="0.2"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</row>
    <row r="1411" spans="8:96" x14ac:dyDescent="0.2"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</row>
    <row r="1412" spans="8:96" x14ac:dyDescent="0.2"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</row>
    <row r="1413" spans="8:96" x14ac:dyDescent="0.2"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</row>
    <row r="1414" spans="8:96" x14ac:dyDescent="0.2"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</row>
    <row r="1415" spans="8:96" x14ac:dyDescent="0.2"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</row>
    <row r="1416" spans="8:96" x14ac:dyDescent="0.2"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</row>
    <row r="1417" spans="8:96" x14ac:dyDescent="0.2"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</row>
    <row r="1418" spans="8:96" x14ac:dyDescent="0.2"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</row>
    <row r="1419" spans="8:96" x14ac:dyDescent="0.2"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</row>
    <row r="1420" spans="8:96" x14ac:dyDescent="0.2"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</row>
    <row r="1421" spans="8:96" x14ac:dyDescent="0.2"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</row>
    <row r="1422" spans="8:96" x14ac:dyDescent="0.2"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</row>
    <row r="1423" spans="8:96" x14ac:dyDescent="0.2"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</row>
    <row r="1424" spans="8:96" x14ac:dyDescent="0.2"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</row>
    <row r="1425" spans="8:96" x14ac:dyDescent="0.2"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</row>
    <row r="1426" spans="8:96" x14ac:dyDescent="0.2"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</row>
    <row r="1427" spans="8:96" x14ac:dyDescent="0.2"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</row>
    <row r="1428" spans="8:96" x14ac:dyDescent="0.2"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</row>
    <row r="1429" spans="8:96" x14ac:dyDescent="0.2"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</row>
    <row r="1430" spans="8:96" x14ac:dyDescent="0.2"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</row>
    <row r="1431" spans="8:96" x14ac:dyDescent="0.2"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</row>
    <row r="1432" spans="8:96" x14ac:dyDescent="0.2"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</row>
    <row r="1433" spans="8:96" x14ac:dyDescent="0.2"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</row>
    <row r="1434" spans="8:96" x14ac:dyDescent="0.2"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</row>
    <row r="1435" spans="8:96" x14ac:dyDescent="0.2"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</row>
    <row r="1436" spans="8:96" x14ac:dyDescent="0.2"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</row>
    <row r="1437" spans="8:96" x14ac:dyDescent="0.2"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</row>
    <row r="1438" spans="8:96" x14ac:dyDescent="0.2"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</row>
    <row r="1439" spans="8:96" x14ac:dyDescent="0.2"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</row>
    <row r="1440" spans="8:96" x14ac:dyDescent="0.2"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</row>
    <row r="1441" spans="8:96" x14ac:dyDescent="0.2"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</row>
    <row r="1442" spans="8:96" x14ac:dyDescent="0.2"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</row>
    <row r="1443" spans="8:96" x14ac:dyDescent="0.2"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</row>
    <row r="1444" spans="8:96" x14ac:dyDescent="0.2"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</row>
    <row r="1445" spans="8:96" x14ac:dyDescent="0.2"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</row>
    <row r="1446" spans="8:96" x14ac:dyDescent="0.2"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</row>
    <row r="1447" spans="8:96" x14ac:dyDescent="0.2"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</row>
    <row r="1448" spans="8:96" x14ac:dyDescent="0.2"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</row>
    <row r="1449" spans="8:96" x14ac:dyDescent="0.2"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</row>
    <row r="1450" spans="8:96" x14ac:dyDescent="0.2"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</row>
    <row r="1451" spans="8:96" x14ac:dyDescent="0.2"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</row>
    <row r="1452" spans="8:96" x14ac:dyDescent="0.2"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</row>
    <row r="1453" spans="8:96" x14ac:dyDescent="0.2"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</row>
    <row r="1454" spans="8:96" x14ac:dyDescent="0.2"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</row>
    <row r="1455" spans="8:96" x14ac:dyDescent="0.2"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</row>
    <row r="1456" spans="8:96" x14ac:dyDescent="0.2"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</row>
    <row r="1457" spans="8:96" x14ac:dyDescent="0.2"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</row>
    <row r="1458" spans="8:96" x14ac:dyDescent="0.2"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</row>
    <row r="1459" spans="8:96" x14ac:dyDescent="0.2"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</row>
    <row r="1460" spans="8:96" x14ac:dyDescent="0.2"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</row>
    <row r="1461" spans="8:96" x14ac:dyDescent="0.2"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</row>
    <row r="1462" spans="8:96" x14ac:dyDescent="0.2"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</row>
    <row r="1463" spans="8:96" x14ac:dyDescent="0.2"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</row>
    <row r="1464" spans="8:96" x14ac:dyDescent="0.2"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</row>
    <row r="1465" spans="8:96" x14ac:dyDescent="0.2"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</row>
    <row r="1466" spans="8:96" x14ac:dyDescent="0.2"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</row>
    <row r="1467" spans="8:96" x14ac:dyDescent="0.2"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</row>
    <row r="1468" spans="8:96" x14ac:dyDescent="0.2"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</row>
    <row r="1469" spans="8:96" x14ac:dyDescent="0.2"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</row>
    <row r="1470" spans="8:96" x14ac:dyDescent="0.2"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</row>
    <row r="1471" spans="8:96" x14ac:dyDescent="0.2"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</row>
    <row r="1472" spans="8:96" x14ac:dyDescent="0.2"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</row>
    <row r="1473" spans="8:96" x14ac:dyDescent="0.2"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</row>
    <row r="1474" spans="8:96" x14ac:dyDescent="0.2"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</row>
    <row r="1475" spans="8:96" x14ac:dyDescent="0.2"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</row>
    <row r="1476" spans="8:96" x14ac:dyDescent="0.2"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</row>
    <row r="1477" spans="8:96" x14ac:dyDescent="0.2"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</row>
    <row r="1478" spans="8:96" x14ac:dyDescent="0.2"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</row>
    <row r="1479" spans="8:96" x14ac:dyDescent="0.2"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</row>
    <row r="1480" spans="8:96" x14ac:dyDescent="0.2"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</row>
    <row r="1481" spans="8:96" x14ac:dyDescent="0.2"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</row>
    <row r="1482" spans="8:96" x14ac:dyDescent="0.2"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</row>
    <row r="1483" spans="8:96" x14ac:dyDescent="0.2"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</row>
    <row r="1484" spans="8:96" x14ac:dyDescent="0.2"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</row>
    <row r="1485" spans="8:96" x14ac:dyDescent="0.2"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</row>
    <row r="1486" spans="8:96" x14ac:dyDescent="0.2"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</row>
    <row r="1487" spans="8:96" x14ac:dyDescent="0.2"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</row>
    <row r="1488" spans="8:96" x14ac:dyDescent="0.2"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</row>
    <row r="1489" spans="8:96" x14ac:dyDescent="0.2"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</row>
    <row r="1490" spans="8:96" x14ac:dyDescent="0.2"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</row>
    <row r="1491" spans="8:96" x14ac:dyDescent="0.2"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</row>
    <row r="1492" spans="8:96" x14ac:dyDescent="0.2"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</row>
    <row r="1493" spans="8:96" x14ac:dyDescent="0.2"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</row>
    <row r="1494" spans="8:96" x14ac:dyDescent="0.2"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</row>
    <row r="1495" spans="8:96" x14ac:dyDescent="0.2"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</row>
    <row r="1496" spans="8:96" x14ac:dyDescent="0.2"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</row>
    <row r="1497" spans="8:96" x14ac:dyDescent="0.2"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</row>
    <row r="1498" spans="8:96" x14ac:dyDescent="0.2"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</row>
    <row r="1499" spans="8:96" x14ac:dyDescent="0.2"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</row>
    <row r="1500" spans="8:96" x14ac:dyDescent="0.2"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</row>
    <row r="1501" spans="8:96" x14ac:dyDescent="0.2"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</row>
    <row r="1502" spans="8:96" x14ac:dyDescent="0.2"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</row>
    <row r="1503" spans="8:96" x14ac:dyDescent="0.2"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</row>
    <row r="1504" spans="8:96" x14ac:dyDescent="0.2"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</row>
    <row r="1505" spans="8:96" x14ac:dyDescent="0.2"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</row>
    <row r="1506" spans="8:96" x14ac:dyDescent="0.2"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</row>
    <row r="1507" spans="8:96" x14ac:dyDescent="0.2"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</row>
    <row r="1508" spans="8:96" x14ac:dyDescent="0.2"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</row>
    <row r="1509" spans="8:96" x14ac:dyDescent="0.2"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</row>
    <row r="1510" spans="8:96" x14ac:dyDescent="0.2"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</row>
    <row r="1511" spans="8:96" x14ac:dyDescent="0.2"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</row>
    <row r="1512" spans="8:96" x14ac:dyDescent="0.2"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</row>
    <row r="1513" spans="8:96" x14ac:dyDescent="0.2"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</row>
    <row r="1514" spans="8:96" x14ac:dyDescent="0.2"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</row>
    <row r="1515" spans="8:96" x14ac:dyDescent="0.2"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</row>
    <row r="1516" spans="8:96" x14ac:dyDescent="0.2"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</row>
    <row r="1517" spans="8:96" x14ac:dyDescent="0.2"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</row>
    <row r="1518" spans="8:96" x14ac:dyDescent="0.2"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</row>
    <row r="1519" spans="8:96" x14ac:dyDescent="0.2"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</row>
    <row r="1520" spans="8:96" x14ac:dyDescent="0.2"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</row>
    <row r="1521" spans="8:96" x14ac:dyDescent="0.2"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</row>
    <row r="1522" spans="8:96" x14ac:dyDescent="0.2"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</row>
    <row r="1523" spans="8:96" x14ac:dyDescent="0.2"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</row>
    <row r="1524" spans="8:96" x14ac:dyDescent="0.2"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</row>
    <row r="1525" spans="8:96" x14ac:dyDescent="0.2"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</row>
    <row r="1526" spans="8:96" x14ac:dyDescent="0.2"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</row>
    <row r="1527" spans="8:96" x14ac:dyDescent="0.2"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</row>
    <row r="1528" spans="8:96" x14ac:dyDescent="0.2"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</row>
    <row r="1529" spans="8:96" x14ac:dyDescent="0.2"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</row>
    <row r="1530" spans="8:96" x14ac:dyDescent="0.2"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</row>
    <row r="1531" spans="8:96" x14ac:dyDescent="0.2"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</row>
    <row r="1532" spans="8:96" x14ac:dyDescent="0.2"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</row>
    <row r="1533" spans="8:96" x14ac:dyDescent="0.2"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</row>
    <row r="1534" spans="8:96" x14ac:dyDescent="0.2"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</row>
    <row r="1535" spans="8:96" x14ac:dyDescent="0.2"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</row>
    <row r="1536" spans="8:96" x14ac:dyDescent="0.2"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</row>
    <row r="1537" spans="8:96" x14ac:dyDescent="0.2"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</row>
    <row r="1538" spans="8:96" x14ac:dyDescent="0.2"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</row>
    <row r="1539" spans="8:96" x14ac:dyDescent="0.2"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</row>
    <row r="1540" spans="8:96" x14ac:dyDescent="0.2"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</row>
    <row r="1541" spans="8:96" x14ac:dyDescent="0.2"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</row>
    <row r="1542" spans="8:96" x14ac:dyDescent="0.2"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</row>
    <row r="1543" spans="8:96" x14ac:dyDescent="0.2"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</row>
    <row r="1544" spans="8:96" x14ac:dyDescent="0.2"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</row>
    <row r="1545" spans="8:96" x14ac:dyDescent="0.2"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</row>
    <row r="1546" spans="8:96" x14ac:dyDescent="0.2"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</row>
    <row r="1547" spans="8:96" x14ac:dyDescent="0.2"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</row>
    <row r="1548" spans="8:96" x14ac:dyDescent="0.2"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</row>
    <row r="1549" spans="8:96" x14ac:dyDescent="0.2"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</row>
    <row r="1550" spans="8:96" x14ac:dyDescent="0.2"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</row>
    <row r="1551" spans="8:96" x14ac:dyDescent="0.2"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</row>
    <row r="1552" spans="8:96" x14ac:dyDescent="0.2"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</row>
    <row r="1553" spans="8:96" x14ac:dyDescent="0.2"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</row>
    <row r="1554" spans="8:96" x14ac:dyDescent="0.2"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</row>
    <row r="1555" spans="8:96" x14ac:dyDescent="0.2"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</row>
    <row r="1556" spans="8:96" x14ac:dyDescent="0.2"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</row>
    <row r="1557" spans="8:96" x14ac:dyDescent="0.2"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</row>
    <row r="1558" spans="8:96" x14ac:dyDescent="0.2"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</row>
    <row r="1559" spans="8:96" x14ac:dyDescent="0.2"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</row>
    <row r="1560" spans="8:96" x14ac:dyDescent="0.2"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</row>
    <row r="1561" spans="8:96" x14ac:dyDescent="0.2"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</row>
    <row r="1562" spans="8:96" x14ac:dyDescent="0.2"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</row>
    <row r="1563" spans="8:96" x14ac:dyDescent="0.2"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</row>
    <row r="1564" spans="8:96" x14ac:dyDescent="0.2"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</row>
    <row r="1565" spans="8:96" x14ac:dyDescent="0.2"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</row>
    <row r="1566" spans="8:96" x14ac:dyDescent="0.2"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</row>
    <row r="1567" spans="8:96" x14ac:dyDescent="0.2"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</row>
    <row r="1568" spans="8:96" x14ac:dyDescent="0.2"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</row>
    <row r="1569" spans="8:96" x14ac:dyDescent="0.2"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</row>
    <row r="1570" spans="8:96" x14ac:dyDescent="0.2"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</row>
    <row r="1571" spans="8:96" x14ac:dyDescent="0.2"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</row>
    <row r="1572" spans="8:96" x14ac:dyDescent="0.2"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</row>
    <row r="1573" spans="8:96" x14ac:dyDescent="0.2"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</row>
    <row r="1574" spans="8:96" x14ac:dyDescent="0.2"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</row>
    <row r="1575" spans="8:96" x14ac:dyDescent="0.2"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</row>
    <row r="1576" spans="8:96" x14ac:dyDescent="0.2"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</row>
    <row r="1577" spans="8:96" x14ac:dyDescent="0.2"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</row>
    <row r="1578" spans="8:96" x14ac:dyDescent="0.2"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</row>
    <row r="1579" spans="8:96" x14ac:dyDescent="0.2"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</row>
    <row r="1580" spans="8:96" x14ac:dyDescent="0.2"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</row>
    <row r="1581" spans="8:96" x14ac:dyDescent="0.2"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</row>
    <row r="1582" spans="8:96" x14ac:dyDescent="0.2"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</row>
    <row r="1583" spans="8:96" x14ac:dyDescent="0.2"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</row>
    <row r="1584" spans="8:96" x14ac:dyDescent="0.2"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</row>
    <row r="1585" spans="8:96" x14ac:dyDescent="0.2"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</row>
    <row r="1586" spans="8:96" x14ac:dyDescent="0.2"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</row>
    <row r="1587" spans="8:96" x14ac:dyDescent="0.2"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</row>
    <row r="1588" spans="8:96" x14ac:dyDescent="0.2"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</row>
    <row r="1589" spans="8:96" x14ac:dyDescent="0.2"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</row>
    <row r="1590" spans="8:96" x14ac:dyDescent="0.2"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</row>
    <row r="1591" spans="8:96" x14ac:dyDescent="0.2"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</row>
    <row r="1592" spans="8:96" x14ac:dyDescent="0.2"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</row>
    <row r="1593" spans="8:96" x14ac:dyDescent="0.2"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</row>
    <row r="1594" spans="8:96" x14ac:dyDescent="0.2"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</row>
    <row r="1595" spans="8:96" x14ac:dyDescent="0.2"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</row>
    <row r="1596" spans="8:96" x14ac:dyDescent="0.2"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</row>
    <row r="1597" spans="8:96" x14ac:dyDescent="0.2"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</row>
    <row r="1598" spans="8:96" x14ac:dyDescent="0.2"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</row>
    <row r="1599" spans="8:96" x14ac:dyDescent="0.2"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</row>
    <row r="1600" spans="8:96" x14ac:dyDescent="0.2"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</row>
    <row r="1601" spans="8:96" x14ac:dyDescent="0.2"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</row>
    <row r="1602" spans="8:96" x14ac:dyDescent="0.2"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</row>
    <row r="1603" spans="8:96" x14ac:dyDescent="0.2"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</row>
    <row r="1604" spans="8:96" x14ac:dyDescent="0.2"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</row>
    <row r="1605" spans="8:96" x14ac:dyDescent="0.2"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</row>
    <row r="1606" spans="8:96" x14ac:dyDescent="0.2"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</row>
    <row r="1607" spans="8:96" x14ac:dyDescent="0.2"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</row>
    <row r="1608" spans="8:96" x14ac:dyDescent="0.2"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</row>
    <row r="1609" spans="8:96" x14ac:dyDescent="0.2"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</row>
    <row r="1610" spans="8:96" x14ac:dyDescent="0.2"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</row>
    <row r="1611" spans="8:96" x14ac:dyDescent="0.2"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</row>
    <row r="1612" spans="8:96" x14ac:dyDescent="0.2"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</row>
    <row r="1613" spans="8:96" x14ac:dyDescent="0.2"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</row>
    <row r="1614" spans="8:96" x14ac:dyDescent="0.2"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</row>
    <row r="1615" spans="8:96" x14ac:dyDescent="0.2"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</row>
    <row r="1616" spans="8:96" x14ac:dyDescent="0.2"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</row>
    <row r="1617" spans="8:96" x14ac:dyDescent="0.2"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</row>
    <row r="1618" spans="8:96" x14ac:dyDescent="0.2"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</row>
    <row r="1619" spans="8:96" x14ac:dyDescent="0.2"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</row>
    <row r="1620" spans="8:96" x14ac:dyDescent="0.2"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</row>
    <row r="1621" spans="8:96" x14ac:dyDescent="0.2"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</row>
    <row r="1622" spans="8:96" x14ac:dyDescent="0.2"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</row>
    <row r="1623" spans="8:96" x14ac:dyDescent="0.2"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</row>
    <row r="1624" spans="8:96" x14ac:dyDescent="0.2"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</row>
    <row r="1625" spans="8:96" x14ac:dyDescent="0.2"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</row>
    <row r="1626" spans="8:96" x14ac:dyDescent="0.2"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</row>
    <row r="1627" spans="8:96" x14ac:dyDescent="0.2"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</row>
    <row r="1628" spans="8:96" x14ac:dyDescent="0.2"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</row>
    <row r="1629" spans="8:96" x14ac:dyDescent="0.2"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</row>
    <row r="1630" spans="8:96" x14ac:dyDescent="0.2"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</row>
    <row r="1631" spans="8:96" x14ac:dyDescent="0.2"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</row>
    <row r="1632" spans="8:96" x14ac:dyDescent="0.2"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</row>
    <row r="1633" spans="8:96" x14ac:dyDescent="0.2"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</row>
    <row r="1634" spans="8:96" x14ac:dyDescent="0.2"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</row>
    <row r="1635" spans="8:96" x14ac:dyDescent="0.2"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</row>
    <row r="1636" spans="8:96" x14ac:dyDescent="0.2"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</row>
    <row r="1637" spans="8:96" x14ac:dyDescent="0.2"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</row>
    <row r="1638" spans="8:96" x14ac:dyDescent="0.2"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</row>
    <row r="1639" spans="8:96" x14ac:dyDescent="0.2"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</row>
    <row r="1640" spans="8:96" x14ac:dyDescent="0.2"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</row>
    <row r="1641" spans="8:96" x14ac:dyDescent="0.2"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</row>
    <row r="1642" spans="8:96" x14ac:dyDescent="0.2"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</row>
    <row r="1643" spans="8:96" x14ac:dyDescent="0.2"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</row>
    <row r="1644" spans="8:96" x14ac:dyDescent="0.2"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</row>
    <row r="1645" spans="8:96" x14ac:dyDescent="0.2"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</row>
    <row r="1646" spans="8:96" x14ac:dyDescent="0.2"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</row>
    <row r="1647" spans="8:96" x14ac:dyDescent="0.2"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</row>
    <row r="1648" spans="8:96" x14ac:dyDescent="0.2"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</row>
    <row r="1649" spans="8:96" x14ac:dyDescent="0.2"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</row>
    <row r="1650" spans="8:96" x14ac:dyDescent="0.2"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</row>
    <row r="1651" spans="8:96" x14ac:dyDescent="0.2"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</row>
    <row r="1652" spans="8:96" x14ac:dyDescent="0.2"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</row>
    <row r="1653" spans="8:96" x14ac:dyDescent="0.2"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</row>
    <row r="1654" spans="8:96" x14ac:dyDescent="0.2"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</row>
    <row r="1655" spans="8:96" x14ac:dyDescent="0.2"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</row>
    <row r="1656" spans="8:96" x14ac:dyDescent="0.2"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</row>
    <row r="1657" spans="8:96" x14ac:dyDescent="0.2"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</row>
    <row r="1658" spans="8:96" x14ac:dyDescent="0.2"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</row>
    <row r="1659" spans="8:96" x14ac:dyDescent="0.2"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</row>
    <row r="1660" spans="8:96" x14ac:dyDescent="0.2"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</row>
    <row r="1661" spans="8:96" x14ac:dyDescent="0.2"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</row>
    <row r="1662" spans="8:96" x14ac:dyDescent="0.2"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</row>
    <row r="1663" spans="8:96" x14ac:dyDescent="0.2"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</row>
    <row r="1664" spans="8:96" x14ac:dyDescent="0.2"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</row>
    <row r="1665" spans="8:96" x14ac:dyDescent="0.2"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</row>
    <row r="1666" spans="8:96" x14ac:dyDescent="0.2"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</row>
    <row r="1667" spans="8:96" x14ac:dyDescent="0.2"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</row>
    <row r="1668" spans="8:96" x14ac:dyDescent="0.2"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</row>
    <row r="1669" spans="8:96" x14ac:dyDescent="0.2"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</row>
    <row r="1670" spans="8:96" x14ac:dyDescent="0.2"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</row>
    <row r="1671" spans="8:96" x14ac:dyDescent="0.2"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</row>
    <row r="1672" spans="8:96" x14ac:dyDescent="0.2"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</row>
    <row r="1673" spans="8:96" x14ac:dyDescent="0.2"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</row>
    <row r="1674" spans="8:96" x14ac:dyDescent="0.2"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</row>
    <row r="1675" spans="8:96" x14ac:dyDescent="0.2"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</row>
    <row r="1676" spans="8:96" x14ac:dyDescent="0.2"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</row>
    <row r="1677" spans="8:96" x14ac:dyDescent="0.2"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</row>
    <row r="1678" spans="8:96" x14ac:dyDescent="0.2"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</row>
    <row r="1679" spans="8:96" x14ac:dyDescent="0.2"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</row>
    <row r="1680" spans="8:96" x14ac:dyDescent="0.2"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</row>
    <row r="1681" spans="8:96" x14ac:dyDescent="0.2"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</row>
    <row r="1682" spans="8:96" x14ac:dyDescent="0.2"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</row>
    <row r="1683" spans="8:96" x14ac:dyDescent="0.2"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</row>
    <row r="1684" spans="8:96" x14ac:dyDescent="0.2"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</row>
    <row r="1685" spans="8:96" x14ac:dyDescent="0.2"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</row>
    <row r="1686" spans="8:96" x14ac:dyDescent="0.2"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</row>
    <row r="1687" spans="8:96" x14ac:dyDescent="0.2"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</row>
    <row r="1688" spans="8:96" x14ac:dyDescent="0.2"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</row>
    <row r="1689" spans="8:96" x14ac:dyDescent="0.2"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</row>
    <row r="1690" spans="8:96" x14ac:dyDescent="0.2"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</row>
    <row r="1691" spans="8:96" x14ac:dyDescent="0.2"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</row>
    <row r="1692" spans="8:96" x14ac:dyDescent="0.2"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</row>
    <row r="1693" spans="8:96" x14ac:dyDescent="0.2"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</row>
    <row r="1694" spans="8:96" x14ac:dyDescent="0.2"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</row>
    <row r="1695" spans="8:96" x14ac:dyDescent="0.2"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</row>
    <row r="1696" spans="8:96" x14ac:dyDescent="0.2"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</row>
    <row r="1697" spans="8:96" x14ac:dyDescent="0.2"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</row>
    <row r="1698" spans="8:96" x14ac:dyDescent="0.2"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</row>
    <row r="1699" spans="8:96" x14ac:dyDescent="0.2"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</row>
    <row r="1700" spans="8:96" x14ac:dyDescent="0.2"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</row>
    <row r="1701" spans="8:96" x14ac:dyDescent="0.2"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</row>
    <row r="1702" spans="8:96" x14ac:dyDescent="0.2"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</row>
    <row r="1703" spans="8:96" x14ac:dyDescent="0.2"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</row>
    <row r="1704" spans="8:96" x14ac:dyDescent="0.2"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</row>
    <row r="1705" spans="8:96" x14ac:dyDescent="0.2"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</row>
    <row r="1706" spans="8:96" x14ac:dyDescent="0.2"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</row>
    <row r="1707" spans="8:96" x14ac:dyDescent="0.2"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</row>
    <row r="1708" spans="8:96" x14ac:dyDescent="0.2"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</row>
    <row r="1709" spans="8:96" x14ac:dyDescent="0.2"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</row>
    <row r="1710" spans="8:96" x14ac:dyDescent="0.2"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</row>
    <row r="1711" spans="8:96" x14ac:dyDescent="0.2"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</row>
    <row r="1712" spans="8:96" x14ac:dyDescent="0.2"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</row>
    <row r="1713" spans="8:96" x14ac:dyDescent="0.2"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</row>
    <row r="1714" spans="8:96" x14ac:dyDescent="0.2"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</row>
    <row r="1715" spans="8:96" x14ac:dyDescent="0.2"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</row>
    <row r="1716" spans="8:96" x14ac:dyDescent="0.2"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</row>
    <row r="1717" spans="8:96" x14ac:dyDescent="0.2"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</row>
    <row r="1718" spans="8:96" x14ac:dyDescent="0.2"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</row>
    <row r="1719" spans="8:96" x14ac:dyDescent="0.2"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</row>
    <row r="1720" spans="8:96" x14ac:dyDescent="0.2"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</row>
    <row r="1721" spans="8:96" x14ac:dyDescent="0.2"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</row>
    <row r="1722" spans="8:96" x14ac:dyDescent="0.2"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</row>
    <row r="1723" spans="8:96" x14ac:dyDescent="0.2"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</row>
    <row r="1724" spans="8:96" x14ac:dyDescent="0.2"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</row>
    <row r="1725" spans="8:96" x14ac:dyDescent="0.2"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</row>
    <row r="1726" spans="8:96" x14ac:dyDescent="0.2"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</row>
    <row r="1727" spans="8:96" x14ac:dyDescent="0.2"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</row>
    <row r="1728" spans="8:96" x14ac:dyDescent="0.2"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</row>
    <row r="1729" spans="8:96" x14ac:dyDescent="0.2"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</row>
    <row r="1730" spans="8:96" x14ac:dyDescent="0.2"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</row>
    <row r="1731" spans="8:96" x14ac:dyDescent="0.2"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</row>
    <row r="1732" spans="8:96" x14ac:dyDescent="0.2"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</row>
    <row r="1733" spans="8:96" x14ac:dyDescent="0.2"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</row>
    <row r="1734" spans="8:96" x14ac:dyDescent="0.2"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</row>
    <row r="1735" spans="8:96" x14ac:dyDescent="0.2"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</row>
    <row r="1736" spans="8:96" x14ac:dyDescent="0.2"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</row>
    <row r="1737" spans="8:96" x14ac:dyDescent="0.2"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</row>
    <row r="1738" spans="8:96" x14ac:dyDescent="0.2"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</row>
    <row r="1739" spans="8:96" x14ac:dyDescent="0.2"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</row>
    <row r="1740" spans="8:96" x14ac:dyDescent="0.2"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</row>
    <row r="1741" spans="8:96" x14ac:dyDescent="0.2"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</row>
    <row r="1742" spans="8:96" x14ac:dyDescent="0.2"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</row>
    <row r="1743" spans="8:96" x14ac:dyDescent="0.2"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</row>
    <row r="1744" spans="8:96" x14ac:dyDescent="0.2"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</row>
    <row r="1745" spans="8:96" x14ac:dyDescent="0.2"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</row>
    <row r="1746" spans="8:96" x14ac:dyDescent="0.2"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</row>
    <row r="1747" spans="8:96" x14ac:dyDescent="0.2"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</row>
    <row r="1748" spans="8:96" x14ac:dyDescent="0.2"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</row>
    <row r="1749" spans="8:96" x14ac:dyDescent="0.2"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</row>
    <row r="1750" spans="8:96" x14ac:dyDescent="0.2"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</row>
    <row r="1751" spans="8:96" x14ac:dyDescent="0.2"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</row>
    <row r="1752" spans="8:96" x14ac:dyDescent="0.2"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</row>
    <row r="1753" spans="8:96" x14ac:dyDescent="0.2"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</row>
    <row r="1754" spans="8:96" x14ac:dyDescent="0.2"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</row>
    <row r="1755" spans="8:96" x14ac:dyDescent="0.2"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</row>
    <row r="1756" spans="8:96" x14ac:dyDescent="0.2"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</row>
    <row r="1757" spans="8:96" x14ac:dyDescent="0.2"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</row>
    <row r="1758" spans="8:96" x14ac:dyDescent="0.2"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</row>
    <row r="1759" spans="8:96" x14ac:dyDescent="0.2"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</row>
    <row r="1760" spans="8:96" x14ac:dyDescent="0.2"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</row>
    <row r="1761" spans="8:96" x14ac:dyDescent="0.2"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</row>
    <row r="1762" spans="8:96" x14ac:dyDescent="0.2"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</row>
    <row r="1763" spans="8:96" x14ac:dyDescent="0.2"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</row>
    <row r="1764" spans="8:96" x14ac:dyDescent="0.2"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</row>
    <row r="1765" spans="8:96" x14ac:dyDescent="0.2"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</row>
    <row r="1766" spans="8:96" x14ac:dyDescent="0.2"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</row>
    <row r="1767" spans="8:96" x14ac:dyDescent="0.2"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</row>
    <row r="1768" spans="8:96" x14ac:dyDescent="0.2"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</row>
    <row r="1769" spans="8:96" x14ac:dyDescent="0.2"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</row>
    <row r="1770" spans="8:96" x14ac:dyDescent="0.2"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</row>
    <row r="1771" spans="8:96" x14ac:dyDescent="0.2"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</row>
    <row r="1772" spans="8:96" x14ac:dyDescent="0.2"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</row>
    <row r="1773" spans="8:96" x14ac:dyDescent="0.2"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</row>
    <row r="1774" spans="8:96" x14ac:dyDescent="0.2"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</row>
    <row r="1775" spans="8:96" x14ac:dyDescent="0.2"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</row>
    <row r="1776" spans="8:96" x14ac:dyDescent="0.2"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</row>
    <row r="1777" spans="8:96" x14ac:dyDescent="0.2"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</row>
    <row r="1778" spans="8:96" x14ac:dyDescent="0.2"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</row>
    <row r="1779" spans="8:96" x14ac:dyDescent="0.2"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</row>
    <row r="1780" spans="8:96" x14ac:dyDescent="0.2"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</row>
    <row r="1781" spans="8:96" x14ac:dyDescent="0.2"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</row>
    <row r="1782" spans="8:96" x14ac:dyDescent="0.2"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</row>
    <row r="1783" spans="8:96" x14ac:dyDescent="0.2"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</row>
    <row r="1784" spans="8:96" x14ac:dyDescent="0.2"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</row>
    <row r="1785" spans="8:96" x14ac:dyDescent="0.2"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</row>
    <row r="1786" spans="8:96" x14ac:dyDescent="0.2"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</row>
    <row r="1787" spans="8:96" x14ac:dyDescent="0.2"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</row>
    <row r="1788" spans="8:96" x14ac:dyDescent="0.2"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</row>
    <row r="1789" spans="8:96" x14ac:dyDescent="0.2"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</row>
    <row r="1790" spans="8:96" x14ac:dyDescent="0.2"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</row>
    <row r="1791" spans="8:96" x14ac:dyDescent="0.2"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</row>
    <row r="1792" spans="8:96" x14ac:dyDescent="0.2"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</row>
    <row r="1793" spans="8:96" x14ac:dyDescent="0.2"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</row>
    <row r="1794" spans="8:96" x14ac:dyDescent="0.2"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</row>
    <row r="1795" spans="8:96" x14ac:dyDescent="0.2"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</row>
    <row r="1796" spans="8:96" x14ac:dyDescent="0.2"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</row>
    <row r="1797" spans="8:96" x14ac:dyDescent="0.2"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</row>
    <row r="1798" spans="8:96" x14ac:dyDescent="0.2"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</row>
    <row r="1799" spans="8:96" x14ac:dyDescent="0.2"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</row>
    <row r="1800" spans="8:96" x14ac:dyDescent="0.2"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</row>
    <row r="1801" spans="8:96" x14ac:dyDescent="0.2"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</row>
    <row r="1802" spans="8:96" x14ac:dyDescent="0.2"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</row>
    <row r="1803" spans="8:96" x14ac:dyDescent="0.2"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</row>
    <row r="1804" spans="8:96" x14ac:dyDescent="0.2"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</row>
    <row r="1805" spans="8:96" x14ac:dyDescent="0.2"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</row>
    <row r="1806" spans="8:96" x14ac:dyDescent="0.2"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</row>
    <row r="1807" spans="8:96" x14ac:dyDescent="0.2"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</row>
    <row r="1808" spans="8:96" x14ac:dyDescent="0.2"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</row>
    <row r="1809" spans="8:96" x14ac:dyDescent="0.2"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</row>
    <row r="1810" spans="8:96" x14ac:dyDescent="0.2"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</row>
    <row r="1811" spans="8:96" x14ac:dyDescent="0.2"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</row>
    <row r="1812" spans="8:96" x14ac:dyDescent="0.2"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</row>
    <row r="1813" spans="8:96" x14ac:dyDescent="0.2"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</row>
    <row r="1814" spans="8:96" x14ac:dyDescent="0.2"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</row>
    <row r="1815" spans="8:96" x14ac:dyDescent="0.2"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</row>
    <row r="1816" spans="8:96" x14ac:dyDescent="0.2"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</row>
    <row r="1817" spans="8:96" x14ac:dyDescent="0.2"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</row>
    <row r="1818" spans="8:96" x14ac:dyDescent="0.2"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</row>
    <row r="1819" spans="8:96" x14ac:dyDescent="0.2"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</row>
    <row r="1820" spans="8:96" x14ac:dyDescent="0.2"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</row>
    <row r="1821" spans="8:96" x14ac:dyDescent="0.2"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</row>
    <row r="1822" spans="8:96" x14ac:dyDescent="0.2"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</row>
    <row r="1823" spans="8:96" x14ac:dyDescent="0.2"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</row>
    <row r="1824" spans="8:96" x14ac:dyDescent="0.2"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</row>
    <row r="1825" spans="8:96" x14ac:dyDescent="0.2"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</row>
    <row r="1826" spans="8:96" x14ac:dyDescent="0.2"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</row>
    <row r="1827" spans="8:96" x14ac:dyDescent="0.2"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</row>
    <row r="1828" spans="8:96" x14ac:dyDescent="0.2"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</row>
    <row r="1829" spans="8:96" x14ac:dyDescent="0.2"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</row>
    <row r="1830" spans="8:96" x14ac:dyDescent="0.2"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</row>
    <row r="1831" spans="8:96" x14ac:dyDescent="0.2"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</row>
    <row r="1832" spans="8:96" x14ac:dyDescent="0.2"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</row>
    <row r="1833" spans="8:96" x14ac:dyDescent="0.2"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</row>
    <row r="1834" spans="8:96" x14ac:dyDescent="0.2"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</row>
    <row r="1835" spans="8:96" x14ac:dyDescent="0.2"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</row>
    <row r="1836" spans="8:96" x14ac:dyDescent="0.2"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</row>
    <row r="1837" spans="8:96" x14ac:dyDescent="0.2"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</row>
    <row r="1838" spans="8:96" x14ac:dyDescent="0.2"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</row>
    <row r="1839" spans="8:96" x14ac:dyDescent="0.2"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</row>
    <row r="1840" spans="8:96" x14ac:dyDescent="0.2"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</row>
    <row r="1841" spans="8:96" x14ac:dyDescent="0.2"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</row>
    <row r="1842" spans="8:96" x14ac:dyDescent="0.2"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</row>
    <row r="1843" spans="8:96" x14ac:dyDescent="0.2"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</row>
    <row r="1844" spans="8:96" x14ac:dyDescent="0.2"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</row>
    <row r="1845" spans="8:96" x14ac:dyDescent="0.2"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</row>
    <row r="1846" spans="8:96" x14ac:dyDescent="0.2"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</row>
    <row r="1847" spans="8:96" x14ac:dyDescent="0.2"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</row>
    <row r="1848" spans="8:96" x14ac:dyDescent="0.2"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</row>
    <row r="1849" spans="8:96" x14ac:dyDescent="0.2"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</row>
    <row r="1850" spans="8:96" x14ac:dyDescent="0.2"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</row>
    <row r="1851" spans="8:96" x14ac:dyDescent="0.2"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</row>
    <row r="1852" spans="8:96" x14ac:dyDescent="0.2"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</row>
    <row r="1853" spans="8:96" x14ac:dyDescent="0.2"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</row>
    <row r="1854" spans="8:96" x14ac:dyDescent="0.2"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</row>
    <row r="1855" spans="8:96" x14ac:dyDescent="0.2"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</row>
    <row r="1856" spans="8:96" x14ac:dyDescent="0.2"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</row>
    <row r="1857" spans="8:96" x14ac:dyDescent="0.2"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</row>
    <row r="1858" spans="8:96" x14ac:dyDescent="0.2"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</row>
    <row r="1859" spans="8:96" x14ac:dyDescent="0.2"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</row>
    <row r="1860" spans="8:96" x14ac:dyDescent="0.2"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</row>
    <row r="1861" spans="8:96" x14ac:dyDescent="0.2"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</row>
    <row r="1862" spans="8:96" x14ac:dyDescent="0.2"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</row>
    <row r="1863" spans="8:96" x14ac:dyDescent="0.2"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</row>
    <row r="1864" spans="8:96" x14ac:dyDescent="0.2"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</row>
    <row r="1865" spans="8:96" x14ac:dyDescent="0.2"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</row>
    <row r="1866" spans="8:96" x14ac:dyDescent="0.2"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</row>
    <row r="1867" spans="8:96" x14ac:dyDescent="0.2"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</row>
    <row r="1868" spans="8:96" x14ac:dyDescent="0.2"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</row>
    <row r="1869" spans="8:96" x14ac:dyDescent="0.2"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</row>
    <row r="1870" spans="8:96" x14ac:dyDescent="0.2"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</row>
    <row r="1871" spans="8:96" x14ac:dyDescent="0.2"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</row>
    <row r="1872" spans="8:96" x14ac:dyDescent="0.2"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</row>
    <row r="1873" spans="8:96" x14ac:dyDescent="0.2"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</row>
    <row r="1874" spans="8:96" x14ac:dyDescent="0.2"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</row>
    <row r="1875" spans="8:96" x14ac:dyDescent="0.2"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</row>
    <row r="1876" spans="8:96" x14ac:dyDescent="0.2"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</row>
    <row r="1877" spans="8:96" x14ac:dyDescent="0.2"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</row>
    <row r="1878" spans="8:96" x14ac:dyDescent="0.2"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</row>
    <row r="1879" spans="8:96" x14ac:dyDescent="0.2"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</row>
    <row r="1880" spans="8:96" x14ac:dyDescent="0.2"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</row>
    <row r="1881" spans="8:96" x14ac:dyDescent="0.2"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</row>
    <row r="1882" spans="8:96" x14ac:dyDescent="0.2"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</row>
    <row r="1883" spans="8:96" x14ac:dyDescent="0.2"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</row>
    <row r="1884" spans="8:96" x14ac:dyDescent="0.2"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</row>
    <row r="1885" spans="8:96" x14ac:dyDescent="0.2"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</row>
    <row r="1886" spans="8:96" x14ac:dyDescent="0.2"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</row>
    <row r="1887" spans="8:96" x14ac:dyDescent="0.2"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</row>
    <row r="1888" spans="8:96" x14ac:dyDescent="0.2"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</row>
    <row r="1889" spans="8:96" x14ac:dyDescent="0.2"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</row>
    <row r="1890" spans="8:96" x14ac:dyDescent="0.2"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</row>
    <row r="1891" spans="8:96" x14ac:dyDescent="0.2"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</row>
    <row r="1892" spans="8:96" x14ac:dyDescent="0.2"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</row>
    <row r="1893" spans="8:96" x14ac:dyDescent="0.2"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</row>
    <row r="1894" spans="8:96" x14ac:dyDescent="0.2"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</row>
    <row r="1895" spans="8:96" x14ac:dyDescent="0.2"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</row>
    <row r="1896" spans="8:96" x14ac:dyDescent="0.2"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</row>
    <row r="1897" spans="8:96" x14ac:dyDescent="0.2"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</row>
    <row r="1898" spans="8:96" x14ac:dyDescent="0.2"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</row>
    <row r="1899" spans="8:96" x14ac:dyDescent="0.2"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</row>
    <row r="1900" spans="8:96" x14ac:dyDescent="0.2"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</row>
    <row r="1901" spans="8:96" x14ac:dyDescent="0.2"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</row>
    <row r="1902" spans="8:96" x14ac:dyDescent="0.2"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</row>
    <row r="1903" spans="8:96" x14ac:dyDescent="0.2"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</row>
    <row r="1904" spans="8:96" x14ac:dyDescent="0.2"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</row>
    <row r="1905" spans="8:96" x14ac:dyDescent="0.2"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</row>
    <row r="1906" spans="8:96" x14ac:dyDescent="0.2"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</row>
    <row r="1907" spans="8:96" x14ac:dyDescent="0.2"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</row>
    <row r="1908" spans="8:96" x14ac:dyDescent="0.2"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</row>
    <row r="1909" spans="8:96" x14ac:dyDescent="0.2"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</row>
    <row r="1910" spans="8:96" x14ac:dyDescent="0.2"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</row>
    <row r="1911" spans="8:96" x14ac:dyDescent="0.2"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</row>
    <row r="1912" spans="8:96" x14ac:dyDescent="0.2"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</row>
    <row r="1913" spans="8:96" x14ac:dyDescent="0.2"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</row>
    <row r="1914" spans="8:96" x14ac:dyDescent="0.2"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</row>
    <row r="1915" spans="8:96" x14ac:dyDescent="0.2"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</row>
    <row r="1916" spans="8:96" x14ac:dyDescent="0.2"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</row>
    <row r="1917" spans="8:96" x14ac:dyDescent="0.2"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</row>
    <row r="1918" spans="8:96" x14ac:dyDescent="0.2"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</row>
    <row r="1919" spans="8:96" x14ac:dyDescent="0.2"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</row>
    <row r="1920" spans="8:96" x14ac:dyDescent="0.2"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</row>
    <row r="1921" spans="8:96" x14ac:dyDescent="0.2"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</row>
    <row r="1922" spans="8:96" x14ac:dyDescent="0.2"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</row>
    <row r="1923" spans="8:96" x14ac:dyDescent="0.2"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</row>
    <row r="1924" spans="8:96" x14ac:dyDescent="0.2"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</row>
    <row r="1925" spans="8:96" x14ac:dyDescent="0.2"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</row>
    <row r="1926" spans="8:96" x14ac:dyDescent="0.2"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</row>
    <row r="1927" spans="8:96" x14ac:dyDescent="0.2"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</row>
    <row r="1928" spans="8:96" x14ac:dyDescent="0.2"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</row>
    <row r="1929" spans="8:96" x14ac:dyDescent="0.2"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</row>
    <row r="1930" spans="8:96" x14ac:dyDescent="0.2"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</row>
    <row r="1931" spans="8:96" x14ac:dyDescent="0.2"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</row>
    <row r="1932" spans="8:96" x14ac:dyDescent="0.2"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</row>
    <row r="1933" spans="8:96" x14ac:dyDescent="0.2"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</row>
    <row r="1934" spans="8:96" x14ac:dyDescent="0.2"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</row>
    <row r="1935" spans="8:96" x14ac:dyDescent="0.2"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</row>
    <row r="1936" spans="8:96" x14ac:dyDescent="0.2"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</row>
    <row r="1937" spans="8:96" x14ac:dyDescent="0.2"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</row>
    <row r="1938" spans="8:96" x14ac:dyDescent="0.2"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</row>
    <row r="1939" spans="8:96" x14ac:dyDescent="0.2"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</row>
    <row r="1940" spans="8:96" x14ac:dyDescent="0.2"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</row>
    <row r="1941" spans="8:96" x14ac:dyDescent="0.2"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</row>
    <row r="1942" spans="8:96" x14ac:dyDescent="0.2"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</row>
    <row r="1943" spans="8:96" x14ac:dyDescent="0.2"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</row>
    <row r="1944" spans="8:96" x14ac:dyDescent="0.2"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</row>
    <row r="1945" spans="8:96" x14ac:dyDescent="0.2"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</row>
    <row r="1946" spans="8:96" x14ac:dyDescent="0.2"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</row>
    <row r="1947" spans="8:96" x14ac:dyDescent="0.2"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</row>
    <row r="1948" spans="8:96" x14ac:dyDescent="0.2"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</row>
    <row r="1949" spans="8:96" x14ac:dyDescent="0.2"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</row>
    <row r="1950" spans="8:96" x14ac:dyDescent="0.2"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</row>
    <row r="1951" spans="8:96" x14ac:dyDescent="0.2"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</row>
    <row r="1952" spans="8:96" x14ac:dyDescent="0.2"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</row>
    <row r="1953" spans="8:96" x14ac:dyDescent="0.2"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</row>
    <row r="1954" spans="8:96" x14ac:dyDescent="0.2"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</row>
    <row r="1955" spans="8:96" x14ac:dyDescent="0.2"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</row>
    <row r="1956" spans="8:96" x14ac:dyDescent="0.2"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</row>
    <row r="1957" spans="8:96" x14ac:dyDescent="0.2"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</row>
    <row r="1958" spans="8:96" x14ac:dyDescent="0.2"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</row>
    <row r="1959" spans="8:96" x14ac:dyDescent="0.2"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</row>
    <row r="1960" spans="8:96" x14ac:dyDescent="0.2"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</row>
    <row r="1961" spans="8:96" x14ac:dyDescent="0.2"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</row>
    <row r="1962" spans="8:96" x14ac:dyDescent="0.2"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</row>
    <row r="1963" spans="8:96" x14ac:dyDescent="0.2"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</row>
    <row r="1964" spans="8:96" x14ac:dyDescent="0.2"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</row>
    <row r="1965" spans="8:96" x14ac:dyDescent="0.2"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</row>
    <row r="1966" spans="8:96" x14ac:dyDescent="0.2"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</row>
    <row r="1967" spans="8:96" x14ac:dyDescent="0.2"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</row>
    <row r="1968" spans="8:96" x14ac:dyDescent="0.2"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</row>
    <row r="1969" spans="8:96" x14ac:dyDescent="0.2"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</row>
    <row r="1970" spans="8:96" x14ac:dyDescent="0.2"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</row>
    <row r="1971" spans="8:96" x14ac:dyDescent="0.2"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</row>
    <row r="1972" spans="8:96" x14ac:dyDescent="0.2"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</row>
    <row r="1973" spans="8:96" x14ac:dyDescent="0.2"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</row>
    <row r="1974" spans="8:96" x14ac:dyDescent="0.2"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</row>
    <row r="1975" spans="8:96" x14ac:dyDescent="0.2"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</row>
    <row r="1976" spans="8:96" x14ac:dyDescent="0.2"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</row>
    <row r="1977" spans="8:96" x14ac:dyDescent="0.2"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</row>
    <row r="1978" spans="8:96" x14ac:dyDescent="0.2"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</row>
    <row r="1979" spans="8:96" x14ac:dyDescent="0.2"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</row>
    <row r="1980" spans="8:96" x14ac:dyDescent="0.2"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</row>
    <row r="1981" spans="8:96" x14ac:dyDescent="0.2"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</row>
    <row r="1982" spans="8:96" x14ac:dyDescent="0.2"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</row>
    <row r="1983" spans="8:96" x14ac:dyDescent="0.2"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</row>
    <row r="1984" spans="8:96" x14ac:dyDescent="0.2"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</row>
    <row r="1985" spans="8:96" x14ac:dyDescent="0.2"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</row>
    <row r="1986" spans="8:96" x14ac:dyDescent="0.2"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</row>
    <row r="1987" spans="8:96" x14ac:dyDescent="0.2"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</row>
    <row r="1988" spans="8:96" x14ac:dyDescent="0.2"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</row>
    <row r="1989" spans="8:96" x14ac:dyDescent="0.2"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</row>
    <row r="1990" spans="8:96" x14ac:dyDescent="0.2"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</row>
    <row r="1991" spans="8:96" x14ac:dyDescent="0.2"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</row>
    <row r="1992" spans="8:96" x14ac:dyDescent="0.2"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</row>
    <row r="1993" spans="8:96" x14ac:dyDescent="0.2"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</row>
    <row r="1994" spans="8:96" x14ac:dyDescent="0.2"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</row>
    <row r="1995" spans="8:96" x14ac:dyDescent="0.2"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</row>
    <row r="1996" spans="8:96" x14ac:dyDescent="0.2"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</row>
    <row r="1997" spans="8:96" x14ac:dyDescent="0.2"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</row>
    <row r="1998" spans="8:96" x14ac:dyDescent="0.2"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</row>
    <row r="1999" spans="8:96" x14ac:dyDescent="0.2"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</row>
    <row r="2000" spans="8:96" x14ac:dyDescent="0.2"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</row>
    <row r="2001" spans="8:96" x14ac:dyDescent="0.2"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</row>
    <row r="2002" spans="8:96" x14ac:dyDescent="0.2"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</row>
    <row r="2003" spans="8:96" x14ac:dyDescent="0.2"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</row>
    <row r="2004" spans="8:96" x14ac:dyDescent="0.2"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</row>
    <row r="2005" spans="8:96" x14ac:dyDescent="0.2"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</row>
    <row r="2006" spans="8:96" x14ac:dyDescent="0.2"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</row>
    <row r="2007" spans="8:96" x14ac:dyDescent="0.2"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</row>
    <row r="2008" spans="8:96" x14ac:dyDescent="0.2"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</row>
    <row r="2009" spans="8:96" x14ac:dyDescent="0.2"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</row>
    <row r="2010" spans="8:96" x14ac:dyDescent="0.2"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</row>
    <row r="2011" spans="8:96" x14ac:dyDescent="0.2"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</row>
    <row r="2012" spans="8:96" x14ac:dyDescent="0.2"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</row>
    <row r="2013" spans="8:96" x14ac:dyDescent="0.2"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</row>
    <row r="2014" spans="8:96" x14ac:dyDescent="0.2"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</row>
    <row r="2015" spans="8:96" x14ac:dyDescent="0.2"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</row>
    <row r="2016" spans="8:96" x14ac:dyDescent="0.2"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</row>
    <row r="2017" spans="8:96" x14ac:dyDescent="0.2"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</row>
    <row r="2018" spans="8:96" x14ac:dyDescent="0.2"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</row>
    <row r="2019" spans="8:96" x14ac:dyDescent="0.2"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</row>
    <row r="2020" spans="8:96" x14ac:dyDescent="0.2"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</row>
    <row r="2021" spans="8:96" x14ac:dyDescent="0.2"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</row>
    <row r="2022" spans="8:96" x14ac:dyDescent="0.2"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</row>
    <row r="2023" spans="8:96" x14ac:dyDescent="0.2"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</row>
    <row r="2024" spans="8:96" x14ac:dyDescent="0.2"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</row>
    <row r="2025" spans="8:96" x14ac:dyDescent="0.2"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</row>
    <row r="2026" spans="8:96" x14ac:dyDescent="0.2"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</row>
    <row r="2027" spans="8:96" x14ac:dyDescent="0.2"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</row>
    <row r="2028" spans="8:96" x14ac:dyDescent="0.2"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</row>
    <row r="2029" spans="8:96" x14ac:dyDescent="0.2"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</row>
    <row r="2030" spans="8:96" x14ac:dyDescent="0.2"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</row>
    <row r="2031" spans="8:96" x14ac:dyDescent="0.2"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</row>
    <row r="2032" spans="8:96" x14ac:dyDescent="0.2"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</row>
    <row r="2033" spans="8:96" x14ac:dyDescent="0.2"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</row>
    <row r="2034" spans="8:96" x14ac:dyDescent="0.2"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</row>
    <row r="2035" spans="8:96" x14ac:dyDescent="0.2"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</row>
    <row r="2036" spans="8:96" x14ac:dyDescent="0.2"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</row>
    <row r="2037" spans="8:96" x14ac:dyDescent="0.2"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</row>
    <row r="2038" spans="8:96" x14ac:dyDescent="0.2"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/>
    </row>
    <row r="2039" spans="8:96" x14ac:dyDescent="0.2"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  <c r="CR2039" s="3"/>
    </row>
    <row r="2040" spans="8:96" x14ac:dyDescent="0.2"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</row>
    <row r="2041" spans="8:96" x14ac:dyDescent="0.2"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</row>
    <row r="2042" spans="8:96" x14ac:dyDescent="0.2"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</row>
    <row r="2043" spans="8:96" x14ac:dyDescent="0.2"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</row>
    <row r="2044" spans="8:96" x14ac:dyDescent="0.2"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</row>
    <row r="2045" spans="8:96" x14ac:dyDescent="0.2"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</row>
    <row r="2046" spans="8:96" x14ac:dyDescent="0.2"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</row>
    <row r="2047" spans="8:96" x14ac:dyDescent="0.2"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</row>
    <row r="2048" spans="8:96" x14ac:dyDescent="0.2"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</row>
    <row r="2049" spans="8:96" x14ac:dyDescent="0.2"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</row>
    <row r="2050" spans="8:96" x14ac:dyDescent="0.2"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</row>
    <row r="2051" spans="8:96" x14ac:dyDescent="0.2"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</row>
    <row r="2052" spans="8:96" x14ac:dyDescent="0.2"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</row>
    <row r="2053" spans="8:96" x14ac:dyDescent="0.2"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</row>
    <row r="2054" spans="8:96" x14ac:dyDescent="0.2"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</row>
    <row r="2055" spans="8:96" x14ac:dyDescent="0.2"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</row>
    <row r="2056" spans="8:96" x14ac:dyDescent="0.2"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</row>
    <row r="2057" spans="8:96" x14ac:dyDescent="0.2"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</row>
    <row r="2058" spans="8:96" x14ac:dyDescent="0.2"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</row>
    <row r="2059" spans="8:96" x14ac:dyDescent="0.2"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</row>
    <row r="2060" spans="8:96" x14ac:dyDescent="0.2"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</row>
    <row r="2061" spans="8:96" x14ac:dyDescent="0.2"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</row>
    <row r="2062" spans="8:96" x14ac:dyDescent="0.2"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</row>
    <row r="2063" spans="8:96" x14ac:dyDescent="0.2"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</row>
    <row r="2064" spans="8:96" x14ac:dyDescent="0.2"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</row>
    <row r="2065" spans="8:96" x14ac:dyDescent="0.2"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</row>
    <row r="2066" spans="8:96" x14ac:dyDescent="0.2"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</row>
    <row r="2067" spans="8:96" x14ac:dyDescent="0.2"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</row>
    <row r="2068" spans="8:96" x14ac:dyDescent="0.2"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</row>
    <row r="2069" spans="8:96" x14ac:dyDescent="0.2"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</row>
    <row r="2070" spans="8:96" x14ac:dyDescent="0.2"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</row>
    <row r="2071" spans="8:96" x14ac:dyDescent="0.2"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</row>
    <row r="2072" spans="8:96" x14ac:dyDescent="0.2"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</row>
    <row r="2073" spans="8:96" x14ac:dyDescent="0.2"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</row>
    <row r="2074" spans="8:96" x14ac:dyDescent="0.2"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</row>
    <row r="2075" spans="8:96" x14ac:dyDescent="0.2"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</row>
    <row r="2076" spans="8:96" x14ac:dyDescent="0.2"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</row>
    <row r="2077" spans="8:96" x14ac:dyDescent="0.2"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</row>
    <row r="2078" spans="8:96" x14ac:dyDescent="0.2"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</row>
    <row r="2079" spans="8:96" x14ac:dyDescent="0.2"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</row>
    <row r="2080" spans="8:96" x14ac:dyDescent="0.2"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</row>
    <row r="2081" spans="8:96" x14ac:dyDescent="0.2"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</row>
    <row r="2082" spans="8:96" x14ac:dyDescent="0.2"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</row>
    <row r="2083" spans="8:96" x14ac:dyDescent="0.2"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</row>
    <row r="2084" spans="8:96" x14ac:dyDescent="0.2"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</row>
    <row r="2085" spans="8:96" x14ac:dyDescent="0.2"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</row>
    <row r="2086" spans="8:96" x14ac:dyDescent="0.2"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</row>
    <row r="2087" spans="8:96" x14ac:dyDescent="0.2"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</row>
    <row r="2088" spans="8:96" x14ac:dyDescent="0.2"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</row>
    <row r="2089" spans="8:96" x14ac:dyDescent="0.2"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</row>
    <row r="2090" spans="8:96" x14ac:dyDescent="0.2"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</row>
    <row r="2091" spans="8:96" x14ac:dyDescent="0.2"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</row>
    <row r="2092" spans="8:96" x14ac:dyDescent="0.2"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</row>
    <row r="2093" spans="8:96" x14ac:dyDescent="0.2"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</row>
    <row r="2094" spans="8:96" x14ac:dyDescent="0.2"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/>
    </row>
    <row r="2095" spans="8:96" x14ac:dyDescent="0.2"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</row>
    <row r="2096" spans="8:96" x14ac:dyDescent="0.2"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</row>
    <row r="2097" spans="8:96" x14ac:dyDescent="0.2"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</row>
    <row r="2098" spans="8:96" x14ac:dyDescent="0.2"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</row>
    <row r="2099" spans="8:96" x14ac:dyDescent="0.2"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</row>
    <row r="2100" spans="8:96" x14ac:dyDescent="0.2"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</row>
    <row r="2101" spans="8:96" x14ac:dyDescent="0.2"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</row>
    <row r="2102" spans="8:96" x14ac:dyDescent="0.2"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</row>
    <row r="2103" spans="8:96" x14ac:dyDescent="0.2"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</row>
    <row r="2104" spans="8:96" x14ac:dyDescent="0.2"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</row>
    <row r="2105" spans="8:96" x14ac:dyDescent="0.2"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</row>
    <row r="2106" spans="8:96" x14ac:dyDescent="0.2"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</row>
    <row r="2107" spans="8:96" x14ac:dyDescent="0.2"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</row>
    <row r="2108" spans="8:96" x14ac:dyDescent="0.2"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</row>
    <row r="2109" spans="8:96" x14ac:dyDescent="0.2"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</row>
    <row r="2110" spans="8:96" x14ac:dyDescent="0.2"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</row>
    <row r="2111" spans="8:96" x14ac:dyDescent="0.2"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</row>
    <row r="2112" spans="8:96" x14ac:dyDescent="0.2"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</row>
    <row r="2113" spans="8:96" x14ac:dyDescent="0.2"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</row>
    <row r="2114" spans="8:96" x14ac:dyDescent="0.2"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</row>
    <row r="2115" spans="8:96" x14ac:dyDescent="0.2"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</row>
    <row r="2116" spans="8:96" x14ac:dyDescent="0.2"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</row>
    <row r="2117" spans="8:96" x14ac:dyDescent="0.2"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</row>
    <row r="2118" spans="8:96" x14ac:dyDescent="0.2"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</row>
    <row r="2119" spans="8:96" x14ac:dyDescent="0.2"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</row>
    <row r="2120" spans="8:96" x14ac:dyDescent="0.2"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</row>
    <row r="2121" spans="8:96" x14ac:dyDescent="0.2"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</row>
    <row r="2122" spans="8:96" x14ac:dyDescent="0.2"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</row>
    <row r="2123" spans="8:96" x14ac:dyDescent="0.2"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</row>
    <row r="2124" spans="8:96" x14ac:dyDescent="0.2"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</row>
    <row r="2125" spans="8:96" x14ac:dyDescent="0.2"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</row>
    <row r="2126" spans="8:96" x14ac:dyDescent="0.2"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</row>
    <row r="2127" spans="8:96" x14ac:dyDescent="0.2"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</row>
    <row r="2128" spans="8:96" x14ac:dyDescent="0.2"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</row>
    <row r="2129" spans="8:96" x14ac:dyDescent="0.2"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</row>
    <row r="2130" spans="8:96" x14ac:dyDescent="0.2"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</row>
    <row r="2131" spans="8:96" x14ac:dyDescent="0.2"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</row>
    <row r="2132" spans="8:96" x14ac:dyDescent="0.2"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</row>
    <row r="2133" spans="8:96" x14ac:dyDescent="0.2"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</row>
    <row r="2134" spans="8:96" x14ac:dyDescent="0.2"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</row>
    <row r="2135" spans="8:96" x14ac:dyDescent="0.2"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</row>
    <row r="2136" spans="8:96" x14ac:dyDescent="0.2"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</row>
    <row r="2137" spans="8:96" x14ac:dyDescent="0.2"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</row>
    <row r="2138" spans="8:96" x14ac:dyDescent="0.2"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</row>
    <row r="2139" spans="8:96" x14ac:dyDescent="0.2"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</row>
    <row r="2140" spans="8:96" x14ac:dyDescent="0.2"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</row>
    <row r="2141" spans="8:96" x14ac:dyDescent="0.2"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</row>
    <row r="2142" spans="8:96" x14ac:dyDescent="0.2"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</row>
    <row r="2143" spans="8:96" x14ac:dyDescent="0.2"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</row>
    <row r="2144" spans="8:96" x14ac:dyDescent="0.2"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</row>
    <row r="2145" spans="8:96" x14ac:dyDescent="0.2"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</row>
    <row r="2146" spans="8:96" x14ac:dyDescent="0.2"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</row>
    <row r="2147" spans="8:96" x14ac:dyDescent="0.2"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</row>
    <row r="2148" spans="8:96" x14ac:dyDescent="0.2"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</row>
    <row r="2149" spans="8:96" x14ac:dyDescent="0.2"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</row>
    <row r="2150" spans="8:96" x14ac:dyDescent="0.2"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</row>
    <row r="2151" spans="8:96" x14ac:dyDescent="0.2"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</row>
    <row r="2152" spans="8:96" x14ac:dyDescent="0.2"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</row>
    <row r="2153" spans="8:96" x14ac:dyDescent="0.2"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</row>
    <row r="2154" spans="8:96" x14ac:dyDescent="0.2"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</row>
    <row r="2155" spans="8:96" x14ac:dyDescent="0.2"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</row>
    <row r="2156" spans="8:96" x14ac:dyDescent="0.2"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</row>
    <row r="2157" spans="8:96" x14ac:dyDescent="0.2"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</row>
    <row r="2158" spans="8:96" x14ac:dyDescent="0.2"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</row>
    <row r="2159" spans="8:96" x14ac:dyDescent="0.2"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</row>
    <row r="2160" spans="8:96" x14ac:dyDescent="0.2"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</row>
    <row r="2161" spans="8:96" x14ac:dyDescent="0.2"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  <c r="CR2161" s="3"/>
    </row>
    <row r="2162" spans="8:96" x14ac:dyDescent="0.2"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  <c r="CR2162" s="3"/>
    </row>
    <row r="2163" spans="8:96" x14ac:dyDescent="0.2"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  <c r="CR2163" s="3"/>
    </row>
    <row r="2164" spans="8:96" x14ac:dyDescent="0.2"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  <c r="CR2164" s="3"/>
    </row>
    <row r="2165" spans="8:96" x14ac:dyDescent="0.2"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  <c r="CR2165" s="3"/>
    </row>
    <row r="2166" spans="8:96" x14ac:dyDescent="0.2"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  <c r="CR2166" s="3"/>
    </row>
    <row r="2167" spans="8:96" x14ac:dyDescent="0.2"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  <c r="CR2167" s="3"/>
    </row>
    <row r="2168" spans="8:96" x14ac:dyDescent="0.2"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  <c r="CR2168" s="3"/>
    </row>
    <row r="2169" spans="8:96" x14ac:dyDescent="0.2"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  <c r="CR2169" s="3"/>
    </row>
    <row r="2170" spans="8:96" x14ac:dyDescent="0.2"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</row>
    <row r="2171" spans="8:96" x14ac:dyDescent="0.2"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  <c r="CR2171" s="3"/>
    </row>
    <row r="2172" spans="8:96" x14ac:dyDescent="0.2"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  <c r="CR2172" s="3"/>
    </row>
    <row r="2173" spans="8:96" x14ac:dyDescent="0.2"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  <c r="CR2173" s="3"/>
    </row>
    <row r="2174" spans="8:96" x14ac:dyDescent="0.2"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  <c r="CR2174" s="3"/>
    </row>
    <row r="2175" spans="8:96" x14ac:dyDescent="0.2"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  <c r="CR2175" s="3"/>
    </row>
    <row r="2176" spans="8:96" x14ac:dyDescent="0.2"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</row>
    <row r="2177" spans="8:96" x14ac:dyDescent="0.2"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</row>
    <row r="2178" spans="8:96" x14ac:dyDescent="0.2"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  <c r="CR2178" s="3"/>
    </row>
    <row r="2179" spans="8:96" x14ac:dyDescent="0.2"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</row>
    <row r="2180" spans="8:96" x14ac:dyDescent="0.2"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  <c r="CR2180" s="3"/>
    </row>
    <row r="2181" spans="8:96" x14ac:dyDescent="0.2"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  <c r="CR2181" s="3"/>
    </row>
    <row r="2182" spans="8:96" x14ac:dyDescent="0.2"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  <c r="CR2182" s="3"/>
    </row>
    <row r="2183" spans="8:96" x14ac:dyDescent="0.2"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  <c r="CR2183" s="3"/>
    </row>
    <row r="2184" spans="8:96" x14ac:dyDescent="0.2"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</row>
    <row r="2185" spans="8:96" x14ac:dyDescent="0.2"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  <c r="CR2185" s="3"/>
    </row>
    <row r="2186" spans="8:96" x14ac:dyDescent="0.2"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  <c r="CR2186" s="3"/>
    </row>
    <row r="2187" spans="8:96" x14ac:dyDescent="0.2"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  <c r="CR2187" s="3"/>
    </row>
    <row r="2188" spans="8:96" x14ac:dyDescent="0.2"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  <c r="CR2188" s="3"/>
    </row>
    <row r="2189" spans="8:96" x14ac:dyDescent="0.2"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  <c r="CR2189" s="3"/>
    </row>
    <row r="2190" spans="8:96" x14ac:dyDescent="0.2"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  <c r="CR2190" s="3"/>
    </row>
    <row r="2191" spans="8:96" x14ac:dyDescent="0.2"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  <c r="CR2191" s="3"/>
    </row>
    <row r="2192" spans="8:96" x14ac:dyDescent="0.2"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  <c r="CR2192" s="3"/>
    </row>
    <row r="2193" spans="8:96" x14ac:dyDescent="0.2"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  <c r="CR2193" s="3"/>
    </row>
    <row r="2194" spans="8:96" x14ac:dyDescent="0.2"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</row>
    <row r="2195" spans="8:96" x14ac:dyDescent="0.2"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</row>
    <row r="2196" spans="8:96" x14ac:dyDescent="0.2"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</row>
    <row r="2197" spans="8:96" x14ac:dyDescent="0.2"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</row>
    <row r="2198" spans="8:96" x14ac:dyDescent="0.2"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  <c r="CR2198" s="3"/>
    </row>
    <row r="2199" spans="8:96" x14ac:dyDescent="0.2"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</row>
    <row r="2200" spans="8:96" x14ac:dyDescent="0.2"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</row>
    <row r="2201" spans="8:96" x14ac:dyDescent="0.2"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</row>
    <row r="2202" spans="8:96" x14ac:dyDescent="0.2"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</row>
    <row r="2203" spans="8:96" x14ac:dyDescent="0.2"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</row>
    <row r="2204" spans="8:96" x14ac:dyDescent="0.2"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</row>
    <row r="2205" spans="8:96" x14ac:dyDescent="0.2"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</row>
    <row r="2206" spans="8:96" x14ac:dyDescent="0.2"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</row>
    <row r="2207" spans="8:96" x14ac:dyDescent="0.2"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</row>
    <row r="2208" spans="8:96" x14ac:dyDescent="0.2"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</row>
    <row r="2209" spans="8:96" x14ac:dyDescent="0.2"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</row>
    <row r="2210" spans="8:96" x14ac:dyDescent="0.2"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</row>
    <row r="2211" spans="8:96" x14ac:dyDescent="0.2"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</row>
    <row r="2212" spans="8:96" x14ac:dyDescent="0.2"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</row>
    <row r="2213" spans="8:96" x14ac:dyDescent="0.2"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</row>
    <row r="2214" spans="8:96" x14ac:dyDescent="0.2"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</row>
    <row r="2215" spans="8:96" x14ac:dyDescent="0.2"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</row>
    <row r="2216" spans="8:96" x14ac:dyDescent="0.2"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</row>
    <row r="2217" spans="8:96" x14ac:dyDescent="0.2"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</row>
    <row r="2218" spans="8:96" x14ac:dyDescent="0.2"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</row>
    <row r="2219" spans="8:96" x14ac:dyDescent="0.2"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</row>
    <row r="2220" spans="8:96" x14ac:dyDescent="0.2"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</row>
    <row r="2221" spans="8:96" x14ac:dyDescent="0.2"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</row>
    <row r="2222" spans="8:96" x14ac:dyDescent="0.2"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</row>
    <row r="2223" spans="8:96" x14ac:dyDescent="0.2"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</row>
    <row r="2224" spans="8:96" x14ac:dyDescent="0.2"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</row>
    <row r="2225" spans="8:96" x14ac:dyDescent="0.2"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</row>
    <row r="2226" spans="8:96" x14ac:dyDescent="0.2"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</row>
    <row r="2227" spans="8:96" x14ac:dyDescent="0.2"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</row>
    <row r="2228" spans="8:96" x14ac:dyDescent="0.2"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</row>
    <row r="2229" spans="8:96" x14ac:dyDescent="0.2"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</row>
    <row r="2230" spans="8:96" x14ac:dyDescent="0.2"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</row>
    <row r="2231" spans="8:96" x14ac:dyDescent="0.2"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</row>
    <row r="2232" spans="8:96" x14ac:dyDescent="0.2"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</row>
    <row r="2233" spans="8:96" x14ac:dyDescent="0.2"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</row>
    <row r="2234" spans="8:96" x14ac:dyDescent="0.2"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</row>
    <row r="2235" spans="8:96" x14ac:dyDescent="0.2"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</row>
    <row r="2236" spans="8:96" x14ac:dyDescent="0.2"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</row>
    <row r="2237" spans="8:96" x14ac:dyDescent="0.2"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</row>
    <row r="2238" spans="8:96" x14ac:dyDescent="0.2"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</row>
    <row r="2239" spans="8:96" x14ac:dyDescent="0.2"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</row>
    <row r="2240" spans="8:96" x14ac:dyDescent="0.2"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</row>
    <row r="2241" spans="8:96" x14ac:dyDescent="0.2"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</row>
    <row r="2242" spans="8:96" x14ac:dyDescent="0.2"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</row>
    <row r="2243" spans="8:96" x14ac:dyDescent="0.2"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</row>
    <row r="2244" spans="8:96" x14ac:dyDescent="0.2"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  <c r="CR2244" s="3"/>
    </row>
    <row r="2245" spans="8:96" x14ac:dyDescent="0.2"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</row>
    <row r="2246" spans="8:96" x14ac:dyDescent="0.2"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  <c r="CR2246" s="3"/>
    </row>
    <row r="2247" spans="8:96" x14ac:dyDescent="0.2"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  <c r="CR2247" s="3"/>
    </row>
    <row r="2248" spans="8:96" x14ac:dyDescent="0.2"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 s="3"/>
    </row>
    <row r="2249" spans="8:96" x14ac:dyDescent="0.2"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 s="3"/>
    </row>
    <row r="2250" spans="8:96" x14ac:dyDescent="0.2"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</row>
    <row r="2251" spans="8:96" x14ac:dyDescent="0.2"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</row>
    <row r="2252" spans="8:96" x14ac:dyDescent="0.2"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  <c r="CR2252" s="3"/>
    </row>
    <row r="2253" spans="8:96" x14ac:dyDescent="0.2"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 s="3"/>
    </row>
    <row r="2254" spans="8:96" x14ac:dyDescent="0.2"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  <c r="CR2254" s="3"/>
    </row>
    <row r="2255" spans="8:96" x14ac:dyDescent="0.2"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  <c r="CR2255" s="3"/>
    </row>
    <row r="2256" spans="8:96" x14ac:dyDescent="0.2"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  <c r="CR2256" s="3"/>
    </row>
    <row r="2257" spans="8:96" x14ac:dyDescent="0.2"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 s="3"/>
    </row>
    <row r="2258" spans="8:96" x14ac:dyDescent="0.2"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 s="3"/>
    </row>
    <row r="2259" spans="8:96" x14ac:dyDescent="0.2"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 s="3"/>
    </row>
    <row r="2260" spans="8:96" x14ac:dyDescent="0.2"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</row>
    <row r="2261" spans="8:96" x14ac:dyDescent="0.2"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 s="3"/>
    </row>
    <row r="2262" spans="8:96" x14ac:dyDescent="0.2"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  <c r="CR2262" s="3"/>
    </row>
    <row r="2263" spans="8:96" x14ac:dyDescent="0.2"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 s="3"/>
    </row>
    <row r="2264" spans="8:96" x14ac:dyDescent="0.2"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 s="3"/>
    </row>
    <row r="2265" spans="8:96" x14ac:dyDescent="0.2"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  <c r="CR2265" s="3"/>
    </row>
    <row r="2266" spans="8:96" x14ac:dyDescent="0.2"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  <c r="CR2266" s="3"/>
    </row>
    <row r="2267" spans="8:96" x14ac:dyDescent="0.2"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 s="3"/>
    </row>
    <row r="2268" spans="8:96" x14ac:dyDescent="0.2"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</row>
    <row r="2269" spans="8:96" x14ac:dyDescent="0.2"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  <c r="CR2269" s="3"/>
    </row>
    <row r="2270" spans="8:96" x14ac:dyDescent="0.2"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  <c r="CR2270" s="3"/>
    </row>
    <row r="2271" spans="8:96" x14ac:dyDescent="0.2"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</row>
    <row r="2272" spans="8:96" x14ac:dyDescent="0.2"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</row>
    <row r="2273" spans="8:96" x14ac:dyDescent="0.2"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</row>
    <row r="2274" spans="8:96" x14ac:dyDescent="0.2"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  <c r="CR2274" s="3"/>
    </row>
    <row r="2275" spans="8:96" x14ac:dyDescent="0.2"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</row>
    <row r="2276" spans="8:96" x14ac:dyDescent="0.2"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  <c r="CR2276" s="3"/>
    </row>
    <row r="2277" spans="8:96" x14ac:dyDescent="0.2"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 s="3"/>
    </row>
    <row r="2278" spans="8:96" x14ac:dyDescent="0.2"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  <c r="CR2278" s="3"/>
    </row>
    <row r="2279" spans="8:96" x14ac:dyDescent="0.2"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  <c r="CR2279" s="3"/>
    </row>
    <row r="2280" spans="8:96" x14ac:dyDescent="0.2"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  <c r="CQ2280" s="3"/>
      <c r="CR2280" s="3"/>
    </row>
    <row r="2281" spans="8:96" x14ac:dyDescent="0.2"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  <c r="CR2281" s="3"/>
    </row>
    <row r="2282" spans="8:96" x14ac:dyDescent="0.2"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 s="3"/>
    </row>
    <row r="2283" spans="8:96" x14ac:dyDescent="0.2"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 s="3"/>
    </row>
    <row r="2284" spans="8:96" x14ac:dyDescent="0.2"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  <c r="CR2284" s="3"/>
    </row>
    <row r="2285" spans="8:96" x14ac:dyDescent="0.2"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</row>
    <row r="2286" spans="8:96" x14ac:dyDescent="0.2"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  <c r="CR2286" s="3"/>
    </row>
    <row r="2287" spans="8:96" x14ac:dyDescent="0.2"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  <c r="CR2287" s="3"/>
    </row>
    <row r="2288" spans="8:96" x14ac:dyDescent="0.2"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  <c r="CR2288" s="3"/>
    </row>
    <row r="2289" spans="8:96" x14ac:dyDescent="0.2"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</row>
    <row r="2290" spans="8:96" x14ac:dyDescent="0.2"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</row>
    <row r="2291" spans="8:96" x14ac:dyDescent="0.2"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</row>
    <row r="2292" spans="8:96" x14ac:dyDescent="0.2"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</row>
    <row r="2293" spans="8:96" x14ac:dyDescent="0.2"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</row>
    <row r="2294" spans="8:96" x14ac:dyDescent="0.2"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</row>
    <row r="2295" spans="8:96" x14ac:dyDescent="0.2"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</row>
    <row r="2296" spans="8:96" x14ac:dyDescent="0.2"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</row>
    <row r="2297" spans="8:96" x14ac:dyDescent="0.2"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</row>
    <row r="2298" spans="8:96" x14ac:dyDescent="0.2"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</row>
    <row r="2299" spans="8:96" x14ac:dyDescent="0.2"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</row>
    <row r="2300" spans="8:96" x14ac:dyDescent="0.2"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</row>
    <row r="2301" spans="8:96" x14ac:dyDescent="0.2"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</row>
    <row r="2302" spans="8:96" x14ac:dyDescent="0.2"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</row>
    <row r="2303" spans="8:96" x14ac:dyDescent="0.2"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</row>
    <row r="2304" spans="8:96" x14ac:dyDescent="0.2"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</row>
    <row r="2305" spans="8:96" x14ac:dyDescent="0.2"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</row>
    <row r="2306" spans="8:96" x14ac:dyDescent="0.2"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</row>
    <row r="2307" spans="8:96" x14ac:dyDescent="0.2"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</row>
    <row r="2308" spans="8:96" x14ac:dyDescent="0.2"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</row>
    <row r="2309" spans="8:96" x14ac:dyDescent="0.2"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</row>
    <row r="2310" spans="8:96" x14ac:dyDescent="0.2"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</row>
    <row r="2311" spans="8:96" x14ac:dyDescent="0.2"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</row>
    <row r="2312" spans="8:96" x14ac:dyDescent="0.2"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</row>
    <row r="2313" spans="8:96" x14ac:dyDescent="0.2"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</row>
    <row r="2314" spans="8:96" x14ac:dyDescent="0.2"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</row>
    <row r="2315" spans="8:96" x14ac:dyDescent="0.2"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</row>
    <row r="2316" spans="8:96" x14ac:dyDescent="0.2"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</row>
    <row r="2317" spans="8:96" x14ac:dyDescent="0.2"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</row>
    <row r="2318" spans="8:96" x14ac:dyDescent="0.2"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</row>
    <row r="2319" spans="8:96" x14ac:dyDescent="0.2"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</row>
    <row r="2320" spans="8:96" x14ac:dyDescent="0.2"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</row>
    <row r="2321" spans="8:96" x14ac:dyDescent="0.2"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</row>
    <row r="2322" spans="8:96" x14ac:dyDescent="0.2"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</row>
    <row r="2323" spans="8:96" x14ac:dyDescent="0.2"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</row>
    <row r="2324" spans="8:96" x14ac:dyDescent="0.2"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</row>
    <row r="2325" spans="8:96" x14ac:dyDescent="0.2"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</row>
    <row r="2326" spans="8:96" x14ac:dyDescent="0.2"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</row>
    <row r="2327" spans="8:96" x14ac:dyDescent="0.2"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</row>
    <row r="2328" spans="8:96" x14ac:dyDescent="0.2"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</row>
    <row r="2329" spans="8:96" x14ac:dyDescent="0.2"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</row>
    <row r="2330" spans="8:96" x14ac:dyDescent="0.2"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</row>
    <row r="2331" spans="8:96" x14ac:dyDescent="0.2"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</row>
    <row r="2332" spans="8:96" x14ac:dyDescent="0.2"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</row>
    <row r="2333" spans="8:96" x14ac:dyDescent="0.2"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</row>
    <row r="2334" spans="8:96" x14ac:dyDescent="0.2"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</row>
    <row r="2335" spans="8:96" x14ac:dyDescent="0.2"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</row>
    <row r="2336" spans="8:96" x14ac:dyDescent="0.2"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</row>
    <row r="2337" spans="8:96" x14ac:dyDescent="0.2"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</row>
    <row r="2338" spans="8:96" x14ac:dyDescent="0.2"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</row>
    <row r="2339" spans="8:96" x14ac:dyDescent="0.2"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</row>
    <row r="2340" spans="8:96" x14ac:dyDescent="0.2"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</row>
    <row r="2341" spans="8:96" x14ac:dyDescent="0.2"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</row>
    <row r="2342" spans="8:96" x14ac:dyDescent="0.2"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</row>
    <row r="2343" spans="8:96" x14ac:dyDescent="0.2"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</row>
    <row r="2344" spans="8:96" x14ac:dyDescent="0.2"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</row>
    <row r="2345" spans="8:96" x14ac:dyDescent="0.2"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</row>
    <row r="2346" spans="8:96" x14ac:dyDescent="0.2"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</row>
    <row r="2347" spans="8:96" x14ac:dyDescent="0.2"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</row>
    <row r="2348" spans="8:96" x14ac:dyDescent="0.2"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</row>
    <row r="2349" spans="8:96" x14ac:dyDescent="0.2"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</row>
    <row r="2350" spans="8:96" x14ac:dyDescent="0.2"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</row>
    <row r="2351" spans="8:96" x14ac:dyDescent="0.2"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</row>
    <row r="2352" spans="8:96" x14ac:dyDescent="0.2"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</row>
    <row r="2353" spans="8:96" x14ac:dyDescent="0.2"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</row>
    <row r="2354" spans="8:96" x14ac:dyDescent="0.2"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</row>
    <row r="2355" spans="8:96" x14ac:dyDescent="0.2"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</row>
    <row r="2356" spans="8:96" x14ac:dyDescent="0.2"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</row>
    <row r="2357" spans="8:96" x14ac:dyDescent="0.2"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</row>
    <row r="2358" spans="8:96" x14ac:dyDescent="0.2"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</row>
    <row r="2359" spans="8:96" x14ac:dyDescent="0.2"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</row>
    <row r="2360" spans="8:96" x14ac:dyDescent="0.2"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</row>
    <row r="2361" spans="8:96" x14ac:dyDescent="0.2"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</row>
    <row r="2362" spans="8:96" x14ac:dyDescent="0.2"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</row>
    <row r="2363" spans="8:96" x14ac:dyDescent="0.2"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</row>
    <row r="2364" spans="8:96" x14ac:dyDescent="0.2"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</row>
    <row r="2365" spans="8:96" x14ac:dyDescent="0.2"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</row>
    <row r="2366" spans="8:96" x14ac:dyDescent="0.2"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</row>
    <row r="2367" spans="8:96" x14ac:dyDescent="0.2"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</row>
    <row r="2368" spans="8:96" x14ac:dyDescent="0.2"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</row>
    <row r="2369" spans="8:96" x14ac:dyDescent="0.2"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</row>
    <row r="2370" spans="8:96" x14ac:dyDescent="0.2"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</row>
    <row r="2371" spans="8:96" x14ac:dyDescent="0.2"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</row>
    <row r="2372" spans="8:96" x14ac:dyDescent="0.2"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</row>
    <row r="2373" spans="8:96" x14ac:dyDescent="0.2"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</row>
    <row r="2374" spans="8:96" x14ac:dyDescent="0.2"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</row>
    <row r="2375" spans="8:96" x14ac:dyDescent="0.2"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</row>
    <row r="2376" spans="8:96" x14ac:dyDescent="0.2"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</row>
    <row r="2377" spans="8:96" x14ac:dyDescent="0.2"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</row>
    <row r="2378" spans="8:96" x14ac:dyDescent="0.2"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</row>
    <row r="2379" spans="8:96" x14ac:dyDescent="0.2"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</row>
    <row r="2380" spans="8:96" x14ac:dyDescent="0.2"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</row>
    <row r="2381" spans="8:96" x14ac:dyDescent="0.2"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</row>
    <row r="2382" spans="8:96" x14ac:dyDescent="0.2"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</row>
    <row r="2383" spans="8:96" x14ac:dyDescent="0.2"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</row>
    <row r="2384" spans="8:96" x14ac:dyDescent="0.2"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</row>
    <row r="2385" spans="8:96" x14ac:dyDescent="0.2"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</row>
    <row r="2386" spans="8:96" x14ac:dyDescent="0.2"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</row>
    <row r="2387" spans="8:96" x14ac:dyDescent="0.2"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</row>
    <row r="2388" spans="8:96" x14ac:dyDescent="0.2"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</row>
    <row r="2389" spans="8:96" x14ac:dyDescent="0.2"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</row>
    <row r="2390" spans="8:96" x14ac:dyDescent="0.2"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</row>
    <row r="2391" spans="8:96" x14ac:dyDescent="0.2"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</row>
    <row r="2392" spans="8:96" x14ac:dyDescent="0.2"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</row>
    <row r="2393" spans="8:96" x14ac:dyDescent="0.2"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</row>
    <row r="2394" spans="8:96" x14ac:dyDescent="0.2"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</row>
    <row r="2395" spans="8:96" x14ac:dyDescent="0.2"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</row>
    <row r="2396" spans="8:96" x14ac:dyDescent="0.2"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</row>
    <row r="2397" spans="8:96" x14ac:dyDescent="0.2"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  <c r="CR2397" s="3"/>
    </row>
    <row r="2398" spans="8:96" x14ac:dyDescent="0.2"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  <c r="CR2398" s="3"/>
    </row>
    <row r="2399" spans="8:96" x14ac:dyDescent="0.2"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  <c r="CR2399" s="3"/>
    </row>
    <row r="2400" spans="8:96" x14ac:dyDescent="0.2"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</row>
    <row r="2401" spans="8:96" x14ac:dyDescent="0.2"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</row>
    <row r="2402" spans="8:96" x14ac:dyDescent="0.2"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  <c r="CR2402" s="3"/>
    </row>
    <row r="2403" spans="8:96" x14ac:dyDescent="0.2"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  <c r="CR2403" s="3"/>
    </row>
    <row r="2404" spans="8:96" x14ac:dyDescent="0.2"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</row>
    <row r="2405" spans="8:96" x14ac:dyDescent="0.2"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</row>
    <row r="2406" spans="8:96" x14ac:dyDescent="0.2"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</row>
    <row r="2407" spans="8:96" x14ac:dyDescent="0.2"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</row>
    <row r="2408" spans="8:96" x14ac:dyDescent="0.2"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  <c r="CR2408" s="3"/>
    </row>
    <row r="2409" spans="8:96" x14ac:dyDescent="0.2"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  <c r="CR2409" s="3"/>
    </row>
    <row r="2410" spans="8:96" x14ac:dyDescent="0.2"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  <c r="CR2410" s="3"/>
    </row>
    <row r="2411" spans="8:96" x14ac:dyDescent="0.2"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  <c r="CR2411" s="3"/>
    </row>
    <row r="2412" spans="8:96" x14ac:dyDescent="0.2"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  <c r="CQ2412" s="3"/>
      <c r="CR2412" s="3"/>
    </row>
    <row r="2413" spans="8:96" x14ac:dyDescent="0.2"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  <c r="CR2413" s="3"/>
    </row>
    <row r="2414" spans="8:96" x14ac:dyDescent="0.2"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</row>
    <row r="2415" spans="8:96" x14ac:dyDescent="0.2"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</row>
    <row r="2416" spans="8:96" x14ac:dyDescent="0.2"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  <c r="CR2416" s="3"/>
    </row>
    <row r="2417" spans="8:96" x14ac:dyDescent="0.2"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  <c r="CR2417" s="3"/>
    </row>
    <row r="2418" spans="8:96" x14ac:dyDescent="0.2"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  <c r="CR2418" s="3"/>
    </row>
    <row r="2419" spans="8:96" x14ac:dyDescent="0.2"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</row>
    <row r="2420" spans="8:96" x14ac:dyDescent="0.2"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</row>
    <row r="2421" spans="8:96" x14ac:dyDescent="0.2"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  <c r="CR2421" s="3"/>
    </row>
    <row r="2422" spans="8:96" x14ac:dyDescent="0.2"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  <c r="CQ2422" s="3"/>
      <c r="CR2422" s="3"/>
    </row>
    <row r="2423" spans="8:96" x14ac:dyDescent="0.2"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  <c r="CQ2423" s="3"/>
      <c r="CR2423" s="3"/>
    </row>
    <row r="2424" spans="8:96" x14ac:dyDescent="0.2"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  <c r="CQ2424" s="3"/>
      <c r="CR2424" s="3"/>
    </row>
    <row r="2425" spans="8:96" x14ac:dyDescent="0.2"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  <c r="CR2425" s="3"/>
    </row>
    <row r="2426" spans="8:96" x14ac:dyDescent="0.2"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  <c r="CQ2426" s="3"/>
      <c r="CR2426" s="3"/>
    </row>
    <row r="2427" spans="8:96" x14ac:dyDescent="0.2"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  <c r="CQ2427" s="3"/>
      <c r="CR2427" s="3"/>
    </row>
    <row r="2428" spans="8:96" x14ac:dyDescent="0.2"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  <c r="CR2428" s="3"/>
    </row>
    <row r="2429" spans="8:96" x14ac:dyDescent="0.2"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  <c r="CQ2429" s="3"/>
      <c r="CR2429" s="3"/>
    </row>
    <row r="2430" spans="8:96" x14ac:dyDescent="0.2"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  <c r="CQ2430" s="3"/>
      <c r="CR2430" s="3"/>
    </row>
    <row r="2431" spans="8:96" x14ac:dyDescent="0.2"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  <c r="CQ2431" s="3"/>
      <c r="CR2431" s="3"/>
    </row>
    <row r="2432" spans="8:96" x14ac:dyDescent="0.2"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  <c r="CQ2432" s="3"/>
      <c r="CR2432" s="3"/>
    </row>
    <row r="2433" spans="8:96" x14ac:dyDescent="0.2"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  <c r="CQ2433" s="3"/>
      <c r="CR2433" s="3"/>
    </row>
    <row r="2434" spans="8:96" x14ac:dyDescent="0.2"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  <c r="CR2434" s="3"/>
    </row>
    <row r="2435" spans="8:96" x14ac:dyDescent="0.2"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</row>
    <row r="2436" spans="8:96" x14ac:dyDescent="0.2"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  <c r="CQ2436" s="3"/>
      <c r="CR2436" s="3"/>
    </row>
    <row r="2437" spans="8:96" x14ac:dyDescent="0.2"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  <c r="CQ2437" s="3"/>
      <c r="CR2437" s="3"/>
    </row>
    <row r="2438" spans="8:96" x14ac:dyDescent="0.2"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</row>
    <row r="2439" spans="8:96" x14ac:dyDescent="0.2"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</row>
    <row r="2440" spans="8:96" x14ac:dyDescent="0.2"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  <c r="CQ2440" s="3"/>
      <c r="CR2440" s="3"/>
    </row>
    <row r="2441" spans="8:96" x14ac:dyDescent="0.2"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  <c r="CQ2441" s="3"/>
      <c r="CR2441" s="3"/>
    </row>
    <row r="2442" spans="8:96" x14ac:dyDescent="0.2"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  <c r="CQ2442" s="3"/>
      <c r="CR2442" s="3"/>
    </row>
    <row r="2443" spans="8:96" x14ac:dyDescent="0.2"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  <c r="CQ2443" s="3"/>
      <c r="CR2443" s="3"/>
    </row>
    <row r="2444" spans="8:96" x14ac:dyDescent="0.2"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</row>
    <row r="2445" spans="8:96" x14ac:dyDescent="0.2"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</row>
    <row r="2446" spans="8:96" x14ac:dyDescent="0.2"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  <c r="CR2446" s="3"/>
    </row>
    <row r="2447" spans="8:96" x14ac:dyDescent="0.2"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</row>
    <row r="2448" spans="8:96" x14ac:dyDescent="0.2"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  <c r="CR2448" s="3"/>
    </row>
    <row r="2449" spans="8:96" x14ac:dyDescent="0.2"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/>
    </row>
    <row r="2450" spans="8:96" x14ac:dyDescent="0.2"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  <c r="CQ2450" s="3"/>
      <c r="CR2450" s="3"/>
    </row>
    <row r="2451" spans="8:96" x14ac:dyDescent="0.2"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  <c r="CQ2451" s="3"/>
      <c r="CR2451" s="3"/>
    </row>
    <row r="2452" spans="8:96" x14ac:dyDescent="0.2"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  <c r="CQ2452" s="3"/>
      <c r="CR2452" s="3"/>
    </row>
    <row r="2453" spans="8:96" x14ac:dyDescent="0.2"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  <c r="CR2453" s="3"/>
    </row>
    <row r="2454" spans="8:96" x14ac:dyDescent="0.2"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</row>
    <row r="2455" spans="8:96" x14ac:dyDescent="0.2"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  <c r="CQ2455" s="3"/>
      <c r="CR2455" s="3"/>
    </row>
    <row r="2456" spans="8:96" x14ac:dyDescent="0.2"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  <c r="CQ2456" s="3"/>
      <c r="CR2456" s="3"/>
    </row>
    <row r="2457" spans="8:96" x14ac:dyDescent="0.2"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  <c r="CQ2457" s="3"/>
      <c r="CR2457" s="3"/>
    </row>
    <row r="2458" spans="8:96" x14ac:dyDescent="0.2"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  <c r="CQ2458" s="3"/>
      <c r="CR2458" s="3"/>
    </row>
    <row r="2459" spans="8:96" x14ac:dyDescent="0.2"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  <c r="CQ2459" s="3"/>
      <c r="CR2459" s="3"/>
    </row>
    <row r="2460" spans="8:96" x14ac:dyDescent="0.2"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  <c r="CQ2460" s="3"/>
      <c r="CR2460" s="3"/>
    </row>
    <row r="2461" spans="8:96" x14ac:dyDescent="0.2"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  <c r="CQ2461" s="3"/>
      <c r="CR2461" s="3"/>
    </row>
    <row r="2462" spans="8:96" x14ac:dyDescent="0.2"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  <c r="CQ2462" s="3"/>
      <c r="CR2462" s="3"/>
    </row>
    <row r="2463" spans="8:96" x14ac:dyDescent="0.2"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  <c r="CQ2463" s="3"/>
      <c r="CR2463" s="3"/>
    </row>
    <row r="2464" spans="8:96" x14ac:dyDescent="0.2"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  <c r="CQ2464" s="3"/>
      <c r="CR2464" s="3"/>
    </row>
    <row r="2465" spans="8:96" x14ac:dyDescent="0.2"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  <c r="CQ2465" s="3"/>
      <c r="CR2465" s="3"/>
    </row>
    <row r="2466" spans="8:96" x14ac:dyDescent="0.2"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  <c r="CQ2466" s="3"/>
      <c r="CR2466" s="3"/>
    </row>
    <row r="2467" spans="8:96" x14ac:dyDescent="0.2"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  <c r="CR2467" s="3"/>
    </row>
    <row r="2468" spans="8:96" x14ac:dyDescent="0.2"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  <c r="CR2468" s="3"/>
    </row>
    <row r="2469" spans="8:96" x14ac:dyDescent="0.2"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  <c r="CR2469" s="3"/>
    </row>
    <row r="2470" spans="8:96" x14ac:dyDescent="0.2"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</row>
    <row r="2471" spans="8:96" x14ac:dyDescent="0.2"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  <c r="CR2471" s="3"/>
    </row>
    <row r="2472" spans="8:96" x14ac:dyDescent="0.2"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  <c r="CR2472" s="3"/>
    </row>
    <row r="2473" spans="8:96" x14ac:dyDescent="0.2"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</row>
    <row r="2474" spans="8:96" x14ac:dyDescent="0.2"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</row>
    <row r="2475" spans="8:96" x14ac:dyDescent="0.2"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</row>
    <row r="2476" spans="8:96" x14ac:dyDescent="0.2"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  <c r="CQ2476" s="3"/>
      <c r="CR2476" s="3"/>
    </row>
    <row r="2477" spans="8:96" x14ac:dyDescent="0.2"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  <c r="CQ2477" s="3"/>
      <c r="CR2477" s="3"/>
    </row>
    <row r="2478" spans="8:96" x14ac:dyDescent="0.2"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  <c r="CQ2478" s="3"/>
      <c r="CR2478" s="3"/>
    </row>
    <row r="2479" spans="8:96" x14ac:dyDescent="0.2"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  <c r="CQ2479" s="3"/>
      <c r="CR2479" s="3"/>
    </row>
    <row r="2480" spans="8:96" x14ac:dyDescent="0.2"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  <c r="CR2480" s="3"/>
    </row>
    <row r="2481" spans="8:96" x14ac:dyDescent="0.2"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  <c r="CR2481" s="3"/>
    </row>
    <row r="2482" spans="8:96" x14ac:dyDescent="0.2"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  <c r="CR2482" s="3"/>
    </row>
    <row r="2483" spans="8:96" x14ac:dyDescent="0.2"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  <c r="CR2483" s="3"/>
    </row>
    <row r="2484" spans="8:96" x14ac:dyDescent="0.2"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  <c r="CR2484" s="3"/>
    </row>
    <row r="2485" spans="8:96" x14ac:dyDescent="0.2"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  <c r="CR2485" s="3"/>
    </row>
    <row r="2486" spans="8:96" x14ac:dyDescent="0.2"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  <c r="CR2486" s="3"/>
    </row>
    <row r="2487" spans="8:96" x14ac:dyDescent="0.2"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</row>
    <row r="2488" spans="8:96" x14ac:dyDescent="0.2"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</row>
    <row r="2489" spans="8:96" x14ac:dyDescent="0.2"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</row>
    <row r="2490" spans="8:96" x14ac:dyDescent="0.2"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  <c r="CR2490" s="3"/>
    </row>
    <row r="2491" spans="8:96" x14ac:dyDescent="0.2"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/>
    </row>
    <row r="2492" spans="8:96" x14ac:dyDescent="0.2"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</row>
    <row r="2493" spans="8:96" x14ac:dyDescent="0.2"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</row>
    <row r="2494" spans="8:96" x14ac:dyDescent="0.2"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</row>
    <row r="2495" spans="8:96" x14ac:dyDescent="0.2"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</row>
    <row r="2496" spans="8:96" x14ac:dyDescent="0.2"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/>
    </row>
    <row r="2497" spans="8:96" x14ac:dyDescent="0.2"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  <c r="CR2497" s="3"/>
    </row>
    <row r="2498" spans="8:96" x14ac:dyDescent="0.2"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  <c r="CQ2498" s="3"/>
      <c r="CR2498" s="3"/>
    </row>
    <row r="2499" spans="8:96" x14ac:dyDescent="0.2"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  <c r="CQ2499" s="3"/>
      <c r="CR2499" s="3"/>
    </row>
    <row r="2500" spans="8:96" x14ac:dyDescent="0.2"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</row>
    <row r="2501" spans="8:96" x14ac:dyDescent="0.2"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</row>
    <row r="2502" spans="8:96" x14ac:dyDescent="0.2"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</row>
    <row r="2503" spans="8:96" x14ac:dyDescent="0.2"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</row>
    <row r="2504" spans="8:96" x14ac:dyDescent="0.2"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  <c r="CR2504" s="3"/>
    </row>
    <row r="2505" spans="8:96" x14ac:dyDescent="0.2"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  <c r="CQ2505" s="3"/>
      <c r="CR2505" s="3"/>
    </row>
    <row r="2506" spans="8:96" x14ac:dyDescent="0.2"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  <c r="CQ2506" s="3"/>
      <c r="CR2506" s="3"/>
    </row>
    <row r="2507" spans="8:96" x14ac:dyDescent="0.2"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  <c r="CQ2507" s="3"/>
      <c r="CR2507" s="3"/>
    </row>
    <row r="2508" spans="8:96" x14ac:dyDescent="0.2"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/>
      <c r="CR2508" s="3"/>
    </row>
    <row r="2509" spans="8:96" x14ac:dyDescent="0.2"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  <c r="CR2509" s="3"/>
    </row>
    <row r="2510" spans="8:96" x14ac:dyDescent="0.2"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  <c r="CR2510" s="3"/>
    </row>
    <row r="2511" spans="8:96" x14ac:dyDescent="0.2"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  <c r="CR2511" s="3"/>
    </row>
    <row r="2512" spans="8:96" x14ac:dyDescent="0.2"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</row>
    <row r="2513" spans="8:96" x14ac:dyDescent="0.2"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  <c r="CR2513" s="3"/>
    </row>
    <row r="2514" spans="8:96" x14ac:dyDescent="0.2"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  <c r="CQ2514" s="3"/>
      <c r="CR2514" s="3"/>
    </row>
    <row r="2515" spans="8:96" x14ac:dyDescent="0.2"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  <c r="CQ2515" s="3"/>
      <c r="CR2515" s="3"/>
    </row>
    <row r="2516" spans="8:96" x14ac:dyDescent="0.2"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  <c r="CQ2516" s="3"/>
      <c r="CR2516" s="3"/>
    </row>
    <row r="2517" spans="8:96" x14ac:dyDescent="0.2"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/>
    </row>
    <row r="2518" spans="8:96" x14ac:dyDescent="0.2"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/>
      <c r="CR2518" s="3"/>
    </row>
    <row r="2519" spans="8:96" x14ac:dyDescent="0.2"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  <c r="CR2519" s="3"/>
    </row>
    <row r="2520" spans="8:96" x14ac:dyDescent="0.2"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</row>
    <row r="2521" spans="8:96" x14ac:dyDescent="0.2"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</row>
    <row r="2522" spans="8:96" x14ac:dyDescent="0.2"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</row>
    <row r="2523" spans="8:96" x14ac:dyDescent="0.2"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</row>
    <row r="2524" spans="8:96" x14ac:dyDescent="0.2"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</row>
    <row r="2525" spans="8:96" x14ac:dyDescent="0.2"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</row>
    <row r="2526" spans="8:96" x14ac:dyDescent="0.2"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</row>
    <row r="2527" spans="8:96" x14ac:dyDescent="0.2"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</row>
    <row r="2528" spans="8:96" x14ac:dyDescent="0.2"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</row>
    <row r="2529" spans="8:96" x14ac:dyDescent="0.2"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</row>
    <row r="2530" spans="8:96" x14ac:dyDescent="0.2"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</row>
    <row r="2531" spans="8:96" x14ac:dyDescent="0.2"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</row>
    <row r="2532" spans="8:96" x14ac:dyDescent="0.2"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</row>
    <row r="2533" spans="8:96" x14ac:dyDescent="0.2"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</row>
    <row r="2534" spans="8:96" x14ac:dyDescent="0.2"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</row>
    <row r="2535" spans="8:96" x14ac:dyDescent="0.2"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</row>
    <row r="2536" spans="8:96" x14ac:dyDescent="0.2"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</row>
    <row r="2537" spans="8:96" x14ac:dyDescent="0.2"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</row>
    <row r="2538" spans="8:96" x14ac:dyDescent="0.2"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</row>
    <row r="2539" spans="8:96" x14ac:dyDescent="0.2"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</row>
    <row r="2540" spans="8:96" x14ac:dyDescent="0.2"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</row>
    <row r="2541" spans="8:96" x14ac:dyDescent="0.2"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</row>
    <row r="2542" spans="8:96" x14ac:dyDescent="0.2"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</row>
    <row r="2543" spans="8:96" x14ac:dyDescent="0.2"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</row>
    <row r="2544" spans="8:96" x14ac:dyDescent="0.2"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</row>
    <row r="2545" spans="8:96" x14ac:dyDescent="0.2"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</row>
    <row r="2546" spans="8:96" x14ac:dyDescent="0.2"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</row>
    <row r="2547" spans="8:96" x14ac:dyDescent="0.2"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</row>
    <row r="2548" spans="8:96" x14ac:dyDescent="0.2"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</row>
    <row r="2549" spans="8:96" x14ac:dyDescent="0.2"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</row>
    <row r="2550" spans="8:96" x14ac:dyDescent="0.2"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</row>
    <row r="2551" spans="8:96" x14ac:dyDescent="0.2"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</row>
    <row r="2552" spans="8:96" x14ac:dyDescent="0.2"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</row>
    <row r="2553" spans="8:96" x14ac:dyDescent="0.2"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</row>
    <row r="2554" spans="8:96" x14ac:dyDescent="0.2"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</row>
    <row r="2555" spans="8:96" x14ac:dyDescent="0.2"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</row>
    <row r="2556" spans="8:96" x14ac:dyDescent="0.2"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</row>
    <row r="2557" spans="8:96" x14ac:dyDescent="0.2"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</row>
    <row r="2558" spans="8:96" x14ac:dyDescent="0.2"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</row>
    <row r="2559" spans="8:96" x14ac:dyDescent="0.2"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</row>
    <row r="2560" spans="8:96" x14ac:dyDescent="0.2"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</row>
    <row r="2561" spans="8:96" x14ac:dyDescent="0.2"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</row>
    <row r="2562" spans="8:96" x14ac:dyDescent="0.2"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</row>
    <row r="2563" spans="8:96" x14ac:dyDescent="0.2"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</row>
    <row r="2564" spans="8:96" x14ac:dyDescent="0.2"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</row>
    <row r="2565" spans="8:96" x14ac:dyDescent="0.2"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</row>
    <row r="2566" spans="8:96" x14ac:dyDescent="0.2"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</row>
  </sheetData>
  <mergeCells count="13">
    <mergeCell ref="A12:G12"/>
    <mergeCell ref="I12:N12"/>
    <mergeCell ref="I20:N20"/>
    <mergeCell ref="J53:M53"/>
    <mergeCell ref="I30:N30"/>
    <mergeCell ref="C14:G14"/>
    <mergeCell ref="J48:M48"/>
    <mergeCell ref="J49:M49"/>
    <mergeCell ref="J50:M50"/>
    <mergeCell ref="J51:M51"/>
    <mergeCell ref="J52:M52"/>
    <mergeCell ref="J38:N38"/>
    <mergeCell ref="I40:N4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K27"/>
  <sheetViews>
    <sheetView topLeftCell="A4" zoomScale="101" workbookViewId="0">
      <selection activeCell="I28" sqref="I28"/>
    </sheetView>
  </sheetViews>
  <sheetFormatPr baseColWidth="10" defaultRowHeight="15" x14ac:dyDescent="0.2"/>
  <cols>
    <col min="1" max="1" width="12.6640625" customWidth="1"/>
    <col min="4" max="4" width="9.1640625" customWidth="1"/>
    <col min="5" max="5" width="8" customWidth="1"/>
    <col min="6" max="6" width="9.5" customWidth="1"/>
    <col min="7" max="7" width="8.33203125" customWidth="1"/>
    <col min="9" max="9" width="8.5" bestFit="1" customWidth="1"/>
    <col min="10" max="10" width="11.1640625" customWidth="1"/>
    <col min="11" max="11" width="15.5" bestFit="1" customWidth="1"/>
  </cols>
  <sheetData>
    <row r="9" spans="2:10" ht="16" thickBot="1" x14ac:dyDescent="0.25"/>
    <row r="10" spans="2:10" ht="16" thickBot="1" x14ac:dyDescent="0.25">
      <c r="B10" s="289" t="s">
        <v>262</v>
      </c>
      <c r="C10" s="293"/>
      <c r="D10" s="293"/>
      <c r="E10" s="293"/>
      <c r="F10" s="293"/>
      <c r="G10" s="290"/>
      <c r="H10" s="1"/>
      <c r="I10" s="289" t="s">
        <v>274</v>
      </c>
      <c r="J10" s="290"/>
    </row>
    <row r="11" spans="2:10" s="1" customFormat="1" x14ac:dyDescent="0.2">
      <c r="B11" s="38"/>
      <c r="C11" s="39" t="s">
        <v>1</v>
      </c>
      <c r="D11" s="39" t="s">
        <v>2</v>
      </c>
      <c r="E11" s="39" t="s">
        <v>3</v>
      </c>
      <c r="F11" s="39" t="s">
        <v>4</v>
      </c>
      <c r="G11" s="40" t="s">
        <v>5</v>
      </c>
      <c r="I11" s="42" t="s">
        <v>265</v>
      </c>
      <c r="J11" s="43">
        <v>5.5E-2</v>
      </c>
    </row>
    <row r="12" spans="2:10" x14ac:dyDescent="0.2">
      <c r="B12" s="38" t="s">
        <v>1</v>
      </c>
      <c r="C12" s="225">
        <v>9.6410281851255775E-6</v>
      </c>
      <c r="D12" s="225">
        <v>1.9352020454999064E-6</v>
      </c>
      <c r="E12" s="225">
        <v>8.8894587846333195E-6</v>
      </c>
      <c r="F12" s="225">
        <v>2.7930964857425522E-5</v>
      </c>
      <c r="G12" s="226">
        <v>-2.3078141735854985E-5</v>
      </c>
      <c r="H12" s="1"/>
      <c r="I12" s="38" t="s">
        <v>266</v>
      </c>
      <c r="J12" s="44">
        <v>8.5000000000000006E-2</v>
      </c>
    </row>
    <row r="13" spans="2:10" x14ac:dyDescent="0.2">
      <c r="B13" s="38" t="s">
        <v>2</v>
      </c>
      <c r="C13" s="225">
        <v>1.9352020454999064E-6</v>
      </c>
      <c r="D13" s="225">
        <v>2.3384762387108626E-3</v>
      </c>
      <c r="E13" s="225">
        <v>1.2203854658294766E-3</v>
      </c>
      <c r="F13" s="225">
        <v>1.3027752092817924E-3</v>
      </c>
      <c r="G13" s="226">
        <v>8.3402896955631078E-5</v>
      </c>
      <c r="H13" s="1"/>
      <c r="I13" s="38" t="s">
        <v>267</v>
      </c>
      <c r="J13" s="45">
        <v>0.08</v>
      </c>
    </row>
    <row r="14" spans="2:10" x14ac:dyDescent="0.2">
      <c r="B14" s="38" t="s">
        <v>3</v>
      </c>
      <c r="C14" s="225">
        <v>8.8894587846333195E-6</v>
      </c>
      <c r="D14" s="225">
        <v>1.2203854658294766E-3</v>
      </c>
      <c r="E14" s="225">
        <v>1.9345221968234405E-3</v>
      </c>
      <c r="F14" s="225">
        <v>7.4277344047080085E-4</v>
      </c>
      <c r="G14" s="226">
        <v>5.5400348511369657E-5</v>
      </c>
      <c r="H14" s="1"/>
      <c r="I14" s="38" t="s">
        <v>4</v>
      </c>
      <c r="J14" s="45">
        <v>0.13</v>
      </c>
    </row>
    <row r="15" spans="2:10" ht="16" thickBot="1" x14ac:dyDescent="0.25">
      <c r="B15" s="38" t="s">
        <v>4</v>
      </c>
      <c r="C15" s="225">
        <v>2.7930964857425522E-5</v>
      </c>
      <c r="D15" s="225">
        <v>1.3027752092817924E-3</v>
      </c>
      <c r="E15" s="225">
        <v>7.4277344047080085E-4</v>
      </c>
      <c r="F15" s="225">
        <v>1.401700208276857E-2</v>
      </c>
      <c r="G15" s="226">
        <v>4.1088267712916515E-3</v>
      </c>
      <c r="H15" s="1"/>
      <c r="I15" s="41" t="s">
        <v>5</v>
      </c>
      <c r="J15" s="46">
        <v>0.15</v>
      </c>
    </row>
    <row r="16" spans="2:10" ht="16" thickBot="1" x14ac:dyDescent="0.25">
      <c r="B16" s="41" t="s">
        <v>5</v>
      </c>
      <c r="C16" s="227">
        <v>-2.3078141735854985E-5</v>
      </c>
      <c r="D16" s="227">
        <v>8.3402896955631078E-5</v>
      </c>
      <c r="E16" s="227">
        <v>5.5400348511369657E-5</v>
      </c>
      <c r="F16" s="227">
        <v>4.1088267712916515E-3</v>
      </c>
      <c r="G16" s="228">
        <v>1.5039529701081022E-2</v>
      </c>
      <c r="H16" s="1"/>
    </row>
    <row r="18" spans="2:11" ht="16" thickBot="1" x14ac:dyDescent="0.25">
      <c r="D18" s="22"/>
      <c r="E18" s="22"/>
      <c r="F18" s="22"/>
      <c r="G18" s="22"/>
      <c r="H18" s="22"/>
      <c r="I18" s="22"/>
    </row>
    <row r="19" spans="2:11" x14ac:dyDescent="0.2">
      <c r="B19" s="291" t="s">
        <v>275</v>
      </c>
      <c r="C19" s="292"/>
      <c r="D19" s="53" t="s">
        <v>1</v>
      </c>
      <c r="E19" s="53" t="s">
        <v>2</v>
      </c>
      <c r="F19" s="53" t="s">
        <v>3</v>
      </c>
      <c r="G19" s="53" t="s">
        <v>4</v>
      </c>
      <c r="H19" s="53" t="s">
        <v>5</v>
      </c>
      <c r="I19" s="53" t="s">
        <v>271</v>
      </c>
      <c r="J19" s="53" t="s">
        <v>272</v>
      </c>
      <c r="K19" s="54" t="s">
        <v>412</v>
      </c>
    </row>
    <row r="20" spans="2:11" x14ac:dyDescent="0.2">
      <c r="B20" s="294" t="s">
        <v>270</v>
      </c>
      <c r="C20" s="295"/>
      <c r="D20" s="47">
        <v>0.5</v>
      </c>
      <c r="E20" s="47">
        <v>0.2</v>
      </c>
      <c r="F20" s="47">
        <v>0.1</v>
      </c>
      <c r="G20" s="47">
        <v>0.1</v>
      </c>
      <c r="H20" s="47">
        <v>0.1</v>
      </c>
      <c r="I20" s="48">
        <f>D20*J11+E20*J12+F20*J13+G20*J14+H20*J15</f>
        <v>8.0500000000000002E-2</v>
      </c>
      <c r="J20" s="49">
        <f>+SUMPRODUCT(MMULT(D20:H20,C12:G16),D20:H20)</f>
        <v>6.1002366908931912E-4</v>
      </c>
      <c r="K20" s="229">
        <f>SQRT(J20)</f>
        <v>2.4698657232516085E-2</v>
      </c>
    </row>
    <row r="21" spans="2:11" x14ac:dyDescent="0.2">
      <c r="B21" s="294" t="s">
        <v>268</v>
      </c>
      <c r="C21" s="295"/>
      <c r="D21" s="47">
        <v>0.2</v>
      </c>
      <c r="E21" s="47">
        <v>0.4</v>
      </c>
      <c r="F21" s="47">
        <v>0.3</v>
      </c>
      <c r="G21" s="47">
        <v>-0.2</v>
      </c>
      <c r="H21" s="47">
        <v>0.3</v>
      </c>
      <c r="I21" s="48">
        <f>D21*J11+E21*J12+F21*J13+G21*J14+H21*J15</f>
        <v>8.7999999999999995E-2</v>
      </c>
      <c r="J21" s="49">
        <f>+SUMPRODUCT(MMULT(D21:H21,C12:G16),D21:H21)</f>
        <v>1.9915043175317186E-3</v>
      </c>
      <c r="K21" s="229">
        <f t="shared" ref="K21:K22" si="0">SQRT(J21)</f>
        <v>4.4626273847720228E-2</v>
      </c>
    </row>
    <row r="22" spans="2:11" ht="16" thickBot="1" x14ac:dyDescent="0.25">
      <c r="B22" s="296" t="s">
        <v>269</v>
      </c>
      <c r="C22" s="297"/>
      <c r="D22" s="50">
        <v>0</v>
      </c>
      <c r="E22" s="50">
        <v>0.6</v>
      </c>
      <c r="F22" s="50">
        <v>0</v>
      </c>
      <c r="G22" s="50">
        <v>0.4</v>
      </c>
      <c r="H22" s="50">
        <v>0</v>
      </c>
      <c r="I22" s="51">
        <f>(D22*J11)+(E22*J12)+(F22*J13)+(G22*J14)+(H22*J15)</f>
        <v>0.10300000000000001</v>
      </c>
      <c r="J22" s="52">
        <f>+SUMPRODUCT(MMULT(D22:H22,C12:G16),D22:H22)</f>
        <v>3.7099038796341425E-3</v>
      </c>
      <c r="K22" s="230">
        <f t="shared" si="0"/>
        <v>6.090898028726259E-2</v>
      </c>
    </row>
    <row r="24" spans="2:11" x14ac:dyDescent="0.2">
      <c r="B24" s="1"/>
      <c r="C24" s="1"/>
      <c r="D24" s="22"/>
      <c r="E24" s="22"/>
      <c r="F24" s="22"/>
      <c r="G24" s="22"/>
      <c r="H24" s="22"/>
    </row>
    <row r="25" spans="2:11" x14ac:dyDescent="0.2">
      <c r="D25" s="36"/>
      <c r="E25" s="36"/>
      <c r="F25" s="36"/>
      <c r="G25" s="36"/>
      <c r="H25" s="36"/>
    </row>
    <row r="26" spans="2:11" x14ac:dyDescent="0.2">
      <c r="B26" s="288"/>
      <c r="C26" s="288"/>
      <c r="I26" s="37"/>
    </row>
    <row r="27" spans="2:11" x14ac:dyDescent="0.2">
      <c r="B27" s="1"/>
      <c r="C27" s="1"/>
      <c r="I27" s="2"/>
    </row>
  </sheetData>
  <mergeCells count="7">
    <mergeCell ref="B26:C26"/>
    <mergeCell ref="I10:J10"/>
    <mergeCell ref="B19:C19"/>
    <mergeCell ref="B10:G10"/>
    <mergeCell ref="B20:C20"/>
    <mergeCell ref="B21:C21"/>
    <mergeCell ref="B22:C2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L27"/>
  <sheetViews>
    <sheetView zoomScale="101" workbookViewId="0">
      <selection activeCell="F24" sqref="F24"/>
    </sheetView>
  </sheetViews>
  <sheetFormatPr baseColWidth="10" defaultColWidth="10.83203125" defaultRowHeight="15" x14ac:dyDescent="0.2"/>
  <cols>
    <col min="1" max="1" width="12.6640625" style="1" customWidth="1"/>
    <col min="2" max="2" width="10.33203125" style="1" bestFit="1" customWidth="1"/>
    <col min="3" max="3" width="14.1640625" style="1" customWidth="1"/>
    <col min="4" max="4" width="7.5" style="1" bestFit="1" customWidth="1"/>
    <col min="5" max="5" width="10.33203125" style="1" bestFit="1" customWidth="1"/>
    <col min="6" max="6" width="10.5" style="1" bestFit="1" customWidth="1"/>
    <col min="7" max="7" width="8" style="1" bestFit="1" customWidth="1"/>
    <col min="8" max="8" width="6.5" style="1" bestFit="1" customWidth="1"/>
    <col min="9" max="9" width="7.5" style="1" bestFit="1" customWidth="1"/>
    <col min="10" max="10" width="8.5" style="1" bestFit="1" customWidth="1"/>
    <col min="11" max="11" width="15.1640625" style="1" bestFit="1" customWidth="1"/>
    <col min="12" max="16384" width="10.83203125" style="1"/>
  </cols>
  <sheetData>
    <row r="9" spans="2:10" ht="16" thickBot="1" x14ac:dyDescent="0.25"/>
    <row r="10" spans="2:10" ht="16" thickBot="1" x14ac:dyDescent="0.25">
      <c r="B10" s="289" t="s">
        <v>262</v>
      </c>
      <c r="C10" s="293"/>
      <c r="D10" s="293"/>
      <c r="E10" s="293"/>
      <c r="F10" s="293"/>
      <c r="G10" s="290"/>
      <c r="I10" s="289" t="s">
        <v>274</v>
      </c>
      <c r="J10" s="290"/>
    </row>
    <row r="11" spans="2:10" x14ac:dyDescent="0.2">
      <c r="B11" s="38"/>
      <c r="C11" s="39" t="s">
        <v>1</v>
      </c>
      <c r="D11" s="39" t="s">
        <v>2</v>
      </c>
      <c r="E11" s="39" t="s">
        <v>3</v>
      </c>
      <c r="F11" s="39" t="s">
        <v>4</v>
      </c>
      <c r="G11" s="40" t="s">
        <v>5</v>
      </c>
      <c r="I11" s="42" t="s">
        <v>265</v>
      </c>
      <c r="J11" s="43">
        <v>5.5E-2</v>
      </c>
    </row>
    <row r="12" spans="2:10" x14ac:dyDescent="0.2">
      <c r="B12" s="38" t="s">
        <v>1</v>
      </c>
      <c r="C12" s="225">
        <v>9.6410281851255775E-6</v>
      </c>
      <c r="D12" s="225">
        <v>1.9352020454999064E-6</v>
      </c>
      <c r="E12" s="225">
        <v>8.8894587846333195E-6</v>
      </c>
      <c r="F12" s="225">
        <v>2.7930964857425522E-5</v>
      </c>
      <c r="G12" s="226">
        <v>-2.3078141735854985E-5</v>
      </c>
      <c r="I12" s="38" t="s">
        <v>266</v>
      </c>
      <c r="J12" s="44">
        <v>8.5000000000000006E-2</v>
      </c>
    </row>
    <row r="13" spans="2:10" x14ac:dyDescent="0.2">
      <c r="B13" s="38" t="s">
        <v>2</v>
      </c>
      <c r="C13" s="225">
        <v>1.9352020454999064E-6</v>
      </c>
      <c r="D13" s="225">
        <v>2.3384762387108626E-3</v>
      </c>
      <c r="E13" s="225">
        <v>1.2203854658294766E-3</v>
      </c>
      <c r="F13" s="225">
        <v>1.3027752092817924E-3</v>
      </c>
      <c r="G13" s="226">
        <v>8.3402896955631078E-5</v>
      </c>
      <c r="I13" s="38" t="s">
        <v>267</v>
      </c>
      <c r="J13" s="45">
        <v>0.08</v>
      </c>
    </row>
    <row r="14" spans="2:10" x14ac:dyDescent="0.2">
      <c r="B14" s="38" t="s">
        <v>3</v>
      </c>
      <c r="C14" s="225">
        <v>8.8894587846333195E-6</v>
      </c>
      <c r="D14" s="225">
        <v>1.2203854658294766E-3</v>
      </c>
      <c r="E14" s="225">
        <v>1.9345221968234405E-3</v>
      </c>
      <c r="F14" s="225">
        <v>7.4277344047080085E-4</v>
      </c>
      <c r="G14" s="226">
        <v>5.5400348511369657E-5</v>
      </c>
      <c r="I14" s="38" t="s">
        <v>4</v>
      </c>
      <c r="J14" s="45">
        <v>0.13</v>
      </c>
    </row>
    <row r="15" spans="2:10" ht="16" thickBot="1" x14ac:dyDescent="0.25">
      <c r="B15" s="38" t="s">
        <v>4</v>
      </c>
      <c r="C15" s="225">
        <v>2.7930964857425522E-5</v>
      </c>
      <c r="D15" s="225">
        <v>1.3027752092817924E-3</v>
      </c>
      <c r="E15" s="225">
        <v>7.4277344047080085E-4</v>
      </c>
      <c r="F15" s="225">
        <v>1.401700208276857E-2</v>
      </c>
      <c r="G15" s="226">
        <v>4.1088267712916515E-3</v>
      </c>
      <c r="I15" s="41" t="s">
        <v>5</v>
      </c>
      <c r="J15" s="46">
        <v>0.15</v>
      </c>
    </row>
    <row r="16" spans="2:10" ht="16" thickBot="1" x14ac:dyDescent="0.25">
      <c r="B16" s="41" t="s">
        <v>5</v>
      </c>
      <c r="C16" s="227">
        <v>-2.3078141735854985E-5</v>
      </c>
      <c r="D16" s="227">
        <v>8.3402896955631078E-5</v>
      </c>
      <c r="E16" s="227">
        <v>5.5400348511369657E-5</v>
      </c>
      <c r="F16" s="227">
        <v>4.1088267712916515E-3</v>
      </c>
      <c r="G16" s="228">
        <v>1.5039529701081022E-2</v>
      </c>
    </row>
    <row r="18" spans="2:12" ht="16" thickBot="1" x14ac:dyDescent="0.25">
      <c r="D18" s="22"/>
      <c r="E18" s="22"/>
      <c r="F18" s="22"/>
      <c r="G18" s="22"/>
      <c r="H18" s="22"/>
      <c r="I18" s="22"/>
    </row>
    <row r="19" spans="2:12" x14ac:dyDescent="0.2">
      <c r="B19" s="291" t="s">
        <v>275</v>
      </c>
      <c r="C19" s="292"/>
      <c r="D19" s="53" t="s">
        <v>1</v>
      </c>
      <c r="E19" s="53" t="s">
        <v>2</v>
      </c>
      <c r="F19" s="53" t="s">
        <v>3</v>
      </c>
      <c r="G19" s="53" t="s">
        <v>4</v>
      </c>
      <c r="H19" s="53" t="s">
        <v>5</v>
      </c>
      <c r="I19" s="53" t="s">
        <v>271</v>
      </c>
      <c r="J19" s="53" t="s">
        <v>272</v>
      </c>
      <c r="K19" s="54" t="s">
        <v>414</v>
      </c>
      <c r="L19" s="54" t="s">
        <v>276</v>
      </c>
    </row>
    <row r="20" spans="2:12" ht="16" thickBot="1" x14ac:dyDescent="0.25">
      <c r="B20" s="296" t="s">
        <v>413</v>
      </c>
      <c r="C20" s="297"/>
      <c r="D20" s="62">
        <v>0.9946837815793248</v>
      </c>
      <c r="E20" s="62">
        <v>3.1731697739444788E-3</v>
      </c>
      <c r="F20" s="62">
        <v>0</v>
      </c>
      <c r="G20" s="69">
        <v>0</v>
      </c>
      <c r="H20" s="62">
        <v>2.1430486467307074E-3</v>
      </c>
      <c r="I20" s="51">
        <f>D20*J11+E20*J12+F20*J13+G20*J14+H20*J15</f>
        <v>5.529878471465776E-2</v>
      </c>
      <c r="J20" s="52">
        <f>+SUMPRODUCT(MMULT(D20:H20,C12:G16),D20:H20)</f>
        <v>9.5463717539532739E-6</v>
      </c>
      <c r="K20" s="242">
        <f>SQRT(J20)</f>
        <v>3.0897203358804617E-3</v>
      </c>
      <c r="L20" s="46">
        <f>D20+E20+F20+G20+H20</f>
        <v>1</v>
      </c>
    </row>
    <row r="24" spans="2:12" x14ac:dyDescent="0.2">
      <c r="D24" s="22"/>
      <c r="E24" s="22"/>
      <c r="F24" s="22"/>
      <c r="G24" s="22"/>
      <c r="H24" s="22"/>
    </row>
    <row r="25" spans="2:12" x14ac:dyDescent="0.2">
      <c r="D25" s="36"/>
      <c r="E25" s="36"/>
      <c r="F25" s="36"/>
      <c r="G25" s="36"/>
      <c r="H25" s="36"/>
    </row>
    <row r="26" spans="2:12" x14ac:dyDescent="0.2">
      <c r="B26" s="288"/>
      <c r="C26" s="288"/>
      <c r="I26" s="37"/>
    </row>
    <row r="27" spans="2:12" x14ac:dyDescent="0.2">
      <c r="I27" s="2"/>
    </row>
  </sheetData>
  <mergeCells count="5">
    <mergeCell ref="B26:C26"/>
    <mergeCell ref="B10:G10"/>
    <mergeCell ref="I10:J10"/>
    <mergeCell ref="B19:C19"/>
    <mergeCell ref="B20:C2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L24"/>
  <sheetViews>
    <sheetView zoomScale="101" workbookViewId="0">
      <selection activeCell="I19" sqref="I19"/>
    </sheetView>
  </sheetViews>
  <sheetFormatPr baseColWidth="10" defaultColWidth="10.83203125" defaultRowHeight="15" x14ac:dyDescent="0.2"/>
  <cols>
    <col min="1" max="1" width="12.6640625" style="1" customWidth="1"/>
    <col min="2" max="2" width="10.83203125" style="1"/>
    <col min="3" max="3" width="8" style="1" bestFit="1" customWidth="1"/>
    <col min="4" max="4" width="7.5" style="1" bestFit="1" customWidth="1"/>
    <col min="5" max="5" width="10.33203125" style="1" bestFit="1" customWidth="1"/>
    <col min="6" max="6" width="10.5" style="1" bestFit="1" customWidth="1"/>
    <col min="7" max="7" width="8" style="1" bestFit="1" customWidth="1"/>
    <col min="8" max="8" width="6.5" style="1" bestFit="1" customWidth="1"/>
    <col min="9" max="9" width="7.33203125" style="1" bestFit="1" customWidth="1"/>
    <col min="10" max="10" width="8.5" style="1" bestFit="1" customWidth="1"/>
    <col min="11" max="11" width="15.5" style="1" bestFit="1" customWidth="1"/>
    <col min="12" max="16384" width="10.83203125" style="1"/>
  </cols>
  <sheetData>
    <row r="4" spans="2:12" ht="16" thickBot="1" x14ac:dyDescent="0.25"/>
    <row r="5" spans="2:12" ht="16" thickBot="1" x14ac:dyDescent="0.25">
      <c r="B5" s="289" t="s">
        <v>262</v>
      </c>
      <c r="C5" s="293"/>
      <c r="D5" s="293"/>
      <c r="E5" s="293"/>
      <c r="F5" s="293"/>
      <c r="G5" s="290"/>
      <c r="I5" s="289" t="s">
        <v>274</v>
      </c>
      <c r="J5" s="290"/>
    </row>
    <row r="6" spans="2:12" x14ac:dyDescent="0.2">
      <c r="B6" s="38"/>
      <c r="C6" s="39" t="s">
        <v>1</v>
      </c>
      <c r="D6" s="39" t="s">
        <v>2</v>
      </c>
      <c r="E6" s="39" t="s">
        <v>3</v>
      </c>
      <c r="F6" s="39" t="s">
        <v>4</v>
      </c>
      <c r="G6" s="40" t="s">
        <v>5</v>
      </c>
      <c r="I6" s="42" t="s">
        <v>265</v>
      </c>
      <c r="J6" s="43">
        <v>5.5E-2</v>
      </c>
    </row>
    <row r="7" spans="2:12" x14ac:dyDescent="0.2">
      <c r="B7" s="38" t="s">
        <v>1</v>
      </c>
      <c r="C7" s="225">
        <v>9.6410281851255775E-6</v>
      </c>
      <c r="D7" s="225">
        <v>1.9352020454999064E-6</v>
      </c>
      <c r="E7" s="225">
        <v>8.8894587846333195E-6</v>
      </c>
      <c r="F7" s="225">
        <v>2.7930964857425522E-5</v>
      </c>
      <c r="G7" s="226">
        <v>-2.3078141735854985E-5</v>
      </c>
      <c r="I7" s="38" t="s">
        <v>266</v>
      </c>
      <c r="J7" s="44">
        <v>8.5000000000000006E-2</v>
      </c>
    </row>
    <row r="8" spans="2:12" x14ac:dyDescent="0.2">
      <c r="B8" s="38" t="s">
        <v>2</v>
      </c>
      <c r="C8" s="225">
        <v>1.9352020454999064E-6</v>
      </c>
      <c r="D8" s="225">
        <v>2.3384762387108626E-3</v>
      </c>
      <c r="E8" s="225">
        <v>1.2203854658294766E-3</v>
      </c>
      <c r="F8" s="225">
        <v>1.3027752092817924E-3</v>
      </c>
      <c r="G8" s="226">
        <v>8.3402896955631078E-5</v>
      </c>
      <c r="I8" s="38" t="s">
        <v>267</v>
      </c>
      <c r="J8" s="45">
        <v>0.08</v>
      </c>
    </row>
    <row r="9" spans="2:12" x14ac:dyDescent="0.2">
      <c r="B9" s="38" t="s">
        <v>3</v>
      </c>
      <c r="C9" s="225">
        <v>8.8894587846333195E-6</v>
      </c>
      <c r="D9" s="225">
        <v>1.2203854658294766E-3</v>
      </c>
      <c r="E9" s="225">
        <v>1.9345221968234405E-3</v>
      </c>
      <c r="F9" s="225">
        <v>7.4277344047080085E-4</v>
      </c>
      <c r="G9" s="226">
        <v>5.5400348511369657E-5</v>
      </c>
      <c r="I9" s="38" t="s">
        <v>4</v>
      </c>
      <c r="J9" s="45">
        <v>0.13</v>
      </c>
    </row>
    <row r="10" spans="2:12" ht="16" thickBot="1" x14ac:dyDescent="0.25">
      <c r="B10" s="38" t="s">
        <v>4</v>
      </c>
      <c r="C10" s="225">
        <v>2.7930964857425522E-5</v>
      </c>
      <c r="D10" s="225">
        <v>1.3027752092817924E-3</v>
      </c>
      <c r="E10" s="225">
        <v>7.4277344047080085E-4</v>
      </c>
      <c r="F10" s="225">
        <v>1.401700208276857E-2</v>
      </c>
      <c r="G10" s="226">
        <v>4.1088267712916515E-3</v>
      </c>
      <c r="I10" s="41" t="s">
        <v>5</v>
      </c>
      <c r="J10" s="46">
        <v>0.15</v>
      </c>
    </row>
    <row r="11" spans="2:12" ht="16" thickBot="1" x14ac:dyDescent="0.25">
      <c r="B11" s="41" t="s">
        <v>5</v>
      </c>
      <c r="C11" s="227">
        <v>-2.3078141735854985E-5</v>
      </c>
      <c r="D11" s="227">
        <v>8.3402896955631078E-5</v>
      </c>
      <c r="E11" s="227">
        <v>5.5400348511369657E-5</v>
      </c>
      <c r="F11" s="227">
        <v>4.1088267712916515E-3</v>
      </c>
      <c r="G11" s="228">
        <v>1.5039529701081022E-2</v>
      </c>
    </row>
    <row r="13" spans="2:12" ht="16" thickBot="1" x14ac:dyDescent="0.25">
      <c r="D13" s="22"/>
      <c r="E13" s="22"/>
      <c r="F13" s="22"/>
      <c r="G13" s="22"/>
      <c r="H13" s="22"/>
      <c r="I13" s="22"/>
    </row>
    <row r="14" spans="2:12" x14ac:dyDescent="0.2">
      <c r="B14" s="291" t="s">
        <v>275</v>
      </c>
      <c r="C14" s="292"/>
      <c r="D14" s="53" t="s">
        <v>1</v>
      </c>
      <c r="E14" s="53" t="s">
        <v>2</v>
      </c>
      <c r="F14" s="53" t="s">
        <v>3</v>
      </c>
      <c r="G14" s="53" t="s">
        <v>4</v>
      </c>
      <c r="H14" s="53" t="s">
        <v>5</v>
      </c>
      <c r="I14" s="53" t="s">
        <v>271</v>
      </c>
      <c r="J14" s="53" t="s">
        <v>272</v>
      </c>
      <c r="K14" s="54" t="s">
        <v>416</v>
      </c>
      <c r="L14" s="54" t="s">
        <v>276</v>
      </c>
    </row>
    <row r="15" spans="2:12" ht="16" thickBot="1" x14ac:dyDescent="0.25">
      <c r="B15" s="298" t="s">
        <v>417</v>
      </c>
      <c r="C15" s="299"/>
      <c r="D15" s="69">
        <v>0.39455003516890313</v>
      </c>
      <c r="E15" s="69">
        <v>0.20151836085834529</v>
      </c>
      <c r="F15" s="69">
        <v>0.18602134610654231</v>
      </c>
      <c r="G15" s="69">
        <v>6.9877942941603072E-2</v>
      </c>
      <c r="H15" s="69">
        <v>0.14803231492460608</v>
      </c>
      <c r="I15" s="70">
        <f>D15*J6+E15*J7+F15*J8+G15*J9+H15*J10</f>
        <v>8.5000000116871713E-2</v>
      </c>
      <c r="J15" s="52">
        <f>+SUMPRODUCT(MMULT(D15:H15,C7:G11),D15:H15)</f>
        <v>8.0240777737225217E-4</v>
      </c>
      <c r="K15" s="243">
        <f>SQRT(J15)</f>
        <v>2.8326803161886308E-2</v>
      </c>
      <c r="L15" s="46">
        <f>D15+E15+F15+G15+H15</f>
        <v>0.99999999999999989</v>
      </c>
    </row>
    <row r="17" spans="1:12" x14ac:dyDescent="0.2">
      <c r="A17" s="39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</row>
    <row r="18" spans="1:12" x14ac:dyDescent="0.2">
      <c r="A18" s="39"/>
      <c r="B18" s="300"/>
      <c r="C18" s="300"/>
      <c r="D18" s="47"/>
      <c r="E18" s="47"/>
      <c r="F18" s="47"/>
      <c r="G18" s="47"/>
      <c r="H18" s="47"/>
      <c r="I18" s="48"/>
      <c r="J18" s="49"/>
      <c r="K18" s="39"/>
      <c r="L18" s="39"/>
    </row>
    <row r="19" spans="1:12" x14ac:dyDescent="0.2">
      <c r="A19" s="39"/>
      <c r="B19" s="300"/>
      <c r="C19" s="300"/>
      <c r="D19" s="47"/>
      <c r="E19" s="47"/>
      <c r="F19" s="47"/>
      <c r="G19" s="47"/>
      <c r="H19" s="47"/>
      <c r="I19" s="48"/>
      <c r="J19" s="49"/>
      <c r="K19" s="39"/>
      <c r="L19" s="39"/>
    </row>
    <row r="20" spans="1:12" x14ac:dyDescent="0.2">
      <c r="A20" s="39"/>
      <c r="B20" s="300"/>
      <c r="C20" s="300"/>
      <c r="D20" s="47"/>
      <c r="E20" s="47"/>
      <c r="F20" s="47"/>
      <c r="G20" s="47"/>
      <c r="H20" s="47"/>
      <c r="I20" s="48"/>
      <c r="J20" s="49"/>
      <c r="K20" s="39"/>
      <c r="L20" s="39"/>
    </row>
    <row r="21" spans="1:12" x14ac:dyDescent="0.2">
      <c r="A21" s="39"/>
      <c r="B21" s="300"/>
      <c r="C21" s="300"/>
      <c r="D21" s="39"/>
      <c r="E21" s="39"/>
      <c r="F21" s="39"/>
      <c r="G21" s="39"/>
      <c r="H21" s="39"/>
      <c r="I21" s="48"/>
      <c r="J21" s="39"/>
      <c r="K21" s="39"/>
      <c r="L21" s="39"/>
    </row>
    <row r="22" spans="1:12" x14ac:dyDescent="0.2">
      <c r="A22" s="39"/>
      <c r="B22" s="39"/>
      <c r="C22" s="39"/>
      <c r="D22" s="39"/>
      <c r="E22" s="39"/>
      <c r="F22" s="39"/>
      <c r="G22" s="39"/>
      <c r="H22" s="39"/>
      <c r="I22" s="49"/>
      <c r="J22" s="39"/>
      <c r="K22" s="39"/>
      <c r="L22" s="39"/>
    </row>
    <row r="23" spans="1:12" x14ac:dyDescent="0.2">
      <c r="A23" s="39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</row>
    <row r="24" spans="1:12" x14ac:dyDescent="0.2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</row>
  </sheetData>
  <mergeCells count="8">
    <mergeCell ref="B5:G5"/>
    <mergeCell ref="I5:J5"/>
    <mergeCell ref="B14:C14"/>
    <mergeCell ref="B15:C15"/>
    <mergeCell ref="B21:C21"/>
    <mergeCell ref="B18:C18"/>
    <mergeCell ref="B19:C19"/>
    <mergeCell ref="B20:C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W944"/>
  <sheetViews>
    <sheetView topLeftCell="A80" zoomScale="50" zoomScaleNormal="59" zoomScalePageLayoutView="59" workbookViewId="0">
      <selection activeCell="W90" sqref="W90"/>
    </sheetView>
  </sheetViews>
  <sheetFormatPr baseColWidth="10" defaultColWidth="10.83203125" defaultRowHeight="15" x14ac:dyDescent="0.2"/>
  <cols>
    <col min="1" max="1" width="12.6640625" style="1" customWidth="1"/>
    <col min="2" max="2" width="13" style="1" bestFit="1" customWidth="1"/>
    <col min="3" max="3" width="13.83203125" style="1" customWidth="1"/>
    <col min="4" max="4" width="9.1640625" style="1" bestFit="1" customWidth="1"/>
    <col min="5" max="5" width="13.5" style="1" bestFit="1" customWidth="1"/>
    <col min="6" max="6" width="14.1640625" style="1" bestFit="1" customWidth="1"/>
    <col min="7" max="7" width="9.83203125" style="1" bestFit="1" customWidth="1"/>
    <col min="8" max="8" width="8.1640625" style="1" customWidth="1"/>
    <col min="9" max="9" width="7.33203125" style="1" bestFit="1" customWidth="1"/>
    <col min="10" max="10" width="9" style="1" customWidth="1"/>
    <col min="11" max="11" width="16.5" style="1" bestFit="1" customWidth="1"/>
    <col min="12" max="12" width="5.83203125" style="1" bestFit="1" customWidth="1"/>
    <col min="13" max="20" width="10.83203125" style="3"/>
    <col min="21" max="335" width="10.83203125" style="100"/>
    <col min="336" max="16384" width="10.83203125" style="1"/>
  </cols>
  <sheetData>
    <row r="1" spans="1:335" s="3" customFormat="1" x14ac:dyDescent="0.2"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  <c r="EG1" s="100"/>
      <c r="EH1" s="100"/>
      <c r="EI1" s="100"/>
      <c r="EJ1" s="100"/>
      <c r="EK1" s="100"/>
      <c r="EL1" s="100"/>
      <c r="EM1" s="100"/>
      <c r="EN1" s="100"/>
      <c r="EO1" s="100"/>
      <c r="EP1" s="100"/>
      <c r="EQ1" s="100"/>
      <c r="ER1" s="100"/>
      <c r="ES1" s="100"/>
      <c r="ET1" s="100"/>
      <c r="EU1" s="100"/>
      <c r="EV1" s="100"/>
      <c r="EW1" s="100"/>
      <c r="EX1" s="100"/>
      <c r="EY1" s="100"/>
      <c r="EZ1" s="100"/>
      <c r="FA1" s="100"/>
      <c r="FB1" s="100"/>
      <c r="FC1" s="100"/>
      <c r="FD1" s="100"/>
      <c r="FE1" s="100"/>
      <c r="FF1" s="100"/>
      <c r="FG1" s="100"/>
      <c r="FH1" s="100"/>
      <c r="FI1" s="100"/>
      <c r="FJ1" s="100"/>
      <c r="FK1" s="100"/>
      <c r="FL1" s="100"/>
      <c r="FM1" s="100"/>
      <c r="FN1" s="100"/>
      <c r="FO1" s="100"/>
      <c r="FP1" s="100"/>
      <c r="FQ1" s="100"/>
      <c r="FR1" s="100"/>
      <c r="FS1" s="100"/>
      <c r="FT1" s="100"/>
      <c r="FU1" s="100"/>
      <c r="FV1" s="100"/>
      <c r="FW1" s="100"/>
      <c r="FX1" s="100"/>
      <c r="FY1" s="100"/>
      <c r="FZ1" s="100"/>
      <c r="GA1" s="100"/>
      <c r="GB1" s="100"/>
      <c r="GC1" s="100"/>
      <c r="GD1" s="100"/>
      <c r="GE1" s="100"/>
      <c r="GF1" s="100"/>
      <c r="GG1" s="100"/>
      <c r="GH1" s="100"/>
      <c r="GI1" s="100"/>
      <c r="GJ1" s="100"/>
      <c r="GK1" s="100"/>
      <c r="GL1" s="100"/>
      <c r="GM1" s="100"/>
      <c r="GN1" s="100"/>
      <c r="GO1" s="100"/>
      <c r="GP1" s="100"/>
      <c r="GQ1" s="100"/>
      <c r="GR1" s="100"/>
      <c r="GS1" s="100"/>
      <c r="GT1" s="100"/>
      <c r="GU1" s="100"/>
      <c r="GV1" s="100"/>
      <c r="GW1" s="100"/>
      <c r="GX1" s="100"/>
      <c r="GY1" s="100"/>
      <c r="GZ1" s="100"/>
      <c r="HA1" s="100"/>
      <c r="HB1" s="100"/>
      <c r="HC1" s="100"/>
      <c r="HD1" s="100"/>
      <c r="HE1" s="100"/>
      <c r="HF1" s="100"/>
      <c r="HG1" s="100"/>
      <c r="HH1" s="100"/>
      <c r="HI1" s="100"/>
      <c r="HJ1" s="100"/>
      <c r="HK1" s="100"/>
      <c r="HL1" s="100"/>
      <c r="HM1" s="100"/>
      <c r="HN1" s="100"/>
      <c r="HO1" s="100"/>
      <c r="HP1" s="100"/>
      <c r="HQ1" s="100"/>
      <c r="HR1" s="100"/>
      <c r="HS1" s="100"/>
      <c r="HT1" s="100"/>
      <c r="HU1" s="100"/>
      <c r="HV1" s="100"/>
      <c r="HW1" s="100"/>
      <c r="HX1" s="100"/>
      <c r="HY1" s="100"/>
      <c r="HZ1" s="100"/>
      <c r="IA1" s="100"/>
      <c r="IB1" s="100"/>
      <c r="IC1" s="100"/>
      <c r="ID1" s="100"/>
      <c r="IE1" s="100"/>
      <c r="IF1" s="100"/>
      <c r="IG1" s="100"/>
      <c r="IH1" s="100"/>
      <c r="II1" s="100"/>
      <c r="IJ1" s="100"/>
      <c r="IK1" s="100"/>
      <c r="IL1" s="100"/>
      <c r="IM1" s="100"/>
      <c r="IN1" s="100"/>
      <c r="IO1" s="100"/>
      <c r="IP1" s="100"/>
      <c r="IQ1" s="100"/>
      <c r="IR1" s="100"/>
      <c r="IS1" s="100"/>
      <c r="IT1" s="100"/>
      <c r="IU1" s="100"/>
      <c r="IV1" s="100"/>
      <c r="IW1" s="100"/>
      <c r="IX1" s="100"/>
      <c r="IY1" s="100"/>
      <c r="IZ1" s="100"/>
      <c r="JA1" s="100"/>
      <c r="JB1" s="100"/>
      <c r="JC1" s="100"/>
      <c r="JD1" s="100"/>
      <c r="JE1" s="100"/>
      <c r="JF1" s="100"/>
      <c r="JG1" s="100"/>
      <c r="JH1" s="100"/>
      <c r="JI1" s="100"/>
      <c r="JJ1" s="100"/>
      <c r="JK1" s="100"/>
      <c r="JL1" s="100"/>
      <c r="JM1" s="100"/>
      <c r="JN1" s="100"/>
      <c r="JO1" s="100"/>
      <c r="JP1" s="100"/>
      <c r="JQ1" s="100"/>
      <c r="JR1" s="100"/>
      <c r="JS1" s="100"/>
      <c r="JT1" s="100"/>
      <c r="JU1" s="100"/>
      <c r="JV1" s="100"/>
      <c r="JW1" s="100"/>
      <c r="JX1" s="100"/>
      <c r="JY1" s="100"/>
      <c r="JZ1" s="100"/>
      <c r="KA1" s="100"/>
      <c r="KB1" s="100"/>
      <c r="KC1" s="100"/>
      <c r="KD1" s="100"/>
      <c r="KE1" s="100"/>
      <c r="KF1" s="100"/>
      <c r="KG1" s="100"/>
      <c r="KH1" s="100"/>
      <c r="KI1" s="100"/>
      <c r="KJ1" s="100"/>
      <c r="KK1" s="100"/>
      <c r="KL1" s="100"/>
      <c r="KM1" s="100"/>
      <c r="KN1" s="100"/>
      <c r="KO1" s="100"/>
      <c r="KP1" s="100"/>
      <c r="KQ1" s="100"/>
      <c r="KR1" s="100"/>
      <c r="KS1" s="100"/>
      <c r="KT1" s="100"/>
      <c r="KU1" s="100"/>
      <c r="KV1" s="100"/>
      <c r="KW1" s="100"/>
      <c r="KX1" s="100"/>
      <c r="KY1" s="100"/>
      <c r="KZ1" s="100"/>
      <c r="LA1" s="100"/>
      <c r="LB1" s="100"/>
      <c r="LC1" s="100"/>
      <c r="LD1" s="100"/>
      <c r="LE1" s="100"/>
      <c r="LF1" s="100"/>
      <c r="LG1" s="100"/>
      <c r="LH1" s="100"/>
      <c r="LI1" s="100"/>
      <c r="LJ1" s="100"/>
      <c r="LK1" s="100"/>
      <c r="LL1" s="100"/>
      <c r="LM1" s="100"/>
      <c r="LN1" s="100"/>
      <c r="LO1" s="100"/>
      <c r="LP1" s="100"/>
      <c r="LQ1" s="100"/>
      <c r="LR1" s="100"/>
      <c r="LS1" s="100"/>
      <c r="LT1" s="100"/>
      <c r="LU1" s="100"/>
      <c r="LV1" s="100"/>
      <c r="LW1" s="100"/>
    </row>
    <row r="2" spans="1:335" s="3" customFormat="1" x14ac:dyDescent="0.2"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0"/>
      <c r="BI2" s="100"/>
      <c r="BJ2" s="100"/>
      <c r="BK2" s="100"/>
      <c r="BL2" s="100"/>
      <c r="BM2" s="100"/>
      <c r="BN2" s="100"/>
      <c r="BO2" s="100"/>
      <c r="BP2" s="100"/>
      <c r="BQ2" s="100"/>
      <c r="BR2" s="100"/>
      <c r="BS2" s="100"/>
      <c r="BT2" s="100"/>
      <c r="BU2" s="100"/>
      <c r="BV2" s="100"/>
      <c r="BW2" s="100"/>
      <c r="BX2" s="100"/>
      <c r="BY2" s="100"/>
      <c r="BZ2" s="100"/>
      <c r="CA2" s="100"/>
      <c r="CB2" s="100"/>
      <c r="CC2" s="100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100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100"/>
      <c r="DM2" s="100"/>
      <c r="DN2" s="100"/>
      <c r="DO2" s="100"/>
      <c r="DP2" s="100"/>
      <c r="DQ2" s="100"/>
      <c r="DR2" s="100"/>
      <c r="DS2" s="100"/>
      <c r="DT2" s="100"/>
      <c r="DU2" s="100"/>
      <c r="DV2" s="100"/>
      <c r="DW2" s="100"/>
      <c r="DX2" s="100"/>
      <c r="DY2" s="100"/>
      <c r="DZ2" s="100"/>
      <c r="EA2" s="100"/>
      <c r="EB2" s="100"/>
      <c r="EC2" s="100"/>
      <c r="ED2" s="100"/>
      <c r="EE2" s="100"/>
      <c r="EF2" s="100"/>
      <c r="EG2" s="100"/>
      <c r="EH2" s="100"/>
      <c r="EI2" s="100"/>
      <c r="EJ2" s="100"/>
      <c r="EK2" s="100"/>
      <c r="EL2" s="100"/>
      <c r="EM2" s="100"/>
      <c r="EN2" s="100"/>
      <c r="EO2" s="100"/>
      <c r="EP2" s="100"/>
      <c r="EQ2" s="100"/>
      <c r="ER2" s="100"/>
      <c r="ES2" s="100"/>
      <c r="ET2" s="100"/>
      <c r="EU2" s="100"/>
      <c r="EV2" s="100"/>
      <c r="EW2" s="100"/>
      <c r="EX2" s="100"/>
      <c r="EY2" s="100"/>
      <c r="EZ2" s="100"/>
      <c r="FA2" s="100"/>
      <c r="FB2" s="100"/>
      <c r="FC2" s="100"/>
      <c r="FD2" s="100"/>
      <c r="FE2" s="100"/>
      <c r="FF2" s="100"/>
      <c r="FG2" s="100"/>
      <c r="FH2" s="100"/>
      <c r="FI2" s="100"/>
      <c r="FJ2" s="100"/>
      <c r="FK2" s="100"/>
      <c r="FL2" s="100"/>
      <c r="FM2" s="100"/>
      <c r="FN2" s="100"/>
      <c r="FO2" s="100"/>
      <c r="FP2" s="100"/>
      <c r="FQ2" s="100"/>
      <c r="FR2" s="100"/>
      <c r="FS2" s="100"/>
      <c r="FT2" s="100"/>
      <c r="FU2" s="100"/>
      <c r="FV2" s="100"/>
      <c r="FW2" s="100"/>
      <c r="FX2" s="100"/>
      <c r="FY2" s="100"/>
      <c r="FZ2" s="100"/>
      <c r="GA2" s="100"/>
      <c r="GB2" s="100"/>
      <c r="GC2" s="100"/>
      <c r="GD2" s="100"/>
      <c r="GE2" s="100"/>
      <c r="GF2" s="100"/>
      <c r="GG2" s="100"/>
      <c r="GH2" s="100"/>
      <c r="GI2" s="100"/>
      <c r="GJ2" s="100"/>
      <c r="GK2" s="100"/>
      <c r="GL2" s="100"/>
      <c r="GM2" s="100"/>
      <c r="GN2" s="100"/>
      <c r="GO2" s="100"/>
      <c r="GP2" s="100"/>
      <c r="GQ2" s="100"/>
      <c r="GR2" s="100"/>
      <c r="GS2" s="100"/>
      <c r="GT2" s="100"/>
      <c r="GU2" s="100"/>
      <c r="GV2" s="100"/>
      <c r="GW2" s="100"/>
      <c r="GX2" s="100"/>
      <c r="GY2" s="100"/>
      <c r="GZ2" s="100"/>
      <c r="HA2" s="100"/>
      <c r="HB2" s="100"/>
      <c r="HC2" s="100"/>
      <c r="HD2" s="100"/>
      <c r="HE2" s="100"/>
      <c r="HF2" s="100"/>
      <c r="HG2" s="100"/>
      <c r="HH2" s="100"/>
      <c r="HI2" s="100"/>
      <c r="HJ2" s="100"/>
      <c r="HK2" s="100"/>
      <c r="HL2" s="100"/>
      <c r="HM2" s="100"/>
      <c r="HN2" s="100"/>
      <c r="HO2" s="100"/>
      <c r="HP2" s="100"/>
      <c r="HQ2" s="100"/>
      <c r="HR2" s="100"/>
      <c r="HS2" s="100"/>
      <c r="HT2" s="100"/>
      <c r="HU2" s="100"/>
      <c r="HV2" s="100"/>
      <c r="HW2" s="100"/>
      <c r="HX2" s="100"/>
      <c r="HY2" s="100"/>
      <c r="HZ2" s="100"/>
      <c r="IA2" s="100"/>
      <c r="IB2" s="100"/>
      <c r="IC2" s="100"/>
      <c r="ID2" s="100"/>
      <c r="IE2" s="100"/>
      <c r="IF2" s="100"/>
      <c r="IG2" s="100"/>
      <c r="IH2" s="100"/>
      <c r="II2" s="100"/>
      <c r="IJ2" s="100"/>
      <c r="IK2" s="100"/>
      <c r="IL2" s="100"/>
      <c r="IM2" s="100"/>
      <c r="IN2" s="100"/>
      <c r="IO2" s="100"/>
      <c r="IP2" s="100"/>
      <c r="IQ2" s="100"/>
      <c r="IR2" s="100"/>
      <c r="IS2" s="100"/>
      <c r="IT2" s="100"/>
      <c r="IU2" s="100"/>
      <c r="IV2" s="100"/>
      <c r="IW2" s="100"/>
      <c r="IX2" s="100"/>
      <c r="IY2" s="100"/>
      <c r="IZ2" s="100"/>
      <c r="JA2" s="100"/>
      <c r="JB2" s="100"/>
      <c r="JC2" s="100"/>
      <c r="JD2" s="100"/>
      <c r="JE2" s="100"/>
      <c r="JF2" s="100"/>
      <c r="JG2" s="100"/>
      <c r="JH2" s="100"/>
      <c r="JI2" s="100"/>
      <c r="JJ2" s="100"/>
      <c r="JK2" s="100"/>
      <c r="JL2" s="100"/>
      <c r="JM2" s="100"/>
      <c r="JN2" s="100"/>
      <c r="JO2" s="100"/>
      <c r="JP2" s="100"/>
      <c r="JQ2" s="100"/>
      <c r="JR2" s="100"/>
      <c r="JS2" s="100"/>
      <c r="JT2" s="100"/>
      <c r="JU2" s="100"/>
      <c r="JV2" s="100"/>
      <c r="JW2" s="100"/>
      <c r="JX2" s="100"/>
      <c r="JY2" s="100"/>
      <c r="JZ2" s="100"/>
      <c r="KA2" s="100"/>
      <c r="KB2" s="100"/>
      <c r="KC2" s="100"/>
      <c r="KD2" s="100"/>
      <c r="KE2" s="100"/>
      <c r="KF2" s="100"/>
      <c r="KG2" s="100"/>
      <c r="KH2" s="100"/>
      <c r="KI2" s="100"/>
      <c r="KJ2" s="100"/>
      <c r="KK2" s="100"/>
      <c r="KL2" s="100"/>
      <c r="KM2" s="100"/>
      <c r="KN2" s="100"/>
      <c r="KO2" s="100"/>
      <c r="KP2" s="100"/>
      <c r="KQ2" s="100"/>
      <c r="KR2" s="100"/>
      <c r="KS2" s="100"/>
      <c r="KT2" s="100"/>
      <c r="KU2" s="100"/>
      <c r="KV2" s="100"/>
      <c r="KW2" s="100"/>
      <c r="KX2" s="100"/>
      <c r="KY2" s="100"/>
      <c r="KZ2" s="100"/>
      <c r="LA2" s="100"/>
      <c r="LB2" s="100"/>
      <c r="LC2" s="100"/>
      <c r="LD2" s="100"/>
      <c r="LE2" s="100"/>
      <c r="LF2" s="100"/>
      <c r="LG2" s="100"/>
      <c r="LH2" s="100"/>
      <c r="LI2" s="100"/>
      <c r="LJ2" s="100"/>
      <c r="LK2" s="100"/>
      <c r="LL2" s="100"/>
      <c r="LM2" s="100"/>
      <c r="LN2" s="100"/>
      <c r="LO2" s="100"/>
      <c r="LP2" s="100"/>
      <c r="LQ2" s="100"/>
      <c r="LR2" s="100"/>
      <c r="LS2" s="100"/>
      <c r="LT2" s="100"/>
      <c r="LU2" s="100"/>
      <c r="LV2" s="100"/>
      <c r="LW2" s="100"/>
    </row>
    <row r="3" spans="1:335" s="3" customFormat="1" x14ac:dyDescent="0.2"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  <c r="BK3" s="100"/>
      <c r="BL3" s="100"/>
      <c r="BM3" s="100"/>
      <c r="BN3" s="100"/>
      <c r="BO3" s="100"/>
      <c r="BP3" s="100"/>
      <c r="BQ3" s="100"/>
      <c r="BR3" s="100"/>
      <c r="BS3" s="100"/>
      <c r="BT3" s="100"/>
      <c r="BU3" s="100"/>
      <c r="BV3" s="100"/>
      <c r="BW3" s="100"/>
      <c r="BX3" s="100"/>
      <c r="BY3" s="100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100"/>
      <c r="DM3" s="100"/>
      <c r="DN3" s="100"/>
      <c r="DO3" s="100"/>
      <c r="DP3" s="100"/>
      <c r="DQ3" s="100"/>
      <c r="DR3" s="100"/>
      <c r="DS3" s="100"/>
      <c r="DT3" s="100"/>
      <c r="DU3" s="100"/>
      <c r="DV3" s="100"/>
      <c r="DW3" s="100"/>
      <c r="DX3" s="100"/>
      <c r="DY3" s="100"/>
      <c r="DZ3" s="100"/>
      <c r="EA3" s="100"/>
      <c r="EB3" s="100"/>
      <c r="EC3" s="100"/>
      <c r="ED3" s="100"/>
      <c r="EE3" s="100"/>
      <c r="EF3" s="100"/>
      <c r="EG3" s="100"/>
      <c r="EH3" s="100"/>
      <c r="EI3" s="100"/>
      <c r="EJ3" s="100"/>
      <c r="EK3" s="100"/>
      <c r="EL3" s="100"/>
      <c r="EM3" s="100"/>
      <c r="EN3" s="100"/>
      <c r="EO3" s="100"/>
      <c r="EP3" s="100"/>
      <c r="EQ3" s="100"/>
      <c r="ER3" s="100"/>
      <c r="ES3" s="100"/>
      <c r="ET3" s="100"/>
      <c r="EU3" s="100"/>
      <c r="EV3" s="100"/>
      <c r="EW3" s="100"/>
      <c r="EX3" s="100"/>
      <c r="EY3" s="100"/>
      <c r="EZ3" s="100"/>
      <c r="FA3" s="100"/>
      <c r="FB3" s="100"/>
      <c r="FC3" s="100"/>
      <c r="FD3" s="100"/>
      <c r="FE3" s="100"/>
      <c r="FF3" s="100"/>
      <c r="FG3" s="100"/>
      <c r="FH3" s="100"/>
      <c r="FI3" s="100"/>
      <c r="FJ3" s="100"/>
      <c r="FK3" s="100"/>
      <c r="FL3" s="100"/>
      <c r="FM3" s="100"/>
      <c r="FN3" s="100"/>
      <c r="FO3" s="100"/>
      <c r="FP3" s="100"/>
      <c r="FQ3" s="100"/>
      <c r="FR3" s="100"/>
      <c r="FS3" s="100"/>
      <c r="FT3" s="100"/>
      <c r="FU3" s="100"/>
      <c r="FV3" s="100"/>
      <c r="FW3" s="100"/>
      <c r="FX3" s="100"/>
      <c r="FY3" s="100"/>
      <c r="FZ3" s="100"/>
      <c r="GA3" s="100"/>
      <c r="GB3" s="100"/>
      <c r="GC3" s="100"/>
      <c r="GD3" s="100"/>
      <c r="GE3" s="100"/>
      <c r="GF3" s="100"/>
      <c r="GG3" s="100"/>
      <c r="GH3" s="100"/>
      <c r="GI3" s="100"/>
      <c r="GJ3" s="100"/>
      <c r="GK3" s="100"/>
      <c r="GL3" s="100"/>
      <c r="GM3" s="100"/>
      <c r="GN3" s="100"/>
      <c r="GO3" s="100"/>
      <c r="GP3" s="100"/>
      <c r="GQ3" s="100"/>
      <c r="GR3" s="100"/>
      <c r="GS3" s="100"/>
      <c r="GT3" s="100"/>
      <c r="GU3" s="100"/>
      <c r="GV3" s="100"/>
      <c r="GW3" s="100"/>
      <c r="GX3" s="100"/>
      <c r="GY3" s="100"/>
      <c r="GZ3" s="100"/>
      <c r="HA3" s="100"/>
      <c r="HB3" s="100"/>
      <c r="HC3" s="100"/>
      <c r="HD3" s="100"/>
      <c r="HE3" s="100"/>
      <c r="HF3" s="100"/>
      <c r="HG3" s="100"/>
      <c r="HH3" s="100"/>
      <c r="HI3" s="100"/>
      <c r="HJ3" s="100"/>
      <c r="HK3" s="100"/>
      <c r="HL3" s="100"/>
      <c r="HM3" s="100"/>
      <c r="HN3" s="100"/>
      <c r="HO3" s="100"/>
      <c r="HP3" s="100"/>
      <c r="HQ3" s="100"/>
      <c r="HR3" s="100"/>
      <c r="HS3" s="100"/>
      <c r="HT3" s="100"/>
      <c r="HU3" s="100"/>
      <c r="HV3" s="100"/>
      <c r="HW3" s="100"/>
      <c r="HX3" s="100"/>
      <c r="HY3" s="100"/>
      <c r="HZ3" s="100"/>
      <c r="IA3" s="100"/>
      <c r="IB3" s="100"/>
      <c r="IC3" s="100"/>
      <c r="ID3" s="100"/>
      <c r="IE3" s="100"/>
      <c r="IF3" s="100"/>
      <c r="IG3" s="100"/>
      <c r="IH3" s="100"/>
      <c r="II3" s="100"/>
      <c r="IJ3" s="100"/>
      <c r="IK3" s="100"/>
      <c r="IL3" s="100"/>
      <c r="IM3" s="100"/>
      <c r="IN3" s="100"/>
      <c r="IO3" s="100"/>
      <c r="IP3" s="100"/>
      <c r="IQ3" s="100"/>
      <c r="IR3" s="100"/>
      <c r="IS3" s="100"/>
      <c r="IT3" s="100"/>
      <c r="IU3" s="100"/>
      <c r="IV3" s="100"/>
      <c r="IW3" s="100"/>
      <c r="IX3" s="100"/>
      <c r="IY3" s="100"/>
      <c r="IZ3" s="100"/>
      <c r="JA3" s="100"/>
      <c r="JB3" s="100"/>
      <c r="JC3" s="100"/>
      <c r="JD3" s="100"/>
      <c r="JE3" s="100"/>
      <c r="JF3" s="100"/>
      <c r="JG3" s="100"/>
      <c r="JH3" s="100"/>
      <c r="JI3" s="100"/>
      <c r="JJ3" s="100"/>
      <c r="JK3" s="100"/>
      <c r="JL3" s="100"/>
      <c r="JM3" s="100"/>
      <c r="JN3" s="100"/>
      <c r="JO3" s="100"/>
      <c r="JP3" s="100"/>
      <c r="JQ3" s="100"/>
      <c r="JR3" s="100"/>
      <c r="JS3" s="100"/>
      <c r="JT3" s="100"/>
      <c r="JU3" s="100"/>
      <c r="JV3" s="100"/>
      <c r="JW3" s="100"/>
      <c r="JX3" s="100"/>
      <c r="JY3" s="100"/>
      <c r="JZ3" s="100"/>
      <c r="KA3" s="100"/>
      <c r="KB3" s="100"/>
      <c r="KC3" s="100"/>
      <c r="KD3" s="100"/>
      <c r="KE3" s="100"/>
      <c r="KF3" s="100"/>
      <c r="KG3" s="100"/>
      <c r="KH3" s="100"/>
      <c r="KI3" s="100"/>
      <c r="KJ3" s="100"/>
      <c r="KK3" s="100"/>
      <c r="KL3" s="100"/>
      <c r="KM3" s="100"/>
      <c r="KN3" s="100"/>
      <c r="KO3" s="100"/>
      <c r="KP3" s="100"/>
      <c r="KQ3" s="100"/>
      <c r="KR3" s="100"/>
      <c r="KS3" s="100"/>
      <c r="KT3" s="100"/>
      <c r="KU3" s="100"/>
      <c r="KV3" s="100"/>
      <c r="KW3" s="100"/>
      <c r="KX3" s="100"/>
      <c r="KY3" s="100"/>
      <c r="KZ3" s="100"/>
      <c r="LA3" s="100"/>
      <c r="LB3" s="100"/>
      <c r="LC3" s="100"/>
      <c r="LD3" s="100"/>
      <c r="LE3" s="100"/>
      <c r="LF3" s="100"/>
      <c r="LG3" s="100"/>
      <c r="LH3" s="100"/>
      <c r="LI3" s="100"/>
      <c r="LJ3" s="100"/>
      <c r="LK3" s="100"/>
      <c r="LL3" s="100"/>
      <c r="LM3" s="100"/>
      <c r="LN3" s="100"/>
      <c r="LO3" s="100"/>
      <c r="LP3" s="100"/>
      <c r="LQ3" s="100"/>
      <c r="LR3" s="100"/>
      <c r="LS3" s="100"/>
      <c r="LT3" s="100"/>
      <c r="LU3" s="100"/>
      <c r="LV3" s="100"/>
      <c r="LW3" s="100"/>
    </row>
    <row r="4" spans="1:335" s="3" customFormat="1" x14ac:dyDescent="0.2"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C4" s="100"/>
      <c r="DD4" s="100"/>
      <c r="DE4" s="100"/>
      <c r="DF4" s="100"/>
      <c r="DG4" s="100"/>
      <c r="DH4" s="100"/>
      <c r="DI4" s="100"/>
      <c r="DJ4" s="100"/>
      <c r="DK4" s="100"/>
      <c r="DL4" s="100"/>
      <c r="DM4" s="100"/>
      <c r="DN4" s="100"/>
      <c r="DO4" s="100"/>
      <c r="DP4" s="100"/>
      <c r="DQ4" s="100"/>
      <c r="DR4" s="100"/>
      <c r="DS4" s="100"/>
      <c r="DT4" s="100"/>
      <c r="DU4" s="100"/>
      <c r="DV4" s="100"/>
      <c r="DW4" s="100"/>
      <c r="DX4" s="100"/>
      <c r="DY4" s="100"/>
      <c r="DZ4" s="100"/>
      <c r="EA4" s="100"/>
      <c r="EB4" s="100"/>
      <c r="EC4" s="100"/>
      <c r="ED4" s="100"/>
      <c r="EE4" s="100"/>
      <c r="EF4" s="100"/>
      <c r="EG4" s="100"/>
      <c r="EH4" s="100"/>
      <c r="EI4" s="100"/>
      <c r="EJ4" s="100"/>
      <c r="EK4" s="100"/>
      <c r="EL4" s="100"/>
      <c r="EM4" s="100"/>
      <c r="EN4" s="100"/>
      <c r="EO4" s="100"/>
      <c r="EP4" s="100"/>
      <c r="EQ4" s="100"/>
      <c r="ER4" s="100"/>
      <c r="ES4" s="100"/>
      <c r="ET4" s="100"/>
      <c r="EU4" s="100"/>
      <c r="EV4" s="100"/>
      <c r="EW4" s="100"/>
      <c r="EX4" s="100"/>
      <c r="EY4" s="100"/>
      <c r="EZ4" s="100"/>
      <c r="FA4" s="100"/>
      <c r="FB4" s="100"/>
      <c r="FC4" s="100"/>
      <c r="FD4" s="100"/>
      <c r="FE4" s="100"/>
      <c r="FF4" s="100"/>
      <c r="FG4" s="100"/>
      <c r="FH4" s="100"/>
      <c r="FI4" s="100"/>
      <c r="FJ4" s="100"/>
      <c r="FK4" s="100"/>
      <c r="FL4" s="100"/>
      <c r="FM4" s="100"/>
      <c r="FN4" s="100"/>
      <c r="FO4" s="100"/>
      <c r="FP4" s="100"/>
      <c r="FQ4" s="100"/>
      <c r="FR4" s="100"/>
      <c r="FS4" s="100"/>
      <c r="FT4" s="100"/>
      <c r="FU4" s="100"/>
      <c r="FV4" s="100"/>
      <c r="FW4" s="100"/>
      <c r="FX4" s="100"/>
      <c r="FY4" s="100"/>
      <c r="FZ4" s="100"/>
      <c r="GA4" s="100"/>
      <c r="GB4" s="100"/>
      <c r="GC4" s="100"/>
      <c r="GD4" s="100"/>
      <c r="GE4" s="100"/>
      <c r="GF4" s="100"/>
      <c r="GG4" s="100"/>
      <c r="GH4" s="100"/>
      <c r="GI4" s="100"/>
      <c r="GJ4" s="100"/>
      <c r="GK4" s="100"/>
      <c r="GL4" s="100"/>
      <c r="GM4" s="100"/>
      <c r="GN4" s="100"/>
      <c r="GO4" s="100"/>
      <c r="GP4" s="100"/>
      <c r="GQ4" s="100"/>
      <c r="GR4" s="100"/>
      <c r="GS4" s="100"/>
      <c r="GT4" s="100"/>
      <c r="GU4" s="100"/>
      <c r="GV4" s="100"/>
      <c r="GW4" s="100"/>
      <c r="GX4" s="100"/>
      <c r="GY4" s="100"/>
      <c r="GZ4" s="100"/>
      <c r="HA4" s="100"/>
      <c r="HB4" s="100"/>
      <c r="HC4" s="100"/>
      <c r="HD4" s="100"/>
      <c r="HE4" s="100"/>
      <c r="HF4" s="100"/>
      <c r="HG4" s="100"/>
      <c r="HH4" s="100"/>
      <c r="HI4" s="100"/>
      <c r="HJ4" s="100"/>
      <c r="HK4" s="100"/>
      <c r="HL4" s="100"/>
      <c r="HM4" s="100"/>
      <c r="HN4" s="100"/>
      <c r="HO4" s="100"/>
      <c r="HP4" s="100"/>
      <c r="HQ4" s="100"/>
      <c r="HR4" s="100"/>
      <c r="HS4" s="100"/>
      <c r="HT4" s="100"/>
      <c r="HU4" s="100"/>
      <c r="HV4" s="100"/>
      <c r="HW4" s="100"/>
      <c r="HX4" s="100"/>
      <c r="HY4" s="100"/>
      <c r="HZ4" s="100"/>
      <c r="IA4" s="100"/>
      <c r="IB4" s="100"/>
      <c r="IC4" s="100"/>
      <c r="ID4" s="100"/>
      <c r="IE4" s="100"/>
      <c r="IF4" s="100"/>
      <c r="IG4" s="100"/>
      <c r="IH4" s="100"/>
      <c r="II4" s="100"/>
      <c r="IJ4" s="100"/>
      <c r="IK4" s="100"/>
      <c r="IL4" s="100"/>
      <c r="IM4" s="100"/>
      <c r="IN4" s="100"/>
      <c r="IO4" s="100"/>
      <c r="IP4" s="100"/>
      <c r="IQ4" s="100"/>
      <c r="IR4" s="100"/>
      <c r="IS4" s="100"/>
      <c r="IT4" s="100"/>
      <c r="IU4" s="100"/>
      <c r="IV4" s="100"/>
      <c r="IW4" s="100"/>
      <c r="IX4" s="100"/>
      <c r="IY4" s="100"/>
      <c r="IZ4" s="100"/>
      <c r="JA4" s="100"/>
      <c r="JB4" s="100"/>
      <c r="JC4" s="100"/>
      <c r="JD4" s="100"/>
      <c r="JE4" s="100"/>
      <c r="JF4" s="100"/>
      <c r="JG4" s="100"/>
      <c r="JH4" s="100"/>
      <c r="JI4" s="100"/>
      <c r="JJ4" s="100"/>
      <c r="JK4" s="100"/>
      <c r="JL4" s="100"/>
      <c r="JM4" s="100"/>
      <c r="JN4" s="100"/>
      <c r="JO4" s="100"/>
      <c r="JP4" s="100"/>
      <c r="JQ4" s="100"/>
      <c r="JR4" s="100"/>
      <c r="JS4" s="100"/>
      <c r="JT4" s="100"/>
      <c r="JU4" s="100"/>
      <c r="JV4" s="100"/>
      <c r="JW4" s="100"/>
      <c r="JX4" s="100"/>
      <c r="JY4" s="100"/>
      <c r="JZ4" s="100"/>
      <c r="KA4" s="100"/>
      <c r="KB4" s="100"/>
      <c r="KC4" s="100"/>
      <c r="KD4" s="100"/>
      <c r="KE4" s="100"/>
      <c r="KF4" s="100"/>
      <c r="KG4" s="100"/>
      <c r="KH4" s="100"/>
      <c r="KI4" s="100"/>
      <c r="KJ4" s="100"/>
      <c r="KK4" s="100"/>
      <c r="KL4" s="100"/>
      <c r="KM4" s="100"/>
      <c r="KN4" s="100"/>
      <c r="KO4" s="100"/>
      <c r="KP4" s="100"/>
      <c r="KQ4" s="100"/>
      <c r="KR4" s="100"/>
      <c r="KS4" s="100"/>
      <c r="KT4" s="100"/>
      <c r="KU4" s="100"/>
      <c r="KV4" s="100"/>
      <c r="KW4" s="100"/>
      <c r="KX4" s="100"/>
      <c r="KY4" s="100"/>
      <c r="KZ4" s="100"/>
      <c r="LA4" s="100"/>
      <c r="LB4" s="100"/>
      <c r="LC4" s="100"/>
      <c r="LD4" s="100"/>
      <c r="LE4" s="100"/>
      <c r="LF4" s="100"/>
      <c r="LG4" s="100"/>
      <c r="LH4" s="100"/>
      <c r="LI4" s="100"/>
      <c r="LJ4" s="100"/>
      <c r="LK4" s="100"/>
      <c r="LL4" s="100"/>
      <c r="LM4" s="100"/>
      <c r="LN4" s="100"/>
      <c r="LO4" s="100"/>
      <c r="LP4" s="100"/>
      <c r="LQ4" s="100"/>
      <c r="LR4" s="100"/>
      <c r="LS4" s="100"/>
      <c r="LT4" s="100"/>
      <c r="LU4" s="100"/>
      <c r="LV4" s="100"/>
      <c r="LW4" s="100"/>
    </row>
    <row r="5" spans="1:335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1:335" ht="16" thickBot="1" x14ac:dyDescent="0.2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spans="1:335" ht="16" thickBot="1" x14ac:dyDescent="0.25">
      <c r="A7" s="3"/>
      <c r="B7" s="289" t="s">
        <v>262</v>
      </c>
      <c r="C7" s="293"/>
      <c r="D7" s="293"/>
      <c r="E7" s="293"/>
      <c r="F7" s="293"/>
      <c r="G7" s="290"/>
      <c r="H7" s="3"/>
      <c r="I7" s="289" t="s">
        <v>274</v>
      </c>
      <c r="J7" s="290"/>
      <c r="K7" s="3"/>
      <c r="L7" s="3"/>
    </row>
    <row r="8" spans="1:335" x14ac:dyDescent="0.2">
      <c r="A8" s="3"/>
      <c r="B8" s="4"/>
      <c r="C8" s="5" t="s">
        <v>1</v>
      </c>
      <c r="D8" s="5" t="s">
        <v>2</v>
      </c>
      <c r="E8" s="5" t="s">
        <v>3</v>
      </c>
      <c r="F8" s="5" t="s">
        <v>4</v>
      </c>
      <c r="G8" s="75" t="s">
        <v>5</v>
      </c>
      <c r="H8" s="3"/>
      <c r="I8" s="76" t="s">
        <v>265</v>
      </c>
      <c r="J8" s="77">
        <v>5.5E-2</v>
      </c>
      <c r="K8" s="3"/>
      <c r="L8" s="3"/>
    </row>
    <row r="9" spans="1:335" x14ac:dyDescent="0.2">
      <c r="A9" s="3"/>
      <c r="B9" s="4" t="s">
        <v>1</v>
      </c>
      <c r="C9" s="88">
        <v>9.6410281851255775E-6</v>
      </c>
      <c r="D9" s="88">
        <v>1.9352020454999064E-6</v>
      </c>
      <c r="E9" s="88">
        <v>8.8894587846333195E-6</v>
      </c>
      <c r="F9" s="88">
        <v>2.7930964857425522E-5</v>
      </c>
      <c r="G9" s="231">
        <v>-2.3078141735854985E-5</v>
      </c>
      <c r="H9" s="3"/>
      <c r="I9" s="4" t="s">
        <v>266</v>
      </c>
      <c r="J9" s="78">
        <v>8.5000000000000006E-2</v>
      </c>
      <c r="K9" s="3"/>
      <c r="L9" s="3"/>
      <c r="N9" s="100"/>
      <c r="O9" s="100"/>
      <c r="P9" s="100"/>
      <c r="Q9" s="100"/>
      <c r="R9" s="100"/>
      <c r="S9" s="100"/>
      <c r="T9" s="100"/>
    </row>
    <row r="10" spans="1:335" x14ac:dyDescent="0.2">
      <c r="A10" s="3"/>
      <c r="B10" s="4" t="s">
        <v>2</v>
      </c>
      <c r="C10" s="88">
        <v>1.9352020454999064E-6</v>
      </c>
      <c r="D10" s="88">
        <v>2.3384762387108626E-3</v>
      </c>
      <c r="E10" s="88">
        <v>1.2203854658294766E-3</v>
      </c>
      <c r="F10" s="88">
        <v>1.3027752092817924E-3</v>
      </c>
      <c r="G10" s="231">
        <v>8.3402896955631078E-5</v>
      </c>
      <c r="H10" s="3"/>
      <c r="I10" s="4" t="s">
        <v>267</v>
      </c>
      <c r="J10" s="79">
        <v>0.08</v>
      </c>
      <c r="K10" s="3"/>
      <c r="L10" s="3"/>
      <c r="N10" s="100"/>
      <c r="O10" s="100"/>
      <c r="P10" s="100"/>
      <c r="Q10" s="100"/>
      <c r="R10" s="100"/>
      <c r="S10" s="100"/>
      <c r="T10" s="100"/>
    </row>
    <row r="11" spans="1:335" x14ac:dyDescent="0.2">
      <c r="A11" s="3"/>
      <c r="B11" s="4" t="s">
        <v>3</v>
      </c>
      <c r="C11" s="88">
        <v>8.8894587846333195E-6</v>
      </c>
      <c r="D11" s="88">
        <v>1.2203854658294766E-3</v>
      </c>
      <c r="E11" s="88">
        <v>1.9345221968234405E-3</v>
      </c>
      <c r="F11" s="88">
        <v>7.4277344047080085E-4</v>
      </c>
      <c r="G11" s="231">
        <v>5.5400348511369657E-5</v>
      </c>
      <c r="H11" s="3"/>
      <c r="I11" s="4" t="s">
        <v>4</v>
      </c>
      <c r="J11" s="79">
        <v>0.13</v>
      </c>
      <c r="K11" s="3"/>
      <c r="L11" s="3"/>
      <c r="N11" s="100"/>
      <c r="O11" s="100"/>
      <c r="P11" s="100"/>
      <c r="Q11" s="100"/>
      <c r="R11" s="100"/>
      <c r="S11" s="100"/>
      <c r="T11" s="100"/>
    </row>
    <row r="12" spans="1:335" ht="16" thickBot="1" x14ac:dyDescent="0.25">
      <c r="A12" s="3"/>
      <c r="B12" s="4" t="s">
        <v>4</v>
      </c>
      <c r="C12" s="88">
        <v>2.7930964857425522E-5</v>
      </c>
      <c r="D12" s="88">
        <v>1.3027752092817924E-3</v>
      </c>
      <c r="E12" s="88">
        <v>7.4277344047080085E-4</v>
      </c>
      <c r="F12" s="88">
        <v>1.401700208276857E-2</v>
      </c>
      <c r="G12" s="231">
        <v>4.1088267712916515E-3</v>
      </c>
      <c r="H12" s="3"/>
      <c r="I12" s="8" t="s">
        <v>5</v>
      </c>
      <c r="J12" s="80">
        <v>0.15</v>
      </c>
      <c r="K12" s="3"/>
      <c r="L12" s="3"/>
      <c r="N12" s="100"/>
      <c r="O12" s="100"/>
      <c r="P12" s="100"/>
      <c r="Q12" s="100"/>
      <c r="R12" s="100"/>
      <c r="S12" s="100"/>
      <c r="T12" s="100"/>
    </row>
    <row r="13" spans="1:335" ht="16" thickBot="1" x14ac:dyDescent="0.25">
      <c r="A13" s="3"/>
      <c r="B13" s="8" t="s">
        <v>5</v>
      </c>
      <c r="C13" s="91">
        <v>-2.3078141735854985E-5</v>
      </c>
      <c r="D13" s="91">
        <v>8.3402896955631078E-5</v>
      </c>
      <c r="E13" s="91">
        <v>5.5400348511369657E-5</v>
      </c>
      <c r="F13" s="91">
        <v>4.1088267712916515E-3</v>
      </c>
      <c r="G13" s="232">
        <v>1.5039529701081022E-2</v>
      </c>
      <c r="H13" s="3"/>
      <c r="I13" s="3"/>
      <c r="J13" s="3"/>
      <c r="K13" s="3"/>
      <c r="L13" s="3"/>
      <c r="N13" s="100"/>
      <c r="O13" s="100"/>
      <c r="P13" s="100"/>
      <c r="Q13" s="100"/>
      <c r="R13" s="100"/>
      <c r="S13" s="100"/>
      <c r="T13" s="100"/>
      <c r="W13" s="33"/>
    </row>
    <row r="14" spans="1:335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N14" s="100"/>
      <c r="O14" s="100"/>
      <c r="P14" s="100"/>
      <c r="Q14" s="100"/>
      <c r="R14" s="100"/>
      <c r="S14" s="100"/>
      <c r="T14" s="100"/>
      <c r="W14" s="33"/>
    </row>
    <row r="15" spans="1:335" ht="16" thickBot="1" x14ac:dyDescent="0.25">
      <c r="A15" s="3"/>
      <c r="B15" s="3"/>
      <c r="C15" s="3"/>
      <c r="D15" s="81"/>
      <c r="E15" s="81"/>
      <c r="F15" s="81"/>
      <c r="G15" s="81"/>
      <c r="H15" s="81"/>
      <c r="I15" s="81"/>
      <c r="J15" s="3"/>
      <c r="K15" s="3"/>
      <c r="L15" s="3"/>
      <c r="N15" s="97" t="s">
        <v>347</v>
      </c>
      <c r="O15" s="97"/>
      <c r="P15" s="98">
        <v>0.99468378157932502</v>
      </c>
      <c r="Q15" s="98">
        <v>3.1731697739444788E-3</v>
      </c>
      <c r="R15" s="99">
        <v>0</v>
      </c>
      <c r="S15" s="99">
        <v>0</v>
      </c>
      <c r="T15" s="98">
        <v>2.14304864673071E-3</v>
      </c>
      <c r="W15" s="33"/>
    </row>
    <row r="16" spans="1:335" ht="16" thickBot="1" x14ac:dyDescent="0.25">
      <c r="A16" s="3"/>
      <c r="B16" s="291" t="s">
        <v>275</v>
      </c>
      <c r="C16" s="292"/>
      <c r="D16" s="63" t="s">
        <v>1</v>
      </c>
      <c r="E16" s="63" t="s">
        <v>2</v>
      </c>
      <c r="F16" s="63" t="s">
        <v>3</v>
      </c>
      <c r="G16" s="63" t="s">
        <v>4</v>
      </c>
      <c r="H16" s="63" t="s">
        <v>5</v>
      </c>
      <c r="I16" s="63" t="s">
        <v>271</v>
      </c>
      <c r="J16" s="63" t="s">
        <v>272</v>
      </c>
      <c r="K16" s="54" t="s">
        <v>415</v>
      </c>
      <c r="L16" s="54" t="s">
        <v>276</v>
      </c>
      <c r="N16" s="97" t="s">
        <v>348</v>
      </c>
      <c r="O16" s="97"/>
      <c r="P16" s="102">
        <v>0.39455003516890313</v>
      </c>
      <c r="Q16" s="99">
        <v>0.20151836085834529</v>
      </c>
      <c r="R16" s="99">
        <v>0.18602134610654231</v>
      </c>
      <c r="S16" s="99">
        <v>6.9877942941603072E-2</v>
      </c>
      <c r="T16" s="99">
        <v>0.14803231492460608</v>
      </c>
      <c r="W16" s="33"/>
    </row>
    <row r="17" spans="1:23" x14ac:dyDescent="0.2">
      <c r="A17" s="3"/>
      <c r="B17" s="306" t="s">
        <v>347</v>
      </c>
      <c r="C17" s="307"/>
      <c r="D17" s="82">
        <v>0.9946837815793248</v>
      </c>
      <c r="E17" s="82">
        <v>3.1731697739444788E-3</v>
      </c>
      <c r="F17" s="82">
        <v>0</v>
      </c>
      <c r="G17" s="82">
        <v>0</v>
      </c>
      <c r="H17" s="82">
        <v>2.14304864673071E-3</v>
      </c>
      <c r="I17" s="83">
        <f>D17*$J$8+E17*$J$9+F17*$J$10+G17*$J$11+H17*$J$12</f>
        <v>5.529878471465776E-2</v>
      </c>
      <c r="J17" s="84">
        <f>+SUMPRODUCT(MMULT(D17:H17,C9:G13),D17:H17)</f>
        <v>9.5463717539532739E-6</v>
      </c>
      <c r="K17" s="83">
        <f>SQRT(J17)</f>
        <v>3.0897203358804617E-3</v>
      </c>
      <c r="L17" s="85">
        <f>D17+E17+F17+G17+H17</f>
        <v>1</v>
      </c>
      <c r="N17" s="100"/>
      <c r="O17" s="100"/>
      <c r="P17" s="100"/>
      <c r="Q17" s="100"/>
      <c r="R17" s="100"/>
      <c r="S17" s="100"/>
      <c r="T17" s="100"/>
      <c r="W17" s="33"/>
    </row>
    <row r="18" spans="1:23" x14ac:dyDescent="0.2">
      <c r="A18" s="3"/>
      <c r="B18" s="304" t="s">
        <v>348</v>
      </c>
      <c r="C18" s="305"/>
      <c r="D18" s="86">
        <v>0.39455003516890313</v>
      </c>
      <c r="E18" s="86">
        <v>0.20151836085834529</v>
      </c>
      <c r="F18" s="86">
        <v>0.18602134610654231</v>
      </c>
      <c r="G18" s="86">
        <v>6.9877942941603072E-2</v>
      </c>
      <c r="H18" s="86">
        <v>0.14803231492460608</v>
      </c>
      <c r="I18" s="87">
        <f>(D18*J8)+(E18*J9)+(F18*J10)+(G18*J11)+(H18*J12)</f>
        <v>8.5000000116871713E-2</v>
      </c>
      <c r="J18" s="88">
        <f>+SUMPRODUCT(MMULT(D18:H18,C9:G13),D18:H18)</f>
        <v>8.0240777737225217E-4</v>
      </c>
      <c r="K18" s="87">
        <f t="shared" ref="K18" si="0">SQRT(J18)</f>
        <v>2.8326803161886308E-2</v>
      </c>
      <c r="L18" s="79">
        <f t="shared" ref="L18" si="1">D18+E18+F18+G18+H18</f>
        <v>0.99999999999999989</v>
      </c>
      <c r="N18" s="100"/>
      <c r="O18" s="100"/>
      <c r="P18" s="100"/>
      <c r="Q18" s="100"/>
      <c r="R18" s="100"/>
      <c r="S18" s="100"/>
      <c r="T18" s="100"/>
      <c r="W18" s="33"/>
    </row>
    <row r="19" spans="1:23" x14ac:dyDescent="0.2">
      <c r="A19" s="3"/>
      <c r="B19" s="304" t="s">
        <v>270</v>
      </c>
      <c r="C19" s="305"/>
      <c r="D19" s="86">
        <v>0.5</v>
      </c>
      <c r="E19" s="86">
        <v>0.2</v>
      </c>
      <c r="F19" s="86">
        <v>0.1</v>
      </c>
      <c r="G19" s="86">
        <v>0.1</v>
      </c>
      <c r="H19" s="86">
        <v>0.1</v>
      </c>
      <c r="I19" s="87">
        <f>D19*J8+E19*J9+F19*J10+G19*J11+H19*J12</f>
        <v>8.0500000000000002E-2</v>
      </c>
      <c r="J19" s="88">
        <f>+SUMPRODUCT(MMULT(D19:H19,C9:G13),D19:H19)</f>
        <v>6.1002366908931912E-4</v>
      </c>
      <c r="K19" s="87">
        <f>SQRT(J19)</f>
        <v>2.4698657232516085E-2</v>
      </c>
      <c r="L19" s="79">
        <f>D19+E19+F19+G19+H19</f>
        <v>0.99999999999999989</v>
      </c>
      <c r="N19" s="100"/>
      <c r="O19" s="100"/>
      <c r="P19" s="100"/>
      <c r="Q19" s="100"/>
      <c r="R19" s="100"/>
      <c r="S19" s="100"/>
      <c r="T19" s="100"/>
      <c r="W19" s="33"/>
    </row>
    <row r="20" spans="1:23" x14ac:dyDescent="0.2">
      <c r="A20" s="3"/>
      <c r="B20" s="304" t="s">
        <v>268</v>
      </c>
      <c r="C20" s="305"/>
      <c r="D20" s="86">
        <v>0.2</v>
      </c>
      <c r="E20" s="86">
        <v>0.4</v>
      </c>
      <c r="F20" s="86">
        <v>0.3</v>
      </c>
      <c r="G20" s="86">
        <v>-0.2</v>
      </c>
      <c r="H20" s="86">
        <v>0.3</v>
      </c>
      <c r="I20" s="87">
        <f>D20*J8+E20*J9+F20*J10+G20*J11+H20*J12</f>
        <v>8.7999999999999995E-2</v>
      </c>
      <c r="J20" s="88">
        <f>+SUMPRODUCT(MMULT(D20:H20,C9:G13),D20:H20)</f>
        <v>1.9915043175317186E-3</v>
      </c>
      <c r="K20" s="87">
        <f>SQRT(J20)</f>
        <v>4.4626273847720228E-2</v>
      </c>
      <c r="L20" s="79">
        <f>D20+E20+F20+G20+H20</f>
        <v>1.0000000000000002</v>
      </c>
      <c r="N20" s="100"/>
      <c r="O20" s="100"/>
      <c r="P20" s="100"/>
      <c r="Q20" s="100"/>
      <c r="R20" s="100"/>
      <c r="S20" s="100"/>
      <c r="T20" s="100"/>
      <c r="W20" s="33"/>
    </row>
    <row r="21" spans="1:23" ht="16" thickBot="1" x14ac:dyDescent="0.25">
      <c r="A21" s="3"/>
      <c r="B21" s="302" t="s">
        <v>318</v>
      </c>
      <c r="C21" s="303"/>
      <c r="D21" s="89">
        <v>0</v>
      </c>
      <c r="E21" s="89">
        <v>0.6</v>
      </c>
      <c r="F21" s="89">
        <v>0</v>
      </c>
      <c r="G21" s="89">
        <v>0.4</v>
      </c>
      <c r="H21" s="89">
        <v>0</v>
      </c>
      <c r="I21" s="90">
        <f>(D21*J8)+(E21*J9)+(F21*J10)+(G21*J11)+(H21*J12)</f>
        <v>0.10300000000000001</v>
      </c>
      <c r="J21" s="91">
        <f>+SUMPRODUCT(MMULT(D21:H21,C9:G13),D21:H21)</f>
        <v>3.7099038796341425E-3</v>
      </c>
      <c r="K21" s="90">
        <f>SQRT(J21)</f>
        <v>6.090898028726259E-2</v>
      </c>
      <c r="L21" s="80">
        <f>D21+E21+F21+G21+H21</f>
        <v>1</v>
      </c>
      <c r="N21" s="100"/>
      <c r="O21" s="100"/>
      <c r="P21" s="100"/>
      <c r="Q21" s="100"/>
      <c r="R21" s="100"/>
      <c r="S21" s="100"/>
      <c r="T21" s="100"/>
      <c r="W21" s="33"/>
    </row>
    <row r="22" spans="1:23" x14ac:dyDescent="0.2">
      <c r="A22" s="3"/>
      <c r="B22" s="92"/>
      <c r="C22" s="92"/>
      <c r="D22" s="93"/>
      <c r="E22" s="93"/>
      <c r="F22" s="93"/>
      <c r="G22" s="93"/>
      <c r="H22" s="93"/>
      <c r="I22" s="94"/>
      <c r="J22" s="95"/>
      <c r="K22" s="5"/>
      <c r="L22" s="96"/>
      <c r="N22" s="100"/>
      <c r="O22" s="100"/>
      <c r="P22" s="100"/>
      <c r="Q22" s="100"/>
      <c r="R22" s="100"/>
      <c r="S22" s="100"/>
      <c r="T22" s="100"/>
      <c r="W22" s="33"/>
    </row>
    <row r="23" spans="1:23" ht="19" x14ac:dyDescent="0.25">
      <c r="A23" s="3"/>
      <c r="B23" s="3"/>
      <c r="C23" s="3"/>
      <c r="D23" s="3"/>
      <c r="E23" s="3"/>
      <c r="F23" s="301" t="s">
        <v>351</v>
      </c>
      <c r="G23" s="301"/>
      <c r="H23" s="301"/>
      <c r="I23" s="103"/>
      <c r="J23" s="3"/>
      <c r="K23" s="3"/>
      <c r="L23" s="3"/>
      <c r="N23" s="33"/>
      <c r="O23" s="33"/>
      <c r="P23" s="33"/>
      <c r="Q23" s="33"/>
      <c r="R23" s="33"/>
      <c r="S23" s="33"/>
      <c r="T23" s="33"/>
      <c r="U23" s="33"/>
      <c r="V23" s="33"/>
      <c r="W23" s="33"/>
    </row>
    <row r="24" spans="1:23" ht="16" thickBo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N24" s="33"/>
      <c r="O24" s="33"/>
      <c r="P24" s="33"/>
      <c r="Q24" s="33"/>
      <c r="R24" s="33"/>
      <c r="S24" s="33"/>
      <c r="T24" s="33"/>
      <c r="U24" s="33"/>
      <c r="V24" s="33"/>
      <c r="W24" s="33"/>
    </row>
    <row r="25" spans="1:23" ht="16" thickBot="1" x14ac:dyDescent="0.25">
      <c r="A25" s="3"/>
      <c r="B25" s="3"/>
      <c r="C25" s="71" t="s">
        <v>349</v>
      </c>
      <c r="D25" s="72" t="s">
        <v>1</v>
      </c>
      <c r="E25" s="72" t="s">
        <v>2</v>
      </c>
      <c r="F25" s="72" t="s">
        <v>3</v>
      </c>
      <c r="G25" s="72" t="s">
        <v>4</v>
      </c>
      <c r="H25" s="72" t="s">
        <v>5</v>
      </c>
      <c r="I25" s="67" t="s">
        <v>271</v>
      </c>
      <c r="J25" s="67" t="s">
        <v>272</v>
      </c>
      <c r="K25" s="112" t="s">
        <v>416</v>
      </c>
      <c r="L25" s="73" t="s">
        <v>350</v>
      </c>
      <c r="M25" s="33"/>
      <c r="N25" s="100"/>
      <c r="O25" s="100"/>
      <c r="P25" s="100"/>
      <c r="Q25" s="100"/>
      <c r="R25" s="100"/>
      <c r="S25" s="100"/>
      <c r="T25" s="100"/>
    </row>
    <row r="26" spans="1:23" x14ac:dyDescent="0.2">
      <c r="A26" s="3"/>
      <c r="B26" s="33"/>
      <c r="C26" s="233">
        <v>4</v>
      </c>
      <c r="D26" s="114">
        <f>$C$26*P$15+(1-$C$26)*P$16</f>
        <v>2.7950850208105908</v>
      </c>
      <c r="E26" s="114">
        <f>$C$26*Q$15+(1-$C$26)*Q$16</f>
        <v>-0.591862403479258</v>
      </c>
      <c r="F26" s="114">
        <f>$C$26*R$15+(1-$C$26)*R$16</f>
        <v>-0.55806403831962692</v>
      </c>
      <c r="G26" s="114">
        <f>$C$26*S$15+(1-$C$26)*S$16</f>
        <v>-0.20963382882480922</v>
      </c>
      <c r="H26" s="114">
        <f>$C$26*T$15+(1-$C$26)*T$16</f>
        <v>-0.4355247501868954</v>
      </c>
      <c r="I26" s="115">
        <f t="shared" ref="I26:I28" si="2">D26*$J$8+E26*$J$9+F26*$J$10+G26*$J$11+H26*$J$12</f>
        <v>-3.3804861491984098E-2</v>
      </c>
      <c r="J26" s="116">
        <f t="shared" ref="J26:J38" si="3">+SUMPRODUCT(MMULT(D26:H26,datos),D26:H26)</f>
        <v>7.0784716806129716E-3</v>
      </c>
      <c r="K26" s="115">
        <f t="shared" ref="K26:K28" si="4">SQRT(J26)</f>
        <v>8.4133653674454023E-2</v>
      </c>
      <c r="L26" s="125">
        <f t="shared" ref="L26:L28" si="5">SUM(D26:H26)</f>
        <v>1.0000000000000013</v>
      </c>
      <c r="M26" s="33"/>
      <c r="N26" s="100"/>
      <c r="O26" s="100"/>
      <c r="P26" s="100"/>
      <c r="Q26" s="100"/>
      <c r="R26" s="100"/>
      <c r="S26" s="100"/>
      <c r="T26" s="100"/>
    </row>
    <row r="27" spans="1:23" x14ac:dyDescent="0.2">
      <c r="A27" s="3"/>
      <c r="B27" s="33"/>
      <c r="C27" s="234">
        <v>3</v>
      </c>
      <c r="D27" s="118">
        <f>$C$27*P15+(1-$C$27)*P16</f>
        <v>2.1949512744001689</v>
      </c>
      <c r="E27" s="118">
        <f>$C$27*Q15+(1-$C$27)*Q16</f>
        <v>-0.39351721239485715</v>
      </c>
      <c r="F27" s="118">
        <f>$C$27*R15+(1-$C$27)*R16</f>
        <v>-0.37204269221308461</v>
      </c>
      <c r="G27" s="118">
        <f>$C$27*S15+(1-$C$27)*S16</f>
        <v>-0.13975588588320614</v>
      </c>
      <c r="H27" s="118">
        <f>$C$27*T15+(1-$C$27)*T16</f>
        <v>-0.28963548390902005</v>
      </c>
      <c r="I27" s="119">
        <f t="shared" si="2"/>
        <v>-4.1036460897701452E-3</v>
      </c>
      <c r="J27" s="120">
        <f t="shared" si="3"/>
        <v>3.1475783233743133E-3</v>
      </c>
      <c r="K27" s="119">
        <f t="shared" si="4"/>
        <v>5.6103282643480974E-2</v>
      </c>
      <c r="L27" s="117">
        <f t="shared" si="5"/>
        <v>1.0000000000000009</v>
      </c>
      <c r="M27" s="33"/>
      <c r="N27" s="100"/>
      <c r="O27" s="100"/>
      <c r="P27" s="100"/>
      <c r="Q27" s="100"/>
      <c r="R27" s="100"/>
      <c r="S27" s="100"/>
      <c r="T27" s="100"/>
    </row>
    <row r="28" spans="1:23" x14ac:dyDescent="0.2">
      <c r="A28" s="3"/>
      <c r="B28" s="33"/>
      <c r="C28" s="234">
        <v>2</v>
      </c>
      <c r="D28" s="118">
        <f>$C$28*P15+(1-$C$28)*P16</f>
        <v>1.594817527989747</v>
      </c>
      <c r="E28" s="118">
        <f>$C$28*Q15+(1-$C$28)*Q16</f>
        <v>-0.19517202131045633</v>
      </c>
      <c r="F28" s="118">
        <f>$C$28*R15+(1-$C$28)*R16</f>
        <v>-0.18602134610654231</v>
      </c>
      <c r="G28" s="118">
        <f>$C$28*S15+(1-$C$28)*S16</f>
        <v>-6.9877942941603072E-2</v>
      </c>
      <c r="H28" s="118">
        <f>$C$28*T15+(1-$C$28)*T16</f>
        <v>-0.14374621763114467</v>
      </c>
      <c r="I28" s="119">
        <f t="shared" si="2"/>
        <v>2.5597569312443811E-2</v>
      </c>
      <c r="J28" s="120">
        <f t="shared" si="3"/>
        <v>7.9126988708797365E-4</v>
      </c>
      <c r="K28" s="119">
        <f t="shared" si="4"/>
        <v>2.8129519851714028E-2</v>
      </c>
      <c r="L28" s="117">
        <f t="shared" si="5"/>
        <v>1.0000000000000007</v>
      </c>
      <c r="M28" s="33"/>
      <c r="N28" s="100"/>
      <c r="O28" s="100"/>
      <c r="P28" s="100"/>
      <c r="Q28" s="100"/>
      <c r="R28" s="100"/>
      <c r="S28" s="100"/>
      <c r="T28" s="100"/>
    </row>
    <row r="29" spans="1:23" x14ac:dyDescent="0.2">
      <c r="A29" s="3"/>
      <c r="B29" s="5"/>
      <c r="C29" s="235">
        <v>1</v>
      </c>
      <c r="D29" s="118">
        <f>$C$29*P$15+(1-$C$29)*P$16</f>
        <v>0.99468378157932502</v>
      </c>
      <c r="E29" s="118">
        <f>$C$29*Q$15+(1-$C$29)*Q$16</f>
        <v>3.1731697739444788E-3</v>
      </c>
      <c r="F29" s="118">
        <f>$C$29*R$15+(1-$C$29)*R$16</f>
        <v>0</v>
      </c>
      <c r="G29" s="118">
        <f>$C$29*S$15+(1-$C$29)*S$16</f>
        <v>0</v>
      </c>
      <c r="H29" s="118">
        <f>$C$29*T$15+(1-$C$29)*T$16</f>
        <v>2.14304864673071E-3</v>
      </c>
      <c r="I29" s="119">
        <f>D29*$J$8+E29*$J$9+F29*$J$10+G29*$J$11+H29*$J$12</f>
        <v>5.5298784714657767E-2</v>
      </c>
      <c r="J29" s="120">
        <f t="shared" si="3"/>
        <v>9.5463717539532773E-6</v>
      </c>
      <c r="K29" s="119">
        <f>SQRT(J29)</f>
        <v>3.0897203358804626E-3</v>
      </c>
      <c r="L29" s="117">
        <f>SUM(D29:H29)</f>
        <v>1.0000000000000002</v>
      </c>
    </row>
    <row r="30" spans="1:23" x14ac:dyDescent="0.2">
      <c r="A30" s="3"/>
      <c r="B30" s="5"/>
      <c r="C30" s="235">
        <v>0.8</v>
      </c>
      <c r="D30" s="118">
        <f>$C$30*P15+(1-$C$30)*P16</f>
        <v>0.87465703229724068</v>
      </c>
      <c r="E30" s="118">
        <f>$C$30*Q15+(1-$C$30)*Q16</f>
        <v>4.2842207990824638E-2</v>
      </c>
      <c r="F30" s="118">
        <f>$C$30*R15+(1-$C$30)*R16</f>
        <v>3.7204269221308456E-2</v>
      </c>
      <c r="G30" s="118">
        <f>$C$30*S15+(1-$C$30)*S16</f>
        <v>1.3975588588320612E-2</v>
      </c>
      <c r="H30" s="118">
        <f>$C$30*T15+(1-$C$30)*T16</f>
        <v>3.1320901902305777E-2</v>
      </c>
      <c r="I30" s="119">
        <f t="shared" ref="I30:I32" si="6">D30*$J$8+E30*$J$9+F30*$J$10+G30*$J$11+H30*$J$12</f>
        <v>6.1239027795100549E-2</v>
      </c>
      <c r="J30" s="120">
        <f t="shared" si="3"/>
        <v>4.2151859201427518E-5</v>
      </c>
      <c r="K30" s="119">
        <f t="shared" ref="K30:K38" si="7">SQRT(J30)</f>
        <v>6.4924463187174307E-3</v>
      </c>
      <c r="L30" s="117">
        <f t="shared" ref="L30:L38" si="8">SUM(D30:H30)</f>
        <v>1.0000000000000002</v>
      </c>
    </row>
    <row r="31" spans="1:23" x14ac:dyDescent="0.2">
      <c r="A31" s="3"/>
      <c r="B31" s="5"/>
      <c r="C31" s="235">
        <v>0.6</v>
      </c>
      <c r="D31" s="118">
        <f>$C$31*P15+(1-$C$31)*P16</f>
        <v>0.75463028301515633</v>
      </c>
      <c r="E31" s="118">
        <f>$C$31*Q15+(1-$C$31)*Q16</f>
        <v>8.2511246207704808E-2</v>
      </c>
      <c r="F31" s="118">
        <f>$C$31*R15+(1-$C$31)*R16</f>
        <v>7.4408538442616926E-2</v>
      </c>
      <c r="G31" s="118">
        <f>$C$31*S15+(1-$C$31)*S16</f>
        <v>2.795117717664123E-2</v>
      </c>
      <c r="H31" s="118">
        <f>$C$31*T15+(1-$C$31)*T16</f>
        <v>6.0498755157880862E-2</v>
      </c>
      <c r="I31" s="119">
        <f t="shared" si="6"/>
        <v>6.7179270875543359E-2</v>
      </c>
      <c r="J31" s="120">
        <f t="shared" si="3"/>
        <v>1.3774074348699454E-4</v>
      </c>
      <c r="K31" s="119">
        <f t="shared" si="7"/>
        <v>1.173630024696857E-2</v>
      </c>
      <c r="L31" s="117">
        <f t="shared" si="8"/>
        <v>1.0000000000000002</v>
      </c>
    </row>
    <row r="32" spans="1:23" x14ac:dyDescent="0.2">
      <c r="A32" s="3"/>
      <c r="B32" s="5"/>
      <c r="C32" s="235">
        <v>0.4</v>
      </c>
      <c r="D32" s="118">
        <f>$C$32*P15+(1-$C$32)*P16</f>
        <v>0.63460353373307188</v>
      </c>
      <c r="E32" s="118">
        <f>$C$32*Q15+(1-$C$32)*Q16</f>
        <v>0.12218028442458496</v>
      </c>
      <c r="F32" s="118">
        <f>$C$32*R15+(1-$C$32)*R16</f>
        <v>0.11161280766392538</v>
      </c>
      <c r="G32" s="118">
        <f>$C$32*S15+(1-$C$32)*S16</f>
        <v>4.1926765764961842E-2</v>
      </c>
      <c r="H32" s="118">
        <f>$C$32*T15+(1-$C$32)*T16</f>
        <v>8.9676608413455927E-2</v>
      </c>
      <c r="I32" s="119">
        <f t="shared" si="6"/>
        <v>7.3119513955986135E-2</v>
      </c>
      <c r="J32" s="120">
        <f t="shared" si="3"/>
        <v>2.9631302461065431E-4</v>
      </c>
      <c r="K32" s="119">
        <f t="shared" si="7"/>
        <v>1.7213745223241057E-2</v>
      </c>
      <c r="L32" s="117">
        <f t="shared" si="8"/>
        <v>0.99999999999999989</v>
      </c>
    </row>
    <row r="33" spans="1:12" x14ac:dyDescent="0.2">
      <c r="A33" s="3"/>
      <c r="B33" s="5"/>
      <c r="C33" s="235">
        <v>0.2</v>
      </c>
      <c r="D33" s="118">
        <f>$C$33*P15+(1-$C$33)*P16</f>
        <v>0.51457678445098753</v>
      </c>
      <c r="E33" s="118">
        <f>$C$33*Q15+(1-$C$33)*Q16</f>
        <v>0.16184932264146512</v>
      </c>
      <c r="F33" s="118">
        <f>$C$33*R15+(1-$C$33)*R16</f>
        <v>0.14881707688523385</v>
      </c>
      <c r="G33" s="118">
        <f>$C$33*S15+(1-$C$33)*S16</f>
        <v>5.590235435328246E-2</v>
      </c>
      <c r="H33" s="118">
        <f>$C$33*T15+(1-$C$33)*T16</f>
        <v>0.11885446166903101</v>
      </c>
      <c r="I33" s="119">
        <f>D33*$J$8+E33*$J$9+F33*$J$10+G33*$J$11+H33*$J$12</f>
        <v>7.9059757036428924E-2</v>
      </c>
      <c r="J33" s="120">
        <f t="shared" si="3"/>
        <v>5.1786870257240682E-4</v>
      </c>
      <c r="K33" s="119">
        <f t="shared" si="7"/>
        <v>2.2756728731792863E-2</v>
      </c>
      <c r="L33" s="117">
        <f t="shared" si="8"/>
        <v>1</v>
      </c>
    </row>
    <row r="34" spans="1:12" x14ac:dyDescent="0.2">
      <c r="A34" s="3"/>
      <c r="B34" s="5"/>
      <c r="C34" s="235">
        <v>0.1</v>
      </c>
      <c r="D34" s="118">
        <f>$C$34*P15+(1-$C$34)*P16</f>
        <v>0.45456340980994536</v>
      </c>
      <c r="E34" s="118">
        <f>$C$34*Q15+(1-$C$34)*Q16</f>
        <v>0.18168384174990523</v>
      </c>
      <c r="F34" s="118">
        <f>$C$34*R15+(1-$C$34)*R16</f>
        <v>0.16741921149588809</v>
      </c>
      <c r="G34" s="118">
        <f>$C$34*S15+(1-$C$34)*S16</f>
        <v>6.2890148647442773E-2</v>
      </c>
      <c r="H34" s="118">
        <f>$C$34*T15+(1-$C$34)*T16</f>
        <v>0.13344338829681857</v>
      </c>
      <c r="I34" s="119">
        <f>D34*$J$8+E34*$J$9+F34*$J$10+G34*$J$11+H34*$J$12</f>
        <v>8.2029878576650325E-2</v>
      </c>
      <c r="J34" s="120">
        <f t="shared" si="3"/>
        <v>6.5226531536756818E-4</v>
      </c>
      <c r="K34" s="119">
        <f t="shared" si="7"/>
        <v>2.5539485417047231E-2</v>
      </c>
      <c r="L34" s="117">
        <f t="shared" si="8"/>
        <v>1</v>
      </c>
    </row>
    <row r="35" spans="1:12" x14ac:dyDescent="0.2">
      <c r="A35" s="3"/>
      <c r="B35" s="5"/>
      <c r="C35" s="235">
        <v>-1</v>
      </c>
      <c r="D35" s="118">
        <f>$C$35*P15+(1-$C$35)*P16</f>
        <v>-0.20558371124151875</v>
      </c>
      <c r="E35" s="118">
        <f>$C$35*Q15+(1-$C$35)*Q16</f>
        <v>0.39986355194274609</v>
      </c>
      <c r="F35" s="118">
        <f>$C$35*R15+(1-$C$35)*R16</f>
        <v>0.37204269221308461</v>
      </c>
      <c r="G35" s="118">
        <f>$C$35*S15+(1-$C$35)*S16</f>
        <v>0.13975588588320614</v>
      </c>
      <c r="H35" s="118">
        <f>$C$35*T15+(1-$C$35)*T16</f>
        <v>0.29392158120248146</v>
      </c>
      <c r="I35" s="119">
        <f t="shared" ref="I35:I38" si="9">D35*$J$8+E35*$J$9+F35*$J$10+G35*$J$11+H35*$J$12</f>
        <v>0.11470121551908569</v>
      </c>
      <c r="J35" s="120">
        <f t="shared" si="3"/>
        <v>3.1698541039428705E-3</v>
      </c>
      <c r="K35" s="119">
        <f t="shared" si="7"/>
        <v>5.6301457387379156E-2</v>
      </c>
      <c r="L35" s="117">
        <f t="shared" si="8"/>
        <v>0.99999999999999967</v>
      </c>
    </row>
    <row r="36" spans="1:12" x14ac:dyDescent="0.2">
      <c r="A36" s="3"/>
      <c r="B36" s="5"/>
      <c r="C36" s="235">
        <v>-2</v>
      </c>
      <c r="D36" s="118">
        <f>$C$36*P15+(1-$C$36)*P16</f>
        <v>-0.80571745765194058</v>
      </c>
      <c r="E36" s="118">
        <f>$C$36*Q15+(1-$C$36)*Q16</f>
        <v>0.59820874302714688</v>
      </c>
      <c r="F36" s="118">
        <f>$C$36*R15+(1-$C$36)*R16</f>
        <v>0.55806403831962692</v>
      </c>
      <c r="G36" s="118">
        <f>$C$36*S15+(1-$C$36)*S16</f>
        <v>0.20963382882480922</v>
      </c>
      <c r="H36" s="118">
        <f>$C$36*T15+(1-$C$36)*T16</f>
        <v>0.43981084748035681</v>
      </c>
      <c r="I36" s="119">
        <f t="shared" si="9"/>
        <v>0.14440243092129962</v>
      </c>
      <c r="J36" s="120">
        <f t="shared" si="3"/>
        <v>7.1118853514658079E-3</v>
      </c>
      <c r="K36" s="119">
        <f t="shared" si="7"/>
        <v>8.4331994826790435E-2</v>
      </c>
      <c r="L36" s="117">
        <f t="shared" si="8"/>
        <v>0.99999999999999922</v>
      </c>
    </row>
    <row r="37" spans="1:12" x14ac:dyDescent="0.2">
      <c r="A37" s="3"/>
      <c r="B37" s="5"/>
      <c r="C37" s="235">
        <v>-3</v>
      </c>
      <c r="D37" s="118">
        <f>$C$37*P15+(1-$C$37)*P16</f>
        <v>-1.4058512040623625</v>
      </c>
      <c r="E37" s="118">
        <f>$C$37*Q15+(1-$C$37)*Q16</f>
        <v>0.79655393411154773</v>
      </c>
      <c r="F37" s="118">
        <f>$C$37*R15+(1-$C$37)*R16</f>
        <v>0.74408538442616923</v>
      </c>
      <c r="G37" s="118">
        <f>$C$37*S15+(1-$C$37)*S16</f>
        <v>0.27951177176641229</v>
      </c>
      <c r="H37" s="118">
        <f>$C$37*T15+(1-$C$37)*T16</f>
        <v>0.58570011375823217</v>
      </c>
      <c r="I37" s="119">
        <f t="shared" si="9"/>
        <v>0.17410364632351355</v>
      </c>
      <c r="J37" s="120">
        <f t="shared" si="3"/>
        <v>1.2628501519941063E-2</v>
      </c>
      <c r="K37" s="119">
        <f t="shared" si="7"/>
        <v>0.11237660575022304</v>
      </c>
      <c r="L37" s="117">
        <f t="shared" si="8"/>
        <v>0.99999999999999889</v>
      </c>
    </row>
    <row r="38" spans="1:12" ht="16" thickBot="1" x14ac:dyDescent="0.25">
      <c r="A38" s="3"/>
      <c r="B38" s="3"/>
      <c r="C38" s="236">
        <v>-4</v>
      </c>
      <c r="D38" s="121">
        <f>$C$38*P15+(1-$C$38)*P16</f>
        <v>-2.0059849504727847</v>
      </c>
      <c r="E38" s="121">
        <f>$C$38*Q15+(1-$C$38)*Q16</f>
        <v>0.99489912519594859</v>
      </c>
      <c r="F38" s="121">
        <f>$C$38*R15+(1-$C$38)*R16</f>
        <v>0.93010673053271153</v>
      </c>
      <c r="G38" s="121">
        <f>$C$38*S15+(1-$C$38)*S16</f>
        <v>0.34938971470801539</v>
      </c>
      <c r="H38" s="121">
        <f>$C$38*T15+(1-$C$38)*T16</f>
        <v>0.73158938003610763</v>
      </c>
      <c r="I38" s="122">
        <f t="shared" si="9"/>
        <v>0.20380486172572754</v>
      </c>
      <c r="J38" s="123">
        <f t="shared" si="3"/>
        <v>1.9719702609368641E-2</v>
      </c>
      <c r="K38" s="122">
        <f t="shared" si="7"/>
        <v>0.14042685857544718</v>
      </c>
      <c r="L38" s="124">
        <f t="shared" si="8"/>
        <v>0.99999999999999833</v>
      </c>
    </row>
    <row r="39" spans="1:12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1:12" ht="16" thickBot="1" x14ac:dyDescent="0.25">
      <c r="A40" s="3"/>
      <c r="B40" s="100"/>
      <c r="C40" s="3"/>
      <c r="D40" s="3"/>
      <c r="E40" s="3"/>
      <c r="F40" s="3"/>
      <c r="G40" s="3"/>
      <c r="H40" s="3"/>
      <c r="I40" s="3"/>
      <c r="J40" s="3"/>
      <c r="K40" s="3"/>
      <c r="L40" s="3"/>
    </row>
    <row r="41" spans="1:12" ht="16" thickBot="1" x14ac:dyDescent="0.25">
      <c r="A41" s="3"/>
      <c r="B41" s="3"/>
      <c r="C41" s="137" t="s">
        <v>419</v>
      </c>
      <c r="D41" s="138" t="s">
        <v>1</v>
      </c>
      <c r="E41" s="138" t="s">
        <v>2</v>
      </c>
      <c r="F41" s="138" t="s">
        <v>3</v>
      </c>
      <c r="G41" s="138" t="s">
        <v>4</v>
      </c>
      <c r="H41" s="138" t="s">
        <v>5</v>
      </c>
      <c r="I41" s="138" t="s">
        <v>271</v>
      </c>
      <c r="J41" s="138" t="s">
        <v>272</v>
      </c>
      <c r="K41" s="138" t="s">
        <v>418</v>
      </c>
      <c r="L41" s="139" t="s">
        <v>350</v>
      </c>
    </row>
    <row r="42" spans="1:12" x14ac:dyDescent="0.2">
      <c r="A42" s="3"/>
      <c r="B42" s="3"/>
      <c r="C42" s="111">
        <v>4</v>
      </c>
      <c r="D42" s="244">
        <v>2.7950850208105908</v>
      </c>
      <c r="E42" s="244">
        <v>-0.591862403479258</v>
      </c>
      <c r="F42" s="244">
        <v>-0.55806403831962692</v>
      </c>
      <c r="G42" s="244">
        <v>-0.20963382882480922</v>
      </c>
      <c r="H42" s="244">
        <v>-0.4355247501868954</v>
      </c>
      <c r="I42" s="244">
        <v>-3.3804861491984098E-2</v>
      </c>
      <c r="J42" s="218">
        <v>7.0784716806129716E-3</v>
      </c>
      <c r="K42" s="218">
        <v>8.4133653674454023E-2</v>
      </c>
      <c r="L42" s="128">
        <f t="shared" ref="L42:L45" si="10">SUM(D42:H42)</f>
        <v>1.0000000000000013</v>
      </c>
    </row>
    <row r="43" spans="1:12" x14ac:dyDescent="0.2">
      <c r="A43" s="100"/>
      <c r="B43" s="3"/>
      <c r="C43" s="34">
        <v>3</v>
      </c>
      <c r="D43" s="105">
        <v>2.1949512744001689</v>
      </c>
      <c r="E43" s="105">
        <v>-0.39351721239485715</v>
      </c>
      <c r="F43" s="105">
        <v>-0.37204269221308461</v>
      </c>
      <c r="G43" s="105">
        <v>-0.13975588588320614</v>
      </c>
      <c r="H43" s="105">
        <v>-0.28963548390902005</v>
      </c>
      <c r="I43" s="105">
        <v>-4.1036460897701452E-3</v>
      </c>
      <c r="J43" s="106">
        <v>3.1475783233743133E-3</v>
      </c>
      <c r="K43" s="106">
        <v>5.6103282643480974E-2</v>
      </c>
      <c r="L43" s="130">
        <f t="shared" si="10"/>
        <v>1.0000000000000009</v>
      </c>
    </row>
    <row r="44" spans="1:12" x14ac:dyDescent="0.2">
      <c r="A44" s="100"/>
      <c r="B44" s="3"/>
      <c r="C44" s="34">
        <v>2</v>
      </c>
      <c r="D44" s="105">
        <v>1.594817527989747</v>
      </c>
      <c r="E44" s="105">
        <v>-0.19517202131045633</v>
      </c>
      <c r="F44" s="105">
        <v>-0.18602134610654231</v>
      </c>
      <c r="G44" s="105">
        <v>-6.9877942941603072E-2</v>
      </c>
      <c r="H44" s="105">
        <v>-0.14374621763114467</v>
      </c>
      <c r="I44" s="105">
        <v>2.5597569312443811E-2</v>
      </c>
      <c r="J44" s="106">
        <v>7.9126988708797365E-4</v>
      </c>
      <c r="K44" s="106">
        <v>2.8129519851714028E-2</v>
      </c>
      <c r="L44" s="130">
        <f t="shared" si="10"/>
        <v>1.0000000000000007</v>
      </c>
    </row>
    <row r="45" spans="1:12" x14ac:dyDescent="0.2">
      <c r="A45" s="100"/>
      <c r="B45" s="3"/>
      <c r="C45" s="34">
        <v>1</v>
      </c>
      <c r="D45" s="105">
        <v>0.99468378157932502</v>
      </c>
      <c r="E45" s="105">
        <v>3.1731697739444788E-3</v>
      </c>
      <c r="F45" s="105">
        <v>0</v>
      </c>
      <c r="G45" s="105">
        <v>0</v>
      </c>
      <c r="H45" s="105">
        <v>2.14304864673071E-3</v>
      </c>
      <c r="I45" s="105">
        <v>5.5298784714657767E-2</v>
      </c>
      <c r="J45" s="106">
        <v>9.5463717539532773E-6</v>
      </c>
      <c r="K45" s="106">
        <v>3.0897203358804626E-3</v>
      </c>
      <c r="L45" s="130">
        <f t="shared" si="10"/>
        <v>1.0000000000000002</v>
      </c>
    </row>
    <row r="46" spans="1:12" x14ac:dyDescent="0.2">
      <c r="A46" s="100"/>
      <c r="B46" s="3"/>
      <c r="C46" s="34" t="s">
        <v>352</v>
      </c>
      <c r="D46" s="131">
        <v>0.9946837815793248</v>
      </c>
      <c r="E46" s="131">
        <v>3.1731697739444788E-3</v>
      </c>
      <c r="F46" s="131">
        <v>0</v>
      </c>
      <c r="G46" s="131">
        <v>0</v>
      </c>
      <c r="H46" s="131">
        <v>2.14304864673071E-3</v>
      </c>
      <c r="I46" s="131">
        <v>5.529878471465776E-2</v>
      </c>
      <c r="J46" s="132">
        <v>9.5463717539532739E-6</v>
      </c>
      <c r="K46" s="132">
        <v>3.0897203358804617E-3</v>
      </c>
      <c r="L46" s="130">
        <f>SUM(D46:H46)</f>
        <v>1</v>
      </c>
    </row>
    <row r="47" spans="1:12" x14ac:dyDescent="0.2">
      <c r="A47" s="100"/>
      <c r="B47" s="3"/>
      <c r="C47" s="34" t="s">
        <v>354</v>
      </c>
      <c r="D47" s="131">
        <v>0.99468378157932502</v>
      </c>
      <c r="E47" s="131">
        <v>3.1731697739444788E-3</v>
      </c>
      <c r="F47" s="131">
        <v>0</v>
      </c>
      <c r="G47" s="131">
        <v>0</v>
      </c>
      <c r="H47" s="131">
        <v>2.14304864673071E-3</v>
      </c>
      <c r="I47" s="131">
        <v>5.5298784714657767E-2</v>
      </c>
      <c r="J47" s="132">
        <v>9.5463717539532773E-6</v>
      </c>
      <c r="K47" s="132">
        <v>3.0897203358804626E-3</v>
      </c>
      <c r="L47" s="130">
        <f t="shared" ref="L47:L60" si="11">SUM(D47:H47)</f>
        <v>1.0000000000000002</v>
      </c>
    </row>
    <row r="48" spans="1:12" x14ac:dyDescent="0.2">
      <c r="A48" s="100"/>
      <c r="B48" s="3"/>
      <c r="C48" s="104" t="s">
        <v>355</v>
      </c>
      <c r="D48" s="131">
        <v>0.87465703229724068</v>
      </c>
      <c r="E48" s="131">
        <v>4.2842207990824638E-2</v>
      </c>
      <c r="F48" s="131">
        <v>3.7204269221308456E-2</v>
      </c>
      <c r="G48" s="131">
        <v>1.3975588588320612E-2</v>
      </c>
      <c r="H48" s="131">
        <v>3.1320901902305777E-2</v>
      </c>
      <c r="I48" s="131">
        <v>6.1239027795100549E-2</v>
      </c>
      <c r="J48" s="132">
        <v>4.2151859201427518E-5</v>
      </c>
      <c r="K48" s="132">
        <v>6.4924463187174307E-3</v>
      </c>
      <c r="L48" s="130">
        <f t="shared" si="11"/>
        <v>1.0000000000000002</v>
      </c>
    </row>
    <row r="49" spans="1:12" x14ac:dyDescent="0.2">
      <c r="A49" s="100"/>
      <c r="B49" s="3"/>
      <c r="C49" s="104" t="s">
        <v>356</v>
      </c>
      <c r="D49" s="131">
        <v>0.75463028301515633</v>
      </c>
      <c r="E49" s="131">
        <v>8.2511246207704808E-2</v>
      </c>
      <c r="F49" s="131">
        <v>7.4408538442616926E-2</v>
      </c>
      <c r="G49" s="131">
        <v>2.795117717664123E-2</v>
      </c>
      <c r="H49" s="131">
        <v>6.0498755157880862E-2</v>
      </c>
      <c r="I49" s="131">
        <v>6.7179270875543359E-2</v>
      </c>
      <c r="J49" s="132">
        <v>1.3774074348699454E-4</v>
      </c>
      <c r="K49" s="132">
        <v>1.173630024696857E-2</v>
      </c>
      <c r="L49" s="130">
        <f t="shared" si="11"/>
        <v>1.0000000000000002</v>
      </c>
    </row>
    <row r="50" spans="1:12" x14ac:dyDescent="0.2">
      <c r="A50" s="100"/>
      <c r="B50" s="3"/>
      <c r="C50" s="104" t="s">
        <v>357</v>
      </c>
      <c r="D50" s="131">
        <v>0.63460353373307188</v>
      </c>
      <c r="E50" s="131">
        <v>0.12218028442458496</v>
      </c>
      <c r="F50" s="131">
        <v>0.11161280766392538</v>
      </c>
      <c r="G50" s="131">
        <v>4.1926765764961842E-2</v>
      </c>
      <c r="H50" s="131">
        <v>8.9676608413455927E-2</v>
      </c>
      <c r="I50" s="131">
        <v>7.3119513955986135E-2</v>
      </c>
      <c r="J50" s="132">
        <v>2.9631302461065431E-4</v>
      </c>
      <c r="K50" s="132">
        <v>1.7213745223241057E-2</v>
      </c>
      <c r="L50" s="130">
        <f t="shared" si="11"/>
        <v>0.99999999999999989</v>
      </c>
    </row>
    <row r="51" spans="1:12" x14ac:dyDescent="0.2">
      <c r="A51" s="100"/>
      <c r="B51" s="3"/>
      <c r="C51" s="104" t="s">
        <v>358</v>
      </c>
      <c r="D51" s="131">
        <v>0.51457678445098753</v>
      </c>
      <c r="E51" s="131">
        <v>0.16184932264146512</v>
      </c>
      <c r="F51" s="131">
        <v>0.14881707688523385</v>
      </c>
      <c r="G51" s="131">
        <v>5.590235435328246E-2</v>
      </c>
      <c r="H51" s="131">
        <v>0.11885446166903101</v>
      </c>
      <c r="I51" s="131">
        <v>7.9059757036428924E-2</v>
      </c>
      <c r="J51" s="132">
        <v>5.1786870257240682E-4</v>
      </c>
      <c r="K51" s="132">
        <v>2.2756728731792863E-2</v>
      </c>
      <c r="L51" s="130">
        <f t="shared" si="11"/>
        <v>1</v>
      </c>
    </row>
    <row r="52" spans="1:12" x14ac:dyDescent="0.2">
      <c r="A52" s="100"/>
      <c r="B52" s="3"/>
      <c r="C52" s="104" t="s">
        <v>359</v>
      </c>
      <c r="D52" s="131">
        <v>0.40055137263300733</v>
      </c>
      <c r="E52" s="131">
        <v>0.19953490894750128</v>
      </c>
      <c r="F52" s="131">
        <v>0.18416113264547687</v>
      </c>
      <c r="G52" s="131">
        <v>6.9179163512187045E-2</v>
      </c>
      <c r="H52" s="131">
        <v>0.14657342226182732</v>
      </c>
      <c r="I52" s="131">
        <v>8.4702987962849571E-2</v>
      </c>
      <c r="J52" s="132">
        <v>7.8668496795735517E-4</v>
      </c>
      <c r="K52" s="132">
        <v>2.8047904876431592E-2</v>
      </c>
      <c r="L52" s="130">
        <f t="shared" si="11"/>
        <v>0.99999999999999978</v>
      </c>
    </row>
    <row r="53" spans="1:12" x14ac:dyDescent="0.2">
      <c r="A53" s="100"/>
      <c r="B53" s="3"/>
      <c r="C53" s="34" t="s">
        <v>353</v>
      </c>
      <c r="D53" s="131">
        <v>0.39455003516890313</v>
      </c>
      <c r="E53" s="131">
        <v>0.20151836085834529</v>
      </c>
      <c r="F53" s="131">
        <v>0.18602134610654231</v>
      </c>
      <c r="G53" s="131">
        <v>6.9877942941603072E-2</v>
      </c>
      <c r="H53" s="131">
        <v>0.14803231492460608</v>
      </c>
      <c r="I53" s="131">
        <v>8.5000000116871713E-2</v>
      </c>
      <c r="J53" s="132">
        <v>8.0240777737225217E-4</v>
      </c>
      <c r="K53" s="132">
        <v>2.8326803161886308E-2</v>
      </c>
      <c r="L53" s="130">
        <f t="shared" si="11"/>
        <v>0.99999999999999989</v>
      </c>
    </row>
    <row r="54" spans="1:12" x14ac:dyDescent="0.2">
      <c r="A54" s="3"/>
      <c r="B54" s="3"/>
      <c r="C54" s="34">
        <v>-1</v>
      </c>
      <c r="D54" s="131">
        <v>-0.20558371124151875</v>
      </c>
      <c r="E54" s="131">
        <v>0.39986355194274609</v>
      </c>
      <c r="F54" s="131">
        <v>0.37204269221308461</v>
      </c>
      <c r="G54" s="131">
        <v>0.13975588588320614</v>
      </c>
      <c r="H54" s="131">
        <v>0.29392158120248146</v>
      </c>
      <c r="I54" s="131">
        <v>0.11470121551908569</v>
      </c>
      <c r="J54" s="132">
        <v>3.1698541039428705E-3</v>
      </c>
      <c r="K54" s="132">
        <v>5.6301457387379156E-2</v>
      </c>
      <c r="L54" s="130">
        <v>0.99999999999999967</v>
      </c>
    </row>
    <row r="55" spans="1:12" x14ac:dyDescent="0.2">
      <c r="A55" s="3"/>
      <c r="B55" s="3"/>
      <c r="C55" s="34">
        <v>-2</v>
      </c>
      <c r="D55" s="131">
        <v>-0.80571745765194058</v>
      </c>
      <c r="E55" s="131">
        <v>0.59820874302714688</v>
      </c>
      <c r="F55" s="131">
        <v>0.55806403831962692</v>
      </c>
      <c r="G55" s="131">
        <v>0.20963382882480922</v>
      </c>
      <c r="H55" s="131">
        <v>0.43981084748035681</v>
      </c>
      <c r="I55" s="131">
        <v>0.14440243092129962</v>
      </c>
      <c r="J55" s="132">
        <v>7.1118853514658079E-3</v>
      </c>
      <c r="K55" s="132">
        <v>8.4331994826790435E-2</v>
      </c>
      <c r="L55" s="130">
        <v>0.99999999999999922</v>
      </c>
    </row>
    <row r="56" spans="1:12" x14ac:dyDescent="0.2">
      <c r="A56" s="101"/>
      <c r="B56" s="3"/>
      <c r="C56" s="34">
        <v>-3</v>
      </c>
      <c r="D56" s="131">
        <v>-1.4058512040623625</v>
      </c>
      <c r="E56" s="131">
        <v>0.79655393411154773</v>
      </c>
      <c r="F56" s="131">
        <v>0.74408538442616923</v>
      </c>
      <c r="G56" s="131">
        <v>0.27951177176641229</v>
      </c>
      <c r="H56" s="131">
        <v>0.58570011375823217</v>
      </c>
      <c r="I56" s="131">
        <v>0.17410364632351355</v>
      </c>
      <c r="J56" s="132">
        <v>1.2628501519941063E-2</v>
      </c>
      <c r="K56" s="132">
        <v>0.11237660575022304</v>
      </c>
      <c r="L56" s="130">
        <v>0.99999999999999889</v>
      </c>
    </row>
    <row r="57" spans="1:12" x14ac:dyDescent="0.2">
      <c r="A57" s="101"/>
      <c r="B57" s="3"/>
      <c r="C57" s="34">
        <v>-4</v>
      </c>
      <c r="D57" s="131">
        <v>-2.0059849504727847</v>
      </c>
      <c r="E57" s="131">
        <v>0.99489912519594859</v>
      </c>
      <c r="F57" s="131">
        <v>0.93010673053271153</v>
      </c>
      <c r="G57" s="131">
        <v>0.34938971470801539</v>
      </c>
      <c r="H57" s="131">
        <v>0.73158938003610763</v>
      </c>
      <c r="I57" s="131">
        <v>0.20380486172572754</v>
      </c>
      <c r="J57" s="132">
        <v>1.9719702609368641E-2</v>
      </c>
      <c r="K57" s="132">
        <v>0.14042685857544718</v>
      </c>
      <c r="L57" s="130">
        <v>0.99999999999999833</v>
      </c>
    </row>
    <row r="58" spans="1:12" x14ac:dyDescent="0.2">
      <c r="A58" s="101"/>
      <c r="B58" s="3"/>
      <c r="C58" s="34" t="s">
        <v>270</v>
      </c>
      <c r="D58" s="131">
        <v>0.5</v>
      </c>
      <c r="E58" s="131">
        <v>0.2</v>
      </c>
      <c r="F58" s="131">
        <v>0.1</v>
      </c>
      <c r="G58" s="131">
        <v>0.1</v>
      </c>
      <c r="H58" s="131">
        <v>0.1</v>
      </c>
      <c r="I58" s="131">
        <v>8.0500000000000002E-2</v>
      </c>
      <c r="J58" s="132">
        <v>6.1002366908931912E-4</v>
      </c>
      <c r="K58" s="132">
        <v>2.4698657232516085E-2</v>
      </c>
      <c r="L58" s="130">
        <f t="shared" si="11"/>
        <v>0.99999999999999989</v>
      </c>
    </row>
    <row r="59" spans="1:12" x14ac:dyDescent="0.2">
      <c r="A59" s="101"/>
      <c r="B59" s="3"/>
      <c r="C59" s="34" t="s">
        <v>268</v>
      </c>
      <c r="D59" s="131">
        <v>0.2</v>
      </c>
      <c r="E59" s="131">
        <v>0.4</v>
      </c>
      <c r="F59" s="131">
        <v>0.3</v>
      </c>
      <c r="G59" s="131">
        <v>-0.2</v>
      </c>
      <c r="H59" s="131">
        <v>0.3</v>
      </c>
      <c r="I59" s="131">
        <v>8.7999999999999995E-2</v>
      </c>
      <c r="J59" s="132">
        <v>1.9915043175317186E-3</v>
      </c>
      <c r="K59" s="132">
        <v>4.4626273847720228E-2</v>
      </c>
      <c r="L59" s="130">
        <f t="shared" si="11"/>
        <v>1.0000000000000002</v>
      </c>
    </row>
    <row r="60" spans="1:12" ht="16" thickBot="1" x14ac:dyDescent="0.25">
      <c r="A60" s="101"/>
      <c r="B60" s="3"/>
      <c r="C60" s="35" t="s">
        <v>318</v>
      </c>
      <c r="D60" s="133">
        <v>0</v>
      </c>
      <c r="E60" s="133">
        <v>0.6</v>
      </c>
      <c r="F60" s="133">
        <v>0</v>
      </c>
      <c r="G60" s="133">
        <v>0.4</v>
      </c>
      <c r="H60" s="133">
        <v>0</v>
      </c>
      <c r="I60" s="133">
        <v>0.10299999999999999</v>
      </c>
      <c r="J60" s="134">
        <v>3.7099038796341425E-3</v>
      </c>
      <c r="K60" s="134">
        <v>6.090898028726259E-2</v>
      </c>
      <c r="L60" s="135">
        <f t="shared" si="11"/>
        <v>1</v>
      </c>
    </row>
    <row r="61" spans="1:12" x14ac:dyDescent="0.2">
      <c r="A61" s="101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</row>
    <row r="62" spans="1:12" x14ac:dyDescent="0.2">
      <c r="A62" s="101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x14ac:dyDescent="0.2">
      <c r="A63" s="101"/>
      <c r="B63" s="3"/>
      <c r="C63" s="126"/>
      <c r="D63" s="105"/>
      <c r="E63" s="105"/>
      <c r="F63" s="105"/>
      <c r="G63" s="105"/>
      <c r="H63" s="105"/>
      <c r="I63" s="106"/>
      <c r="J63" s="106"/>
      <c r="K63" s="106"/>
      <c r="L63" s="127"/>
    </row>
    <row r="64" spans="1:12" x14ac:dyDescent="0.2">
      <c r="A64" s="101"/>
      <c r="B64" s="3"/>
      <c r="C64" s="126"/>
      <c r="D64" s="105"/>
      <c r="E64" s="105"/>
      <c r="F64" s="105"/>
      <c r="G64" s="105"/>
      <c r="H64" s="105"/>
      <c r="I64" s="106"/>
      <c r="J64" s="106"/>
      <c r="K64" s="106"/>
      <c r="L64" s="127"/>
    </row>
    <row r="65" spans="1:12" x14ac:dyDescent="0.2">
      <c r="A65" s="101"/>
      <c r="B65" s="3"/>
      <c r="C65" s="126"/>
      <c r="D65" s="105"/>
      <c r="E65" s="105"/>
      <c r="F65" s="105"/>
      <c r="G65" s="105"/>
      <c r="H65" s="105"/>
      <c r="I65" s="106"/>
      <c r="J65" s="106"/>
      <c r="K65" s="106"/>
      <c r="L65" s="127"/>
    </row>
    <row r="66" spans="1:12" x14ac:dyDescent="0.2">
      <c r="A66" s="101"/>
      <c r="B66" s="3"/>
      <c r="C66" s="126"/>
      <c r="D66" s="105"/>
      <c r="E66" s="105"/>
      <c r="F66" s="105"/>
      <c r="G66" s="105"/>
      <c r="H66" s="105"/>
      <c r="I66" s="106"/>
      <c r="J66" s="106"/>
      <c r="K66" s="106"/>
      <c r="L66" s="127"/>
    </row>
    <row r="67" spans="1:12" x14ac:dyDescent="0.2">
      <c r="A67" s="101"/>
      <c r="B67" s="3"/>
      <c r="C67" s="126"/>
      <c r="D67" s="105"/>
      <c r="E67" s="105"/>
      <c r="F67" s="105"/>
      <c r="G67" s="105"/>
      <c r="H67" s="105"/>
      <c r="I67" s="106"/>
      <c r="J67" s="106"/>
      <c r="K67" s="106"/>
      <c r="L67" s="127"/>
    </row>
    <row r="68" spans="1:12" x14ac:dyDescent="0.2">
      <c r="A68" s="101"/>
      <c r="B68" s="3"/>
      <c r="C68" s="126"/>
      <c r="D68" s="105"/>
      <c r="E68" s="105"/>
      <c r="F68" s="105"/>
      <c r="G68" s="105"/>
      <c r="H68" s="105"/>
      <c r="I68" s="106"/>
      <c r="J68" s="106"/>
      <c r="K68" s="106"/>
      <c r="L68" s="127"/>
    </row>
    <row r="69" spans="1:12" x14ac:dyDescent="0.2">
      <c r="A69" s="101"/>
      <c r="B69" s="3"/>
      <c r="C69" s="126"/>
      <c r="D69" s="105"/>
      <c r="E69" s="105"/>
      <c r="F69" s="105"/>
      <c r="G69" s="105"/>
      <c r="H69" s="105"/>
      <c r="I69" s="106"/>
      <c r="J69" s="106"/>
      <c r="K69" s="106"/>
      <c r="L69" s="127"/>
    </row>
    <row r="70" spans="1:12" x14ac:dyDescent="0.2">
      <c r="A70" s="101"/>
      <c r="B70" s="3"/>
      <c r="C70" s="126"/>
      <c r="D70" s="105"/>
      <c r="E70" s="105"/>
      <c r="F70" s="105"/>
      <c r="G70" s="105"/>
      <c r="H70" s="105"/>
      <c r="I70" s="106"/>
      <c r="J70" s="106"/>
      <c r="K70" s="106"/>
      <c r="L70" s="127"/>
    </row>
    <row r="71" spans="1:12" x14ac:dyDescent="0.2">
      <c r="A71" s="101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</row>
    <row r="72" spans="1:12" x14ac:dyDescent="0.2">
      <c r="A72" s="3"/>
      <c r="B72" s="3"/>
      <c r="C72" s="100"/>
      <c r="D72" s="3"/>
      <c r="E72" s="3"/>
      <c r="F72" s="3"/>
      <c r="G72" s="3"/>
      <c r="H72" s="3"/>
      <c r="I72" s="3"/>
      <c r="J72" s="3"/>
      <c r="K72" s="3"/>
      <c r="L72" s="3"/>
    </row>
    <row r="73" spans="1:12" x14ac:dyDescent="0.2">
      <c r="A73" s="3"/>
      <c r="B73" s="3"/>
      <c r="C73" s="100"/>
      <c r="D73" s="3"/>
      <c r="E73" s="3"/>
      <c r="F73" s="3"/>
      <c r="G73" s="3"/>
      <c r="H73" s="3"/>
      <c r="I73" s="3"/>
      <c r="J73" s="3"/>
      <c r="K73" s="3"/>
      <c r="L73" s="3"/>
    </row>
    <row r="74" spans="1:12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</row>
    <row r="75" spans="1:12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</row>
    <row r="76" spans="1:12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</row>
    <row r="77" spans="1:12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</row>
    <row r="78" spans="1:12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</row>
    <row r="79" spans="1:12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</row>
    <row r="80" spans="1:12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</row>
    <row r="81" spans="1:12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</row>
    <row r="82" spans="1:12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</row>
    <row r="83" spans="1:12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</row>
    <row r="84" spans="1:12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</row>
    <row r="85" spans="1:12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</row>
    <row r="86" spans="1:12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</row>
    <row r="87" spans="1:12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</row>
    <row r="88" spans="1:12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</row>
    <row r="89" spans="1:12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</row>
    <row r="90" spans="1:12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</row>
    <row r="91" spans="1:12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</row>
    <row r="92" spans="1:12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</row>
    <row r="93" spans="1:12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</row>
    <row r="94" spans="1:12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</row>
    <row r="95" spans="1:12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</row>
    <row r="96" spans="1:12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</row>
    <row r="97" spans="1:20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</row>
    <row r="98" spans="1:20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</row>
    <row r="99" spans="1:20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</row>
    <row r="100" spans="1:20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</row>
    <row r="101" spans="1:20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</row>
    <row r="102" spans="1:20" x14ac:dyDescent="0.2">
      <c r="A102" s="3"/>
      <c r="B102" s="5"/>
      <c r="C102" s="136"/>
      <c r="D102" s="136"/>
      <c r="E102" s="136"/>
      <c r="F102" s="136"/>
      <c r="G102" s="136"/>
      <c r="H102" s="136"/>
      <c r="I102" s="136"/>
      <c r="J102" s="136"/>
      <c r="K102" s="136"/>
      <c r="L102" s="5"/>
      <c r="T102" s="1"/>
    </row>
    <row r="103" spans="1:20" x14ac:dyDescent="0.2">
      <c r="A103" s="3"/>
      <c r="B103" s="5"/>
      <c r="C103" s="129"/>
      <c r="D103" s="129"/>
      <c r="E103" s="129"/>
      <c r="F103" s="129"/>
      <c r="G103" s="129"/>
      <c r="H103" s="129"/>
      <c r="I103" s="129"/>
      <c r="J103" s="129"/>
      <c r="K103" s="129"/>
      <c r="L103" s="5"/>
      <c r="T103" s="1"/>
    </row>
    <row r="104" spans="1:20" x14ac:dyDescent="0.2">
      <c r="A104" s="3"/>
      <c r="B104" s="5"/>
      <c r="C104" s="129"/>
      <c r="D104" s="129"/>
      <c r="E104" s="129"/>
      <c r="F104" s="129"/>
      <c r="G104" s="129"/>
      <c r="H104" s="129"/>
      <c r="I104" s="129"/>
      <c r="J104" s="129"/>
      <c r="K104" s="129"/>
      <c r="L104" s="5"/>
      <c r="T104" s="1"/>
    </row>
    <row r="105" spans="1:20" x14ac:dyDescent="0.2">
      <c r="A105" s="3"/>
      <c r="B105" s="5"/>
      <c r="C105" s="129"/>
      <c r="D105" s="129"/>
      <c r="E105" s="129"/>
      <c r="F105" s="129"/>
      <c r="G105" s="129"/>
      <c r="H105" s="129"/>
      <c r="I105" s="129"/>
      <c r="J105" s="129"/>
      <c r="K105" s="129"/>
      <c r="L105" s="5"/>
      <c r="T105" s="1"/>
    </row>
    <row r="106" spans="1:20" x14ac:dyDescent="0.2">
      <c r="A106" s="3"/>
      <c r="B106" s="5"/>
      <c r="C106" s="129"/>
      <c r="D106" s="129"/>
      <c r="E106" s="129"/>
      <c r="F106" s="129"/>
      <c r="G106" s="129"/>
      <c r="H106" s="129"/>
      <c r="I106" s="129"/>
      <c r="J106" s="129"/>
      <c r="K106" s="129"/>
      <c r="L106" s="5"/>
      <c r="T106" s="1"/>
    </row>
    <row r="107" spans="1:20" x14ac:dyDescent="0.2">
      <c r="A107" s="3"/>
      <c r="B107" s="5"/>
      <c r="C107" s="129"/>
      <c r="D107" s="131"/>
      <c r="E107" s="131"/>
      <c r="F107" s="131"/>
      <c r="G107" s="131"/>
      <c r="H107" s="131"/>
      <c r="I107" s="132"/>
      <c r="J107" s="132"/>
      <c r="K107" s="132"/>
      <c r="L107" s="5"/>
      <c r="T107" s="1"/>
    </row>
    <row r="108" spans="1:20" x14ac:dyDescent="0.2">
      <c r="A108" s="3"/>
      <c r="B108" s="5"/>
      <c r="C108" s="129"/>
      <c r="D108" s="131"/>
      <c r="E108" s="131"/>
      <c r="F108" s="131"/>
      <c r="G108" s="131"/>
      <c r="H108" s="131"/>
      <c r="I108" s="132"/>
      <c r="J108" s="132"/>
      <c r="K108" s="132"/>
      <c r="L108" s="5"/>
      <c r="T108" s="1"/>
    </row>
    <row r="109" spans="1:20" x14ac:dyDescent="0.2">
      <c r="A109" s="3"/>
      <c r="B109" s="5"/>
      <c r="C109" s="109"/>
      <c r="D109" s="131"/>
      <c r="E109" s="131"/>
      <c r="F109" s="131"/>
      <c r="G109" s="131"/>
      <c r="H109" s="131"/>
      <c r="I109" s="132"/>
      <c r="J109" s="132"/>
      <c r="K109" s="132"/>
      <c r="L109" s="5"/>
      <c r="T109" s="1"/>
    </row>
    <row r="110" spans="1:20" x14ac:dyDescent="0.2">
      <c r="A110" s="3"/>
      <c r="B110" s="5"/>
      <c r="C110" s="109"/>
      <c r="D110" s="131"/>
      <c r="E110" s="131"/>
      <c r="F110" s="131"/>
      <c r="G110" s="131"/>
      <c r="H110" s="131"/>
      <c r="I110" s="132"/>
      <c r="J110" s="132"/>
      <c r="K110" s="132"/>
      <c r="L110" s="5"/>
      <c r="T110" s="1"/>
    </row>
    <row r="111" spans="1:20" x14ac:dyDescent="0.2">
      <c r="A111" s="3"/>
      <c r="B111" s="5"/>
      <c r="C111" s="109"/>
      <c r="D111" s="131"/>
      <c r="E111" s="131"/>
      <c r="F111" s="131"/>
      <c r="G111" s="131"/>
      <c r="H111" s="131"/>
      <c r="I111" s="132"/>
      <c r="J111" s="132"/>
      <c r="K111" s="132"/>
      <c r="L111" s="5"/>
      <c r="T111" s="1"/>
    </row>
    <row r="112" spans="1:20" x14ac:dyDescent="0.2">
      <c r="A112" s="3"/>
      <c r="B112" s="5"/>
      <c r="C112" s="109"/>
      <c r="D112" s="131"/>
      <c r="E112" s="131"/>
      <c r="F112" s="131"/>
      <c r="G112" s="131"/>
      <c r="H112" s="131"/>
      <c r="I112" s="132"/>
      <c r="J112" s="132"/>
      <c r="K112" s="132"/>
      <c r="L112" s="5"/>
      <c r="T112" s="1"/>
    </row>
    <row r="113" spans="1:20" x14ac:dyDescent="0.2">
      <c r="A113" s="3"/>
      <c r="B113" s="5"/>
      <c r="C113" s="109"/>
      <c r="D113" s="131"/>
      <c r="E113" s="131"/>
      <c r="F113" s="131"/>
      <c r="G113" s="131"/>
      <c r="H113" s="131"/>
      <c r="I113" s="132"/>
      <c r="J113" s="132"/>
      <c r="K113" s="132"/>
      <c r="L113" s="5"/>
      <c r="T113" s="1"/>
    </row>
    <row r="114" spans="1:20" x14ac:dyDescent="0.2">
      <c r="A114" s="3"/>
      <c r="B114" s="5"/>
      <c r="C114" s="129"/>
      <c r="D114" s="131"/>
      <c r="E114" s="131"/>
      <c r="F114" s="131"/>
      <c r="G114" s="131"/>
      <c r="H114" s="131"/>
      <c r="I114" s="132"/>
      <c r="J114" s="132"/>
      <c r="K114" s="132"/>
      <c r="L114" s="5"/>
      <c r="T114" s="1"/>
    </row>
    <row r="115" spans="1:20" x14ac:dyDescent="0.2">
      <c r="A115" s="3"/>
      <c r="B115" s="5"/>
      <c r="C115" s="129"/>
      <c r="D115" s="131"/>
      <c r="E115" s="131"/>
      <c r="F115" s="131"/>
      <c r="G115" s="131"/>
      <c r="H115" s="131"/>
      <c r="I115" s="132"/>
      <c r="J115" s="132"/>
      <c r="K115" s="132"/>
      <c r="L115" s="5"/>
      <c r="T115" s="1"/>
    </row>
    <row r="116" spans="1:20" x14ac:dyDescent="0.2">
      <c r="A116" s="3"/>
      <c r="B116" s="5"/>
      <c r="C116" s="129"/>
      <c r="D116" s="131"/>
      <c r="E116" s="131"/>
      <c r="F116" s="131"/>
      <c r="G116" s="131"/>
      <c r="H116" s="131"/>
      <c r="I116" s="132"/>
      <c r="J116" s="132"/>
      <c r="K116" s="132"/>
      <c r="L116" s="5"/>
      <c r="T116" s="1"/>
    </row>
    <row r="117" spans="1:20" x14ac:dyDescent="0.2">
      <c r="A117" s="3"/>
      <c r="B117" s="5"/>
      <c r="C117" s="129"/>
      <c r="D117" s="131"/>
      <c r="E117" s="131"/>
      <c r="F117" s="131"/>
      <c r="G117" s="131"/>
      <c r="H117" s="131"/>
      <c r="I117" s="132"/>
      <c r="J117" s="132"/>
      <c r="K117" s="132"/>
      <c r="L117" s="5"/>
      <c r="T117" s="1"/>
    </row>
    <row r="118" spans="1:20" x14ac:dyDescent="0.2">
      <c r="A118" s="3"/>
      <c r="B118" s="5"/>
      <c r="C118" s="129"/>
      <c r="D118" s="131"/>
      <c r="E118" s="131"/>
      <c r="F118" s="131"/>
      <c r="G118" s="131"/>
      <c r="H118" s="131"/>
      <c r="I118" s="132"/>
      <c r="J118" s="132"/>
      <c r="K118" s="132"/>
      <c r="L118" s="5"/>
      <c r="T118" s="1"/>
    </row>
    <row r="119" spans="1:20" x14ac:dyDescent="0.2">
      <c r="A119" s="3"/>
      <c r="B119" s="5"/>
      <c r="C119" s="129"/>
      <c r="D119" s="131"/>
      <c r="E119" s="131"/>
      <c r="F119" s="131"/>
      <c r="G119" s="131"/>
      <c r="H119" s="131"/>
      <c r="I119" s="132"/>
      <c r="J119" s="132"/>
      <c r="K119" s="132"/>
      <c r="L119" s="5"/>
      <c r="T119" s="1"/>
    </row>
    <row r="120" spans="1:20" x14ac:dyDescent="0.2">
      <c r="A120" s="3"/>
      <c r="B120" s="5"/>
      <c r="C120" s="129"/>
      <c r="D120" s="131"/>
      <c r="E120" s="131"/>
      <c r="F120" s="131"/>
      <c r="G120" s="131"/>
      <c r="H120" s="131"/>
      <c r="I120" s="132"/>
      <c r="J120" s="132"/>
      <c r="K120" s="132"/>
      <c r="L120" s="5"/>
      <c r="T120" s="1"/>
    </row>
    <row r="121" spans="1:20" x14ac:dyDescent="0.2">
      <c r="A121" s="3"/>
      <c r="B121" s="5"/>
      <c r="C121" s="129"/>
      <c r="D121" s="131"/>
      <c r="E121" s="131"/>
      <c r="F121" s="131"/>
      <c r="G121" s="131"/>
      <c r="H121" s="131"/>
      <c r="I121" s="132"/>
      <c r="J121" s="132"/>
      <c r="K121" s="132"/>
      <c r="L121" s="5"/>
      <c r="T121" s="1"/>
    </row>
    <row r="122" spans="1:20" x14ac:dyDescent="0.2">
      <c r="A122" s="3"/>
      <c r="B122" s="5"/>
      <c r="C122" s="5"/>
      <c r="D122" s="5"/>
      <c r="E122" s="108"/>
      <c r="F122" s="108"/>
      <c r="G122" s="108"/>
      <c r="H122" s="108"/>
      <c r="I122" s="108"/>
      <c r="J122" s="108"/>
      <c r="K122" s="108"/>
      <c r="L122" s="108"/>
    </row>
    <row r="123" spans="1:20" x14ac:dyDescent="0.2">
      <c r="A123" s="3"/>
      <c r="B123" s="5"/>
      <c r="C123" s="5"/>
      <c r="D123" s="5"/>
      <c r="E123" s="108"/>
      <c r="F123" s="108"/>
      <c r="G123" s="108"/>
      <c r="H123" s="108"/>
      <c r="I123" s="136"/>
      <c r="J123" s="136"/>
      <c r="K123" s="108"/>
      <c r="L123" s="108"/>
    </row>
    <row r="124" spans="1:20" x14ac:dyDescent="0.2">
      <c r="A124" s="3"/>
      <c r="B124" s="5"/>
      <c r="C124" s="5"/>
      <c r="D124" s="5"/>
      <c r="E124" s="108"/>
      <c r="F124" s="108"/>
      <c r="G124" s="108"/>
      <c r="H124" s="108"/>
      <c r="I124" s="108"/>
      <c r="J124" s="108"/>
      <c r="K124" s="108"/>
      <c r="L124" s="108"/>
    </row>
    <row r="125" spans="1:20" x14ac:dyDescent="0.2">
      <c r="A125" s="3"/>
      <c r="B125" s="5"/>
      <c r="C125" s="5"/>
      <c r="D125" s="5"/>
      <c r="E125" s="108"/>
      <c r="F125" s="108"/>
      <c r="G125" s="108"/>
      <c r="H125" s="108"/>
      <c r="I125" s="108"/>
      <c r="J125" s="108"/>
      <c r="K125" s="108"/>
      <c r="L125" s="108"/>
    </row>
    <row r="126" spans="1:20" x14ac:dyDescent="0.2">
      <c r="A126" s="3"/>
      <c r="B126" s="3"/>
      <c r="C126" s="3"/>
      <c r="D126" s="3"/>
      <c r="E126" s="108"/>
      <c r="F126" s="108"/>
      <c r="G126" s="108"/>
      <c r="H126" s="108"/>
      <c r="I126" s="108"/>
      <c r="J126" s="108"/>
      <c r="K126" s="108"/>
      <c r="L126" s="108"/>
    </row>
    <row r="127" spans="1:20" x14ac:dyDescent="0.2">
      <c r="A127" s="3"/>
      <c r="B127" s="3"/>
      <c r="C127" s="3"/>
      <c r="D127" s="3"/>
      <c r="E127" s="108"/>
      <c r="F127" s="108"/>
      <c r="G127" s="108"/>
      <c r="H127" s="108"/>
      <c r="I127" s="108"/>
      <c r="J127" s="108"/>
      <c r="K127" s="108"/>
      <c r="L127" s="108"/>
    </row>
    <row r="128" spans="1:20" x14ac:dyDescent="0.2">
      <c r="A128" s="3"/>
      <c r="B128" s="3"/>
      <c r="C128" s="3"/>
      <c r="D128" s="3"/>
      <c r="E128" s="108"/>
      <c r="F128" s="108"/>
      <c r="G128" s="108"/>
      <c r="H128" s="108"/>
      <c r="I128" s="108"/>
      <c r="J128" s="108"/>
      <c r="K128" s="108"/>
      <c r="L128" s="108"/>
    </row>
    <row r="129" spans="1:12" x14ac:dyDescent="0.2">
      <c r="A129" s="3"/>
      <c r="B129" s="3"/>
      <c r="C129" s="3"/>
      <c r="D129" s="3"/>
      <c r="E129" s="108"/>
      <c r="F129" s="108"/>
      <c r="G129" s="108"/>
      <c r="H129" s="108"/>
      <c r="I129" s="108"/>
      <c r="J129" s="108"/>
      <c r="K129" s="108"/>
      <c r="L129" s="108"/>
    </row>
    <row r="130" spans="1:12" x14ac:dyDescent="0.2">
      <c r="A130" s="3"/>
      <c r="B130" s="3"/>
      <c r="C130" s="3"/>
      <c r="D130" s="3"/>
      <c r="E130" s="108"/>
      <c r="F130" s="108"/>
      <c r="G130" s="108"/>
      <c r="H130" s="108"/>
      <c r="I130" s="108"/>
      <c r="J130" s="108"/>
      <c r="K130" s="108"/>
      <c r="L130" s="108"/>
    </row>
    <row r="131" spans="1:12" x14ac:dyDescent="0.2">
      <c r="A131" s="3"/>
      <c r="B131" s="3"/>
      <c r="C131" s="3"/>
      <c r="D131" s="3"/>
      <c r="E131" s="108"/>
      <c r="F131" s="108"/>
      <c r="G131" s="108"/>
      <c r="H131" s="108"/>
      <c r="I131" s="108"/>
      <c r="J131" s="108"/>
      <c r="K131" s="108"/>
      <c r="L131" s="108"/>
    </row>
    <row r="132" spans="1:12" x14ac:dyDescent="0.2">
      <c r="A132" s="3"/>
      <c r="B132" s="3"/>
      <c r="C132" s="3"/>
      <c r="D132" s="3"/>
      <c r="E132" s="108"/>
      <c r="F132" s="108"/>
      <c r="G132" s="108"/>
      <c r="H132" s="108"/>
      <c r="I132" s="108"/>
      <c r="J132" s="108"/>
      <c r="K132" s="108"/>
      <c r="L132" s="108"/>
    </row>
    <row r="133" spans="1:12" x14ac:dyDescent="0.2">
      <c r="A133" s="3"/>
      <c r="B133" s="3"/>
      <c r="C133" s="3"/>
      <c r="D133" s="3"/>
      <c r="E133" s="108"/>
      <c r="F133" s="108"/>
      <c r="G133" s="108"/>
      <c r="H133" s="108"/>
      <c r="I133" s="108"/>
      <c r="J133" s="108"/>
      <c r="K133" s="108"/>
      <c r="L133" s="108"/>
    </row>
    <row r="134" spans="1:12" x14ac:dyDescent="0.2">
      <c r="A134" s="3"/>
      <c r="B134" s="3"/>
      <c r="C134" s="3"/>
      <c r="D134" s="3"/>
      <c r="E134" s="108"/>
      <c r="F134" s="108"/>
      <c r="G134" s="108"/>
      <c r="H134" s="108"/>
      <c r="I134" s="108"/>
      <c r="J134" s="108"/>
      <c r="K134" s="108"/>
      <c r="L134" s="108"/>
    </row>
    <row r="135" spans="1:12" x14ac:dyDescent="0.2">
      <c r="A135" s="3"/>
      <c r="B135" s="3"/>
      <c r="C135" s="3"/>
      <c r="D135" s="3"/>
      <c r="E135" s="108"/>
      <c r="F135" s="108"/>
      <c r="G135" s="108"/>
      <c r="H135" s="108"/>
      <c r="I135" s="108"/>
      <c r="J135" s="108"/>
      <c r="K135" s="108"/>
      <c r="L135" s="108"/>
    </row>
    <row r="136" spans="1:12" x14ac:dyDescent="0.2">
      <c r="A136" s="3"/>
      <c r="B136" s="3"/>
      <c r="C136" s="3"/>
      <c r="D136" s="3"/>
      <c r="E136" s="108"/>
      <c r="F136" s="108"/>
      <c r="G136" s="108"/>
      <c r="H136" s="108"/>
      <c r="I136" s="108"/>
      <c r="J136" s="108"/>
      <c r="K136" s="108"/>
      <c r="L136" s="108"/>
    </row>
    <row r="137" spans="1:12" x14ac:dyDescent="0.2">
      <c r="A137" s="3"/>
      <c r="B137" s="3"/>
      <c r="C137" s="3"/>
      <c r="D137" s="3"/>
      <c r="E137" s="108"/>
      <c r="F137" s="108"/>
      <c r="G137" s="108"/>
      <c r="H137" s="108"/>
      <c r="I137" s="108"/>
      <c r="J137" s="108"/>
      <c r="K137" s="108"/>
      <c r="L137" s="108"/>
    </row>
    <row r="138" spans="1:12" x14ac:dyDescent="0.2">
      <c r="A138" s="3"/>
      <c r="B138" s="3"/>
      <c r="C138" s="3"/>
      <c r="D138" s="3"/>
      <c r="E138" s="108"/>
      <c r="F138" s="108"/>
      <c r="G138" s="108"/>
      <c r="H138" s="108"/>
      <c r="I138" s="108"/>
      <c r="J138" s="108"/>
      <c r="K138" s="108"/>
      <c r="L138" s="108"/>
    </row>
    <row r="139" spans="1:12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</row>
    <row r="140" spans="1:12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</row>
    <row r="141" spans="1:12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</row>
    <row r="142" spans="1:12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</row>
    <row r="143" spans="1:12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</row>
    <row r="144" spans="1:12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</row>
    <row r="145" spans="1:12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</row>
    <row r="146" spans="1:12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</row>
    <row r="147" spans="1:12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</row>
    <row r="148" spans="1:12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</row>
    <row r="149" spans="1:12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</row>
    <row r="150" spans="1:12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</row>
    <row r="151" spans="1:12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</row>
    <row r="152" spans="1:12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</row>
    <row r="153" spans="1:12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</row>
    <row r="154" spans="1:12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</row>
    <row r="155" spans="1:12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</row>
    <row r="156" spans="1:12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</row>
    <row r="157" spans="1:12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</row>
    <row r="158" spans="1:12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</row>
    <row r="159" spans="1:12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</row>
    <row r="160" spans="1:12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</row>
    <row r="161" spans="1:12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</row>
    <row r="162" spans="1:12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</row>
    <row r="163" spans="1:12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</row>
    <row r="164" spans="1:12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</row>
    <row r="165" spans="1:12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</row>
    <row r="166" spans="1:12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</row>
    <row r="167" spans="1:12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</row>
    <row r="168" spans="1:12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</row>
    <row r="169" spans="1:12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</row>
    <row r="170" spans="1:12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</row>
    <row r="171" spans="1:12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</row>
    <row r="172" spans="1:12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</row>
    <row r="173" spans="1:12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</row>
    <row r="174" spans="1:12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</row>
    <row r="175" spans="1:12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</row>
    <row r="176" spans="1:12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</row>
    <row r="177" spans="1:12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</row>
    <row r="178" spans="1:12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</row>
    <row r="179" spans="1:12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</row>
    <row r="180" spans="1:12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</row>
    <row r="181" spans="1:12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</row>
    <row r="182" spans="1:12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</row>
    <row r="183" spans="1:12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</row>
    <row r="184" spans="1:12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</row>
    <row r="185" spans="1:12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</row>
    <row r="186" spans="1:12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</row>
    <row r="187" spans="1:12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</row>
    <row r="188" spans="1:12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</row>
    <row r="189" spans="1:12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</row>
    <row r="190" spans="1:12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</row>
    <row r="191" spans="1:12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</row>
    <row r="192" spans="1:12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</row>
    <row r="193" spans="1:12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</row>
    <row r="194" spans="1:12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</row>
    <row r="195" spans="1:12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</row>
    <row r="196" spans="1:12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</row>
    <row r="197" spans="1:12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</row>
    <row r="198" spans="1:12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</row>
    <row r="199" spans="1:12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</row>
    <row r="200" spans="1:12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</row>
    <row r="201" spans="1:12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</row>
    <row r="202" spans="1:12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</row>
    <row r="203" spans="1:12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</row>
    <row r="204" spans="1:12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</row>
    <row r="205" spans="1:12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</row>
    <row r="206" spans="1:12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</row>
    <row r="207" spans="1:12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</row>
    <row r="208" spans="1:12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</row>
    <row r="209" spans="1:12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</row>
    <row r="210" spans="1:12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</row>
    <row r="211" spans="1:12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</row>
    <row r="212" spans="1:12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</row>
    <row r="213" spans="1:12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</row>
    <row r="214" spans="1:12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</row>
    <row r="215" spans="1:12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</row>
    <row r="216" spans="1:12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</row>
    <row r="217" spans="1:12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</row>
    <row r="218" spans="1:12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</row>
    <row r="219" spans="1:12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</row>
    <row r="220" spans="1:12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</row>
    <row r="221" spans="1:12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</row>
    <row r="222" spans="1:12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</row>
    <row r="223" spans="1:12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</row>
    <row r="224" spans="1:12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</row>
    <row r="225" spans="1:12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</row>
    <row r="226" spans="1:12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</row>
    <row r="227" spans="1:12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</row>
    <row r="228" spans="1:12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</row>
    <row r="229" spans="1:12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</row>
    <row r="230" spans="1:12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</row>
    <row r="231" spans="1:12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</row>
    <row r="232" spans="1:12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</row>
    <row r="233" spans="1:12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</row>
    <row r="234" spans="1:12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</row>
    <row r="235" spans="1:12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</row>
    <row r="236" spans="1:12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</row>
    <row r="237" spans="1:12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</row>
    <row r="238" spans="1:12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</row>
    <row r="239" spans="1:12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</row>
    <row r="240" spans="1:12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</row>
    <row r="241" spans="1:12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</row>
    <row r="242" spans="1:12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</row>
    <row r="243" spans="1:12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</row>
    <row r="244" spans="1:12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</row>
    <row r="245" spans="1:12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</row>
    <row r="246" spans="1:12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</row>
    <row r="247" spans="1:12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</row>
    <row r="248" spans="1:12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</row>
    <row r="249" spans="1:12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</row>
    <row r="250" spans="1:12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</row>
    <row r="251" spans="1:12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</row>
    <row r="252" spans="1:12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</row>
    <row r="253" spans="1:12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</row>
    <row r="254" spans="1:12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</row>
    <row r="255" spans="1:12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</row>
    <row r="256" spans="1:12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</row>
    <row r="257" spans="1:12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</row>
    <row r="258" spans="1:12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</row>
    <row r="259" spans="1:12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</row>
    <row r="260" spans="1:12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</row>
    <row r="261" spans="1:12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</row>
    <row r="262" spans="1:12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</row>
    <row r="263" spans="1:12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</row>
    <row r="264" spans="1:12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</row>
    <row r="265" spans="1:12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</row>
    <row r="266" spans="1:12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</row>
    <row r="267" spans="1:12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</row>
    <row r="268" spans="1:12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</row>
    <row r="269" spans="1:12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</row>
    <row r="270" spans="1:12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</row>
    <row r="271" spans="1:12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</row>
    <row r="272" spans="1:12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</row>
    <row r="273" spans="1:12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</row>
    <row r="274" spans="1:12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</row>
    <row r="275" spans="1:12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</row>
    <row r="276" spans="1:12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</row>
    <row r="277" spans="1:12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</row>
    <row r="278" spans="1:12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</row>
    <row r="279" spans="1:12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</row>
    <row r="280" spans="1:12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</row>
    <row r="281" spans="1:12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</row>
    <row r="282" spans="1:12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</row>
    <row r="283" spans="1:12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</row>
    <row r="284" spans="1:12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</row>
    <row r="285" spans="1:12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</row>
    <row r="286" spans="1:12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</row>
    <row r="287" spans="1:12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</row>
    <row r="288" spans="1:12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</row>
    <row r="289" spans="1:12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</row>
    <row r="290" spans="1:12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</row>
    <row r="291" spans="1:12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</row>
    <row r="292" spans="1:12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</row>
    <row r="293" spans="1:12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</row>
    <row r="294" spans="1:12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</row>
    <row r="295" spans="1:12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</row>
    <row r="296" spans="1:12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</row>
    <row r="297" spans="1:12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</row>
    <row r="298" spans="1:12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</row>
    <row r="299" spans="1:12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</row>
    <row r="300" spans="1:12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</row>
    <row r="301" spans="1:12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</row>
    <row r="302" spans="1:12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</row>
    <row r="303" spans="1:12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</row>
    <row r="304" spans="1:12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</row>
    <row r="305" spans="1:12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</row>
    <row r="306" spans="1:12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</row>
    <row r="307" spans="1:12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</row>
    <row r="308" spans="1:12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</row>
    <row r="309" spans="1:12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</row>
    <row r="310" spans="1:12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</row>
    <row r="311" spans="1:12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</row>
    <row r="312" spans="1:12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</row>
    <row r="313" spans="1:12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</row>
    <row r="314" spans="1:12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</row>
    <row r="315" spans="1:12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</row>
    <row r="316" spans="1:12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</row>
    <row r="317" spans="1:12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</row>
    <row r="318" spans="1:12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</row>
    <row r="319" spans="1:12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</row>
    <row r="320" spans="1:12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</row>
    <row r="321" spans="1:12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</row>
    <row r="322" spans="1:12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</row>
    <row r="323" spans="1:12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</row>
    <row r="324" spans="1:12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</row>
    <row r="325" spans="1:12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</row>
    <row r="326" spans="1:12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</row>
    <row r="327" spans="1:12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</row>
    <row r="328" spans="1:12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</row>
    <row r="329" spans="1:12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</row>
    <row r="330" spans="1:12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</row>
    <row r="331" spans="1:12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</row>
    <row r="332" spans="1:12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</row>
    <row r="333" spans="1:12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</row>
    <row r="334" spans="1:12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</row>
    <row r="335" spans="1:12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</row>
    <row r="336" spans="1:12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</row>
    <row r="337" spans="1:12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</row>
    <row r="338" spans="1:12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</row>
    <row r="339" spans="1:12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</row>
    <row r="340" spans="1:12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</row>
    <row r="341" spans="1:12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</row>
    <row r="342" spans="1:12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</row>
    <row r="343" spans="1:12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</row>
    <row r="344" spans="1:12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</row>
    <row r="345" spans="1:12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</row>
    <row r="346" spans="1:12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</row>
    <row r="347" spans="1:12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</row>
    <row r="348" spans="1:12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</row>
    <row r="349" spans="1:12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</row>
    <row r="350" spans="1:12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</row>
    <row r="351" spans="1:12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</row>
    <row r="352" spans="1:12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</row>
    <row r="353" spans="1:12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</row>
    <row r="354" spans="1:12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</row>
    <row r="355" spans="1:12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</row>
    <row r="356" spans="1:12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</row>
    <row r="357" spans="1:12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</row>
    <row r="358" spans="1:12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</row>
    <row r="359" spans="1:12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</row>
    <row r="360" spans="1:12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</row>
    <row r="361" spans="1:12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</row>
    <row r="362" spans="1:12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</row>
    <row r="363" spans="1:12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</row>
    <row r="364" spans="1:12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</row>
    <row r="365" spans="1:12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</row>
    <row r="366" spans="1:12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</row>
    <row r="367" spans="1:12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</row>
    <row r="368" spans="1:12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</row>
    <row r="369" spans="1:12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</row>
    <row r="370" spans="1:12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</row>
    <row r="371" spans="1:12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</row>
    <row r="372" spans="1:12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</row>
    <row r="373" spans="1:12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</row>
    <row r="374" spans="1:12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</row>
    <row r="375" spans="1:12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</row>
    <row r="376" spans="1:12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</row>
    <row r="377" spans="1:12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</row>
    <row r="378" spans="1:12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</row>
    <row r="379" spans="1:12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</row>
    <row r="380" spans="1:12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</row>
    <row r="381" spans="1:12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</row>
    <row r="382" spans="1:12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</row>
    <row r="383" spans="1:12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</row>
    <row r="384" spans="1:12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</row>
    <row r="385" spans="1:12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</row>
    <row r="386" spans="1:12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</row>
    <row r="387" spans="1:12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</row>
    <row r="388" spans="1:12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</row>
    <row r="389" spans="1:12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</row>
    <row r="390" spans="1:12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</row>
    <row r="391" spans="1:12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</row>
    <row r="392" spans="1:12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</row>
    <row r="393" spans="1:12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</row>
    <row r="394" spans="1:12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</row>
    <row r="395" spans="1:12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</row>
    <row r="396" spans="1:12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</row>
    <row r="397" spans="1:12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</row>
    <row r="398" spans="1:12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</row>
    <row r="399" spans="1:12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</row>
    <row r="400" spans="1:12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</row>
    <row r="401" spans="1:12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</row>
    <row r="402" spans="1:12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</row>
    <row r="403" spans="1:12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</row>
    <row r="404" spans="1:12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</row>
    <row r="405" spans="1:12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</row>
    <row r="406" spans="1:12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</row>
    <row r="407" spans="1:12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</row>
    <row r="408" spans="1:12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</row>
    <row r="409" spans="1:12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</row>
    <row r="410" spans="1:12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</row>
    <row r="411" spans="1:12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</row>
    <row r="412" spans="1:12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</row>
    <row r="413" spans="1:12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</row>
    <row r="414" spans="1:12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</row>
    <row r="415" spans="1:12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</row>
    <row r="416" spans="1:12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</row>
    <row r="417" spans="1:12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</row>
    <row r="418" spans="1:12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</row>
    <row r="419" spans="1:12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</row>
    <row r="420" spans="1:12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</row>
    <row r="421" spans="1:12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</row>
    <row r="422" spans="1:12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</row>
    <row r="423" spans="1:12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</row>
    <row r="424" spans="1:12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</row>
    <row r="425" spans="1:12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</row>
    <row r="426" spans="1:12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</row>
    <row r="427" spans="1:12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</row>
    <row r="428" spans="1:12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</row>
    <row r="429" spans="1:12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</row>
    <row r="430" spans="1:12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</row>
    <row r="431" spans="1:12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</row>
    <row r="432" spans="1:12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</row>
    <row r="433" spans="1:12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</row>
    <row r="434" spans="1:12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</row>
    <row r="435" spans="1:12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</row>
    <row r="436" spans="1:12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</row>
    <row r="437" spans="1:12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</row>
    <row r="438" spans="1:12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</row>
    <row r="439" spans="1:12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</row>
    <row r="440" spans="1:12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</row>
    <row r="441" spans="1:12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</row>
    <row r="442" spans="1:12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</row>
    <row r="443" spans="1:12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</row>
    <row r="444" spans="1:12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</row>
    <row r="445" spans="1:12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</row>
    <row r="446" spans="1:12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</row>
    <row r="447" spans="1:12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</row>
    <row r="448" spans="1:12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</row>
    <row r="449" spans="1:12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</row>
    <row r="450" spans="1:12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</row>
    <row r="451" spans="1:12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</row>
    <row r="452" spans="1:12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</row>
    <row r="453" spans="1:12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</row>
    <row r="454" spans="1:12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</row>
    <row r="455" spans="1:12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</row>
    <row r="456" spans="1:12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</row>
    <row r="457" spans="1:12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</row>
    <row r="458" spans="1:12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</row>
    <row r="459" spans="1:12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</row>
    <row r="460" spans="1:12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</row>
    <row r="461" spans="1:12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</row>
    <row r="462" spans="1:12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</row>
    <row r="463" spans="1:12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</row>
    <row r="464" spans="1:12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</row>
    <row r="465" spans="1:12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</row>
    <row r="466" spans="1:12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</row>
    <row r="467" spans="1:12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</row>
    <row r="468" spans="1:12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</row>
    <row r="469" spans="1:12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</row>
    <row r="470" spans="1:12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</row>
    <row r="471" spans="1:12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</row>
    <row r="472" spans="1:12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</row>
    <row r="473" spans="1:12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</row>
    <row r="474" spans="1:12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</row>
    <row r="475" spans="1:12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</row>
    <row r="476" spans="1:12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</row>
    <row r="477" spans="1:12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</row>
    <row r="478" spans="1:12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</row>
    <row r="479" spans="1:12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</row>
    <row r="480" spans="1:12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</row>
    <row r="481" spans="1:12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</row>
    <row r="482" spans="1:12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</row>
    <row r="483" spans="1:12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</row>
    <row r="484" spans="1:12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</row>
    <row r="485" spans="1:12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</row>
    <row r="486" spans="1:12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</row>
    <row r="487" spans="1:12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</row>
    <row r="488" spans="1:12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</row>
    <row r="489" spans="1:12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</row>
    <row r="490" spans="1:12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</row>
    <row r="491" spans="1:12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</row>
    <row r="492" spans="1:12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</row>
    <row r="493" spans="1:12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</row>
    <row r="494" spans="1:12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</row>
    <row r="495" spans="1:12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</row>
    <row r="496" spans="1:12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</row>
    <row r="497" spans="1:12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</row>
    <row r="498" spans="1:12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</row>
    <row r="499" spans="1:12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</row>
    <row r="500" spans="1:12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</row>
    <row r="501" spans="1:12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</row>
    <row r="502" spans="1:12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</row>
    <row r="503" spans="1:12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</row>
    <row r="504" spans="1:12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</row>
    <row r="505" spans="1:12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</row>
    <row r="506" spans="1:12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</row>
    <row r="507" spans="1:12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</row>
    <row r="508" spans="1:12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</row>
    <row r="509" spans="1:12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</row>
    <row r="510" spans="1:12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</row>
    <row r="511" spans="1:12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</row>
    <row r="512" spans="1:12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</row>
    <row r="513" spans="1:12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</row>
    <row r="514" spans="1:12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</row>
    <row r="515" spans="1:12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</row>
    <row r="516" spans="1:12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</row>
    <row r="517" spans="1:12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</row>
    <row r="518" spans="1:12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</row>
    <row r="519" spans="1:12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</row>
    <row r="520" spans="1:12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</row>
    <row r="521" spans="1:12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</row>
    <row r="522" spans="1:12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</row>
    <row r="523" spans="1:12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</row>
    <row r="524" spans="1:12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</row>
    <row r="525" spans="1:12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</row>
    <row r="526" spans="1:12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</row>
    <row r="527" spans="1:12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</row>
    <row r="528" spans="1:12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</row>
    <row r="529" spans="1:12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</row>
    <row r="530" spans="1:12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</row>
    <row r="531" spans="1:12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</row>
    <row r="532" spans="1:12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</row>
    <row r="533" spans="1:12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</row>
    <row r="534" spans="1:12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</row>
    <row r="535" spans="1:12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</row>
    <row r="536" spans="1:12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</row>
    <row r="537" spans="1:12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</row>
    <row r="538" spans="1:12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</row>
    <row r="539" spans="1:12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</row>
    <row r="540" spans="1:12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</row>
    <row r="541" spans="1:12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</row>
    <row r="542" spans="1:12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</row>
    <row r="543" spans="1:12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</row>
    <row r="544" spans="1:12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</row>
    <row r="545" spans="1:12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</row>
    <row r="546" spans="1:12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</row>
    <row r="547" spans="1:12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</row>
    <row r="548" spans="1:12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</row>
    <row r="549" spans="1:12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</row>
    <row r="550" spans="1:12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</row>
    <row r="551" spans="1:12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</row>
    <row r="552" spans="1:12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</row>
    <row r="553" spans="1:12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</row>
    <row r="554" spans="1:12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</row>
    <row r="555" spans="1:12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</row>
    <row r="556" spans="1:12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</row>
    <row r="557" spans="1:12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</row>
    <row r="558" spans="1:12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</row>
    <row r="559" spans="1:12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</row>
    <row r="560" spans="1:12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</row>
    <row r="561" spans="1:12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</row>
    <row r="562" spans="1:12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</row>
    <row r="563" spans="1:12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</row>
    <row r="564" spans="1:12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</row>
    <row r="565" spans="1:12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</row>
    <row r="566" spans="1:12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</row>
    <row r="567" spans="1:12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</row>
    <row r="568" spans="1:12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</row>
    <row r="569" spans="1:12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</row>
    <row r="570" spans="1:12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</row>
    <row r="571" spans="1:12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</row>
    <row r="572" spans="1:12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</row>
    <row r="573" spans="1:12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</row>
    <row r="574" spans="1:12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</row>
    <row r="575" spans="1:12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</row>
    <row r="576" spans="1:12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</row>
    <row r="577" spans="1:12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</row>
    <row r="578" spans="1:12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</row>
    <row r="579" spans="1:12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</row>
    <row r="580" spans="1:12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</row>
    <row r="581" spans="1:12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</row>
    <row r="582" spans="1:12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</row>
    <row r="583" spans="1:12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</row>
    <row r="584" spans="1:12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</row>
    <row r="585" spans="1:12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</row>
    <row r="586" spans="1:12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</row>
    <row r="587" spans="1:12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</row>
    <row r="588" spans="1:12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</row>
    <row r="589" spans="1:12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</row>
    <row r="590" spans="1:12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</row>
    <row r="591" spans="1:12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</row>
    <row r="592" spans="1:12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</row>
    <row r="593" spans="1:12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</row>
    <row r="594" spans="1:12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</row>
    <row r="595" spans="1:12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</row>
    <row r="596" spans="1:12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</row>
    <row r="597" spans="1:12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</row>
    <row r="598" spans="1:12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</row>
    <row r="599" spans="1:12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</row>
    <row r="600" spans="1:12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</row>
    <row r="601" spans="1:12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</row>
    <row r="602" spans="1:12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</row>
    <row r="603" spans="1:12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</row>
    <row r="604" spans="1:12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</row>
    <row r="605" spans="1:12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</row>
    <row r="606" spans="1:12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</row>
    <row r="607" spans="1:12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</row>
    <row r="608" spans="1:12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</row>
    <row r="609" spans="1:12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</row>
    <row r="610" spans="1:12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</row>
    <row r="611" spans="1:12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</row>
    <row r="612" spans="1:12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</row>
    <row r="613" spans="1:12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</row>
    <row r="614" spans="1:12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</row>
    <row r="615" spans="1:12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</row>
    <row r="616" spans="1:12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</row>
    <row r="617" spans="1:12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</row>
    <row r="618" spans="1:12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</row>
    <row r="619" spans="1:12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</row>
    <row r="620" spans="1:12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</row>
    <row r="621" spans="1:12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</row>
    <row r="622" spans="1:12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</row>
    <row r="623" spans="1:12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</row>
    <row r="624" spans="1:12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</row>
    <row r="625" spans="1:12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</row>
    <row r="626" spans="1:12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</row>
    <row r="627" spans="1:12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</row>
    <row r="628" spans="1:12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</row>
    <row r="629" spans="1:12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</row>
    <row r="630" spans="1:12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</row>
    <row r="631" spans="1:12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</row>
    <row r="632" spans="1:12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</row>
    <row r="633" spans="1:12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</row>
    <row r="634" spans="1:12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</row>
    <row r="635" spans="1:12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</row>
    <row r="636" spans="1:12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</row>
    <row r="637" spans="1:12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</row>
    <row r="638" spans="1:12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</row>
    <row r="639" spans="1:12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</row>
    <row r="640" spans="1:12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</row>
    <row r="641" spans="1:12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</row>
    <row r="642" spans="1:12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</row>
    <row r="643" spans="1:12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</row>
    <row r="644" spans="1:12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</row>
    <row r="645" spans="1:12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</row>
    <row r="646" spans="1:12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</row>
    <row r="647" spans="1:12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</row>
    <row r="648" spans="1:12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</row>
    <row r="649" spans="1:12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</row>
    <row r="650" spans="1:12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</row>
    <row r="651" spans="1:12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</row>
    <row r="652" spans="1:12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</row>
    <row r="653" spans="1:12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</row>
    <row r="654" spans="1:12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</row>
    <row r="655" spans="1:12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</row>
    <row r="656" spans="1:12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</row>
    <row r="657" spans="1:12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</row>
    <row r="658" spans="1:12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</row>
    <row r="659" spans="1:12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</row>
    <row r="660" spans="1:12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</row>
    <row r="661" spans="1:12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</row>
    <row r="662" spans="1:12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</row>
    <row r="663" spans="1:12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</row>
    <row r="664" spans="1:12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</row>
    <row r="665" spans="1:12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</row>
    <row r="666" spans="1:12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</row>
    <row r="667" spans="1:12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</row>
    <row r="668" spans="1:12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</row>
    <row r="669" spans="1:12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</row>
    <row r="670" spans="1:12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</row>
    <row r="671" spans="1:12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</row>
    <row r="672" spans="1:12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</row>
    <row r="673" spans="1:12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</row>
    <row r="674" spans="1:12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</row>
    <row r="675" spans="1:12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</row>
    <row r="676" spans="1:12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</row>
    <row r="677" spans="1:12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</row>
    <row r="678" spans="1:12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</row>
    <row r="679" spans="1:12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</row>
    <row r="680" spans="1:12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</row>
    <row r="681" spans="1:12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</row>
    <row r="682" spans="1:12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</row>
    <row r="683" spans="1:12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</row>
    <row r="684" spans="1:12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</row>
    <row r="685" spans="1:12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</row>
    <row r="686" spans="1:12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</row>
    <row r="687" spans="1:12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</row>
    <row r="688" spans="1:12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</row>
    <row r="689" spans="1:12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</row>
    <row r="690" spans="1:12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</row>
    <row r="691" spans="1:12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</row>
    <row r="692" spans="1:12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</row>
    <row r="693" spans="1:12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</row>
    <row r="694" spans="1:12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</row>
    <row r="695" spans="1:12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</row>
    <row r="696" spans="1:12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</row>
    <row r="697" spans="1:12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</row>
    <row r="698" spans="1:12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</row>
    <row r="699" spans="1:12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</row>
    <row r="700" spans="1:12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</row>
    <row r="701" spans="1:12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</row>
    <row r="702" spans="1:12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</row>
    <row r="703" spans="1:12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</row>
    <row r="704" spans="1:12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</row>
    <row r="705" spans="1:12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</row>
    <row r="706" spans="1:12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</row>
    <row r="707" spans="1:12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</row>
    <row r="708" spans="1:12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</row>
    <row r="709" spans="1:12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</row>
    <row r="710" spans="1:12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</row>
    <row r="711" spans="1:12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</row>
    <row r="712" spans="1:12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</row>
    <row r="713" spans="1:12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</row>
    <row r="714" spans="1:12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</row>
    <row r="715" spans="1:12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</row>
    <row r="716" spans="1:12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</row>
    <row r="717" spans="1:12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</row>
    <row r="718" spans="1:12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</row>
    <row r="719" spans="1:12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</row>
    <row r="720" spans="1:12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</row>
    <row r="721" spans="1:12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</row>
    <row r="722" spans="1:12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</row>
    <row r="723" spans="1:12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</row>
    <row r="724" spans="1:12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</row>
    <row r="725" spans="1:12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</row>
    <row r="726" spans="1:12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</row>
    <row r="727" spans="1:12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</row>
    <row r="728" spans="1:12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</row>
    <row r="729" spans="1:12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</row>
    <row r="730" spans="1:12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</row>
    <row r="731" spans="1:12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</row>
    <row r="732" spans="1:12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</row>
    <row r="733" spans="1:12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</row>
    <row r="734" spans="1:12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</row>
    <row r="735" spans="1:12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</row>
    <row r="736" spans="1:12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</row>
    <row r="737" spans="1:12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</row>
    <row r="738" spans="1:12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</row>
    <row r="739" spans="1:12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</row>
    <row r="740" spans="1:12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</row>
    <row r="741" spans="1:12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</row>
    <row r="742" spans="1:12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</row>
    <row r="743" spans="1:12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</row>
    <row r="744" spans="1:12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</row>
    <row r="745" spans="1:12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</row>
    <row r="746" spans="1:12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</row>
    <row r="747" spans="1:12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</row>
    <row r="748" spans="1:12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</row>
    <row r="749" spans="1:12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</row>
    <row r="750" spans="1:12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</row>
    <row r="751" spans="1:12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</row>
    <row r="752" spans="1:12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</row>
    <row r="753" spans="1:12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</row>
    <row r="754" spans="1:12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</row>
    <row r="755" spans="1:12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</row>
    <row r="756" spans="1:12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</row>
    <row r="757" spans="1:12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</row>
    <row r="758" spans="1:12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</row>
    <row r="759" spans="1:12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</row>
    <row r="760" spans="1:12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</row>
    <row r="761" spans="1:12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</row>
    <row r="762" spans="1:12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</row>
    <row r="763" spans="1:12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</row>
    <row r="764" spans="1:12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</row>
    <row r="765" spans="1:12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</row>
    <row r="766" spans="1:12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</row>
    <row r="767" spans="1:12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</row>
    <row r="768" spans="1:12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</row>
    <row r="769" spans="1:12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</row>
    <row r="770" spans="1:12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</row>
    <row r="771" spans="1:12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</row>
    <row r="772" spans="1:12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</row>
    <row r="773" spans="1:12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</row>
    <row r="774" spans="1:12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</row>
    <row r="775" spans="1:12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</row>
    <row r="776" spans="1:12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</row>
    <row r="777" spans="1:12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</row>
    <row r="778" spans="1:12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</row>
    <row r="779" spans="1:12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</row>
    <row r="780" spans="1:12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</row>
    <row r="781" spans="1:12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</row>
    <row r="782" spans="1:12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</row>
    <row r="783" spans="1:12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</row>
    <row r="784" spans="1:12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</row>
    <row r="785" spans="1:12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</row>
    <row r="786" spans="1:12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</row>
    <row r="787" spans="1:12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</row>
    <row r="788" spans="1:12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</row>
    <row r="789" spans="1:12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</row>
    <row r="790" spans="1:12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</row>
    <row r="791" spans="1:12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</row>
    <row r="792" spans="1:12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</row>
    <row r="793" spans="1:12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</row>
    <row r="794" spans="1:12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</row>
    <row r="795" spans="1:12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</row>
    <row r="796" spans="1:12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</row>
    <row r="797" spans="1:12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</row>
    <row r="798" spans="1:12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</row>
    <row r="799" spans="1:12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</row>
    <row r="800" spans="1:12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</row>
    <row r="801" spans="1:12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</row>
    <row r="802" spans="1:12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</row>
    <row r="803" spans="1:12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</row>
    <row r="804" spans="1:12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</row>
    <row r="805" spans="1:12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</row>
    <row r="806" spans="1:12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</row>
    <row r="807" spans="1:12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</row>
    <row r="808" spans="1:12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</row>
    <row r="809" spans="1:12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</row>
    <row r="810" spans="1:12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</row>
    <row r="811" spans="1:12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</row>
    <row r="812" spans="1:12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</row>
    <row r="813" spans="1:12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</row>
    <row r="814" spans="1:12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</row>
    <row r="815" spans="1:12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</row>
    <row r="816" spans="1:12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</row>
    <row r="817" spans="1:12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</row>
    <row r="818" spans="1:12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</row>
    <row r="819" spans="1:12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</row>
    <row r="820" spans="1:12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</row>
    <row r="821" spans="1:12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</row>
    <row r="822" spans="1:12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</row>
    <row r="823" spans="1:12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</row>
    <row r="824" spans="1:12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</row>
    <row r="825" spans="1:12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</row>
    <row r="826" spans="1:12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</row>
    <row r="827" spans="1:12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</row>
    <row r="828" spans="1:12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</row>
    <row r="829" spans="1:12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</row>
    <row r="830" spans="1:12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</row>
    <row r="831" spans="1:12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</row>
    <row r="832" spans="1:12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</row>
    <row r="833" spans="1:12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</row>
    <row r="834" spans="1:12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</row>
    <row r="835" spans="1:12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</row>
    <row r="836" spans="1:12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</row>
    <row r="837" spans="1:12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</row>
    <row r="838" spans="1:12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</row>
    <row r="839" spans="1:12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</row>
    <row r="840" spans="1:12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</row>
    <row r="841" spans="1:12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</row>
    <row r="842" spans="1:12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</row>
    <row r="843" spans="1:12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</row>
    <row r="844" spans="1:12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</row>
    <row r="845" spans="1:12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</row>
    <row r="846" spans="1:12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</row>
    <row r="847" spans="1:12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</row>
    <row r="848" spans="1:12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</row>
    <row r="849" spans="1:12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</row>
    <row r="850" spans="1:12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</row>
    <row r="851" spans="1:12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</row>
    <row r="852" spans="1:12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</row>
    <row r="853" spans="1:12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</row>
    <row r="854" spans="1:12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</row>
    <row r="855" spans="1:12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</row>
    <row r="856" spans="1:12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</row>
    <row r="857" spans="1:12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</row>
    <row r="858" spans="1:12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</row>
    <row r="859" spans="1:12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</row>
    <row r="860" spans="1:12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</row>
    <row r="861" spans="1:12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</row>
    <row r="862" spans="1:12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</row>
    <row r="863" spans="1:12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</row>
    <row r="864" spans="1:12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</row>
    <row r="865" spans="1:12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</row>
    <row r="866" spans="1:12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</row>
    <row r="867" spans="1:12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</row>
    <row r="868" spans="1:12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</row>
    <row r="869" spans="1:12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</row>
    <row r="870" spans="1:12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</row>
    <row r="871" spans="1:12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</row>
    <row r="872" spans="1:12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</row>
    <row r="873" spans="1:12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</row>
    <row r="874" spans="1:12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</row>
    <row r="875" spans="1:12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</row>
    <row r="876" spans="1:12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</row>
    <row r="877" spans="1:12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</row>
    <row r="878" spans="1:12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</row>
    <row r="879" spans="1:12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</row>
    <row r="880" spans="1:12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</row>
    <row r="881" spans="1:12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</row>
    <row r="882" spans="1:12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</row>
    <row r="883" spans="1:12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</row>
    <row r="884" spans="1:12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</row>
    <row r="885" spans="1:12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</row>
    <row r="886" spans="1:12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</row>
    <row r="887" spans="1:12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</row>
    <row r="888" spans="1:12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</row>
    <row r="889" spans="1:12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</row>
    <row r="890" spans="1:12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</row>
    <row r="891" spans="1:12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</row>
    <row r="892" spans="1:12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</row>
    <row r="893" spans="1:12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</row>
    <row r="894" spans="1:12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</row>
    <row r="895" spans="1:12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</row>
    <row r="896" spans="1:12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</row>
    <row r="897" spans="1:12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</row>
    <row r="898" spans="1:12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</row>
    <row r="899" spans="1:12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</row>
    <row r="900" spans="1:12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</row>
    <row r="901" spans="1:12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</row>
    <row r="902" spans="1:12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</row>
    <row r="903" spans="1:12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</row>
    <row r="904" spans="1:12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</row>
    <row r="905" spans="1:12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</row>
    <row r="906" spans="1:12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</row>
    <row r="907" spans="1:12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</row>
    <row r="908" spans="1:12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</row>
    <row r="909" spans="1:12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</row>
    <row r="910" spans="1:12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</row>
    <row r="911" spans="1:12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</row>
    <row r="912" spans="1:12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</row>
    <row r="913" spans="1:12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</row>
    <row r="914" spans="1:12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</row>
    <row r="915" spans="1:12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</row>
    <row r="916" spans="1:12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</row>
    <row r="917" spans="1:12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</row>
    <row r="918" spans="1:12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</row>
    <row r="919" spans="1:12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</row>
    <row r="920" spans="1:12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</row>
    <row r="921" spans="1:12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</row>
    <row r="922" spans="1:12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</row>
    <row r="923" spans="1:12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</row>
    <row r="924" spans="1:12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</row>
    <row r="925" spans="1:12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</row>
    <row r="926" spans="1:12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</row>
    <row r="927" spans="1:12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</row>
    <row r="928" spans="1:12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</row>
    <row r="929" spans="1:12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</row>
    <row r="930" spans="1:12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</row>
    <row r="931" spans="1:12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</row>
    <row r="932" spans="1:12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</row>
    <row r="933" spans="1:12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</row>
    <row r="934" spans="1:12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</row>
    <row r="935" spans="1:12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</row>
    <row r="936" spans="1:12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</row>
    <row r="937" spans="1:12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</row>
    <row r="938" spans="1:12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</row>
    <row r="939" spans="1:12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</row>
    <row r="940" spans="1:12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</row>
    <row r="941" spans="1:12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</row>
    <row r="942" spans="1:12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</row>
    <row r="943" spans="1:12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</row>
    <row r="944" spans="1:12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</row>
  </sheetData>
  <mergeCells count="9">
    <mergeCell ref="F23:H23"/>
    <mergeCell ref="B21:C21"/>
    <mergeCell ref="B19:C19"/>
    <mergeCell ref="B7:G7"/>
    <mergeCell ref="I7:J7"/>
    <mergeCell ref="B16:C16"/>
    <mergeCell ref="B17:C17"/>
    <mergeCell ref="B20:C20"/>
    <mergeCell ref="B18:C18"/>
  </mergeCells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N905"/>
  <sheetViews>
    <sheetView topLeftCell="A60" zoomScale="80" zoomScaleNormal="80" zoomScalePageLayoutView="80" workbookViewId="0">
      <selection activeCell="N21" sqref="N21"/>
    </sheetView>
  </sheetViews>
  <sheetFormatPr baseColWidth="10" defaultColWidth="10.83203125" defaultRowHeight="15" x14ac:dyDescent="0.2"/>
  <cols>
    <col min="1" max="1" width="12.6640625" style="1" customWidth="1"/>
    <col min="2" max="2" width="13" style="1" bestFit="1" customWidth="1"/>
    <col min="3" max="3" width="14.83203125" style="1" bestFit="1" customWidth="1"/>
    <col min="4" max="4" width="12.1640625" style="1" bestFit="1" customWidth="1"/>
    <col min="5" max="5" width="11" style="3" bestFit="1" customWidth="1"/>
    <col min="6" max="7" width="10.83203125" style="3"/>
    <col min="8" max="8" width="17.6640625" style="3" bestFit="1" customWidth="1"/>
    <col min="9" max="11" width="10.83203125" style="3"/>
    <col min="12" max="326" width="10.83203125" style="100"/>
    <col min="327" max="16384" width="10.83203125" style="1"/>
  </cols>
  <sheetData>
    <row r="1" spans="1:326" s="3" customFormat="1" x14ac:dyDescent="0.2"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  <c r="EG1" s="100"/>
      <c r="EH1" s="100"/>
      <c r="EI1" s="100"/>
      <c r="EJ1" s="100"/>
      <c r="EK1" s="100"/>
      <c r="EL1" s="100"/>
      <c r="EM1" s="100"/>
      <c r="EN1" s="100"/>
      <c r="EO1" s="100"/>
      <c r="EP1" s="100"/>
      <c r="EQ1" s="100"/>
      <c r="ER1" s="100"/>
      <c r="ES1" s="100"/>
      <c r="ET1" s="100"/>
      <c r="EU1" s="100"/>
      <c r="EV1" s="100"/>
      <c r="EW1" s="100"/>
      <c r="EX1" s="100"/>
      <c r="EY1" s="100"/>
      <c r="EZ1" s="100"/>
      <c r="FA1" s="100"/>
      <c r="FB1" s="100"/>
      <c r="FC1" s="100"/>
      <c r="FD1" s="100"/>
      <c r="FE1" s="100"/>
      <c r="FF1" s="100"/>
      <c r="FG1" s="100"/>
      <c r="FH1" s="100"/>
      <c r="FI1" s="100"/>
      <c r="FJ1" s="100"/>
      <c r="FK1" s="100"/>
      <c r="FL1" s="100"/>
      <c r="FM1" s="100"/>
      <c r="FN1" s="100"/>
      <c r="FO1" s="100"/>
      <c r="FP1" s="100"/>
      <c r="FQ1" s="100"/>
      <c r="FR1" s="100"/>
      <c r="FS1" s="100"/>
      <c r="FT1" s="100"/>
      <c r="FU1" s="100"/>
      <c r="FV1" s="100"/>
      <c r="FW1" s="100"/>
      <c r="FX1" s="100"/>
      <c r="FY1" s="100"/>
      <c r="FZ1" s="100"/>
      <c r="GA1" s="100"/>
      <c r="GB1" s="100"/>
      <c r="GC1" s="100"/>
      <c r="GD1" s="100"/>
      <c r="GE1" s="100"/>
      <c r="GF1" s="100"/>
      <c r="GG1" s="100"/>
      <c r="GH1" s="100"/>
      <c r="GI1" s="100"/>
      <c r="GJ1" s="100"/>
      <c r="GK1" s="100"/>
      <c r="GL1" s="100"/>
      <c r="GM1" s="100"/>
      <c r="GN1" s="100"/>
      <c r="GO1" s="100"/>
      <c r="GP1" s="100"/>
      <c r="GQ1" s="100"/>
      <c r="GR1" s="100"/>
      <c r="GS1" s="100"/>
      <c r="GT1" s="100"/>
      <c r="GU1" s="100"/>
      <c r="GV1" s="100"/>
      <c r="GW1" s="100"/>
      <c r="GX1" s="100"/>
      <c r="GY1" s="100"/>
      <c r="GZ1" s="100"/>
      <c r="HA1" s="100"/>
      <c r="HB1" s="100"/>
      <c r="HC1" s="100"/>
      <c r="HD1" s="100"/>
      <c r="HE1" s="100"/>
      <c r="HF1" s="100"/>
      <c r="HG1" s="100"/>
      <c r="HH1" s="100"/>
      <c r="HI1" s="100"/>
      <c r="HJ1" s="100"/>
      <c r="HK1" s="100"/>
      <c r="HL1" s="100"/>
      <c r="HM1" s="100"/>
      <c r="HN1" s="100"/>
      <c r="HO1" s="100"/>
      <c r="HP1" s="100"/>
      <c r="HQ1" s="100"/>
      <c r="HR1" s="100"/>
      <c r="HS1" s="100"/>
      <c r="HT1" s="100"/>
      <c r="HU1" s="100"/>
      <c r="HV1" s="100"/>
      <c r="HW1" s="100"/>
      <c r="HX1" s="100"/>
      <c r="HY1" s="100"/>
      <c r="HZ1" s="100"/>
      <c r="IA1" s="100"/>
      <c r="IB1" s="100"/>
      <c r="IC1" s="100"/>
      <c r="ID1" s="100"/>
      <c r="IE1" s="100"/>
      <c r="IF1" s="100"/>
      <c r="IG1" s="100"/>
      <c r="IH1" s="100"/>
      <c r="II1" s="100"/>
      <c r="IJ1" s="100"/>
      <c r="IK1" s="100"/>
      <c r="IL1" s="100"/>
      <c r="IM1" s="100"/>
      <c r="IN1" s="100"/>
      <c r="IO1" s="100"/>
      <c r="IP1" s="100"/>
      <c r="IQ1" s="100"/>
      <c r="IR1" s="100"/>
      <c r="IS1" s="100"/>
      <c r="IT1" s="100"/>
      <c r="IU1" s="100"/>
      <c r="IV1" s="100"/>
      <c r="IW1" s="100"/>
      <c r="IX1" s="100"/>
      <c r="IY1" s="100"/>
      <c r="IZ1" s="100"/>
      <c r="JA1" s="100"/>
      <c r="JB1" s="100"/>
      <c r="JC1" s="100"/>
      <c r="JD1" s="100"/>
      <c r="JE1" s="100"/>
      <c r="JF1" s="100"/>
      <c r="JG1" s="100"/>
      <c r="JH1" s="100"/>
      <c r="JI1" s="100"/>
      <c r="JJ1" s="100"/>
      <c r="JK1" s="100"/>
      <c r="JL1" s="100"/>
      <c r="JM1" s="100"/>
      <c r="JN1" s="100"/>
      <c r="JO1" s="100"/>
      <c r="JP1" s="100"/>
      <c r="JQ1" s="100"/>
      <c r="JR1" s="100"/>
      <c r="JS1" s="100"/>
      <c r="JT1" s="100"/>
      <c r="JU1" s="100"/>
      <c r="JV1" s="100"/>
      <c r="JW1" s="100"/>
      <c r="JX1" s="100"/>
      <c r="JY1" s="100"/>
      <c r="JZ1" s="100"/>
      <c r="KA1" s="100"/>
      <c r="KB1" s="100"/>
      <c r="KC1" s="100"/>
      <c r="KD1" s="100"/>
      <c r="KE1" s="100"/>
      <c r="KF1" s="100"/>
      <c r="KG1" s="100"/>
      <c r="KH1" s="100"/>
      <c r="KI1" s="100"/>
      <c r="KJ1" s="100"/>
      <c r="KK1" s="100"/>
      <c r="KL1" s="100"/>
      <c r="KM1" s="100"/>
      <c r="KN1" s="100"/>
      <c r="KO1" s="100"/>
      <c r="KP1" s="100"/>
      <c r="KQ1" s="100"/>
      <c r="KR1" s="100"/>
      <c r="KS1" s="100"/>
      <c r="KT1" s="100"/>
      <c r="KU1" s="100"/>
      <c r="KV1" s="100"/>
      <c r="KW1" s="100"/>
      <c r="KX1" s="100"/>
      <c r="KY1" s="100"/>
      <c r="KZ1" s="100"/>
      <c r="LA1" s="100"/>
      <c r="LB1" s="100"/>
      <c r="LC1" s="100"/>
      <c r="LD1" s="100"/>
      <c r="LE1" s="100"/>
      <c r="LF1" s="100"/>
      <c r="LG1" s="100"/>
      <c r="LH1" s="100"/>
      <c r="LI1" s="100"/>
      <c r="LJ1" s="100"/>
      <c r="LK1" s="100"/>
      <c r="LL1" s="100"/>
      <c r="LM1" s="100"/>
      <c r="LN1" s="100"/>
    </row>
    <row r="2" spans="1:326" s="3" customFormat="1" x14ac:dyDescent="0.2"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0"/>
      <c r="BI2" s="100"/>
      <c r="BJ2" s="100"/>
      <c r="BK2" s="100"/>
      <c r="BL2" s="100"/>
      <c r="BM2" s="100"/>
      <c r="BN2" s="100"/>
      <c r="BO2" s="100"/>
      <c r="BP2" s="100"/>
      <c r="BQ2" s="100"/>
      <c r="BR2" s="100"/>
      <c r="BS2" s="100"/>
      <c r="BT2" s="100"/>
      <c r="BU2" s="100"/>
      <c r="BV2" s="100"/>
      <c r="BW2" s="100"/>
      <c r="BX2" s="100"/>
      <c r="BY2" s="100"/>
      <c r="BZ2" s="100"/>
      <c r="CA2" s="100"/>
      <c r="CB2" s="100"/>
      <c r="CC2" s="100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100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100"/>
      <c r="DM2" s="100"/>
      <c r="DN2" s="100"/>
      <c r="DO2" s="100"/>
      <c r="DP2" s="100"/>
      <c r="DQ2" s="100"/>
      <c r="DR2" s="100"/>
      <c r="DS2" s="100"/>
      <c r="DT2" s="100"/>
      <c r="DU2" s="100"/>
      <c r="DV2" s="100"/>
      <c r="DW2" s="100"/>
      <c r="DX2" s="100"/>
      <c r="DY2" s="100"/>
      <c r="DZ2" s="100"/>
      <c r="EA2" s="100"/>
      <c r="EB2" s="100"/>
      <c r="EC2" s="100"/>
      <c r="ED2" s="100"/>
      <c r="EE2" s="100"/>
      <c r="EF2" s="100"/>
      <c r="EG2" s="100"/>
      <c r="EH2" s="100"/>
      <c r="EI2" s="100"/>
      <c r="EJ2" s="100"/>
      <c r="EK2" s="100"/>
      <c r="EL2" s="100"/>
      <c r="EM2" s="100"/>
      <c r="EN2" s="100"/>
      <c r="EO2" s="100"/>
      <c r="EP2" s="100"/>
      <c r="EQ2" s="100"/>
      <c r="ER2" s="100"/>
      <c r="ES2" s="100"/>
      <c r="ET2" s="100"/>
      <c r="EU2" s="100"/>
      <c r="EV2" s="100"/>
      <c r="EW2" s="100"/>
      <c r="EX2" s="100"/>
      <c r="EY2" s="100"/>
      <c r="EZ2" s="100"/>
      <c r="FA2" s="100"/>
      <c r="FB2" s="100"/>
      <c r="FC2" s="100"/>
      <c r="FD2" s="100"/>
      <c r="FE2" s="100"/>
      <c r="FF2" s="100"/>
      <c r="FG2" s="100"/>
      <c r="FH2" s="100"/>
      <c r="FI2" s="100"/>
      <c r="FJ2" s="100"/>
      <c r="FK2" s="100"/>
      <c r="FL2" s="100"/>
      <c r="FM2" s="100"/>
      <c r="FN2" s="100"/>
      <c r="FO2" s="100"/>
      <c r="FP2" s="100"/>
      <c r="FQ2" s="100"/>
      <c r="FR2" s="100"/>
      <c r="FS2" s="100"/>
      <c r="FT2" s="100"/>
      <c r="FU2" s="100"/>
      <c r="FV2" s="100"/>
      <c r="FW2" s="100"/>
      <c r="FX2" s="100"/>
      <c r="FY2" s="100"/>
      <c r="FZ2" s="100"/>
      <c r="GA2" s="100"/>
      <c r="GB2" s="100"/>
      <c r="GC2" s="100"/>
      <c r="GD2" s="100"/>
      <c r="GE2" s="100"/>
      <c r="GF2" s="100"/>
      <c r="GG2" s="100"/>
      <c r="GH2" s="100"/>
      <c r="GI2" s="100"/>
      <c r="GJ2" s="100"/>
      <c r="GK2" s="100"/>
      <c r="GL2" s="100"/>
      <c r="GM2" s="100"/>
      <c r="GN2" s="100"/>
      <c r="GO2" s="100"/>
      <c r="GP2" s="100"/>
      <c r="GQ2" s="100"/>
      <c r="GR2" s="100"/>
      <c r="GS2" s="100"/>
      <c r="GT2" s="100"/>
      <c r="GU2" s="100"/>
      <c r="GV2" s="100"/>
      <c r="GW2" s="100"/>
      <c r="GX2" s="100"/>
      <c r="GY2" s="100"/>
      <c r="GZ2" s="100"/>
      <c r="HA2" s="100"/>
      <c r="HB2" s="100"/>
      <c r="HC2" s="100"/>
      <c r="HD2" s="100"/>
      <c r="HE2" s="100"/>
      <c r="HF2" s="100"/>
      <c r="HG2" s="100"/>
      <c r="HH2" s="100"/>
      <c r="HI2" s="100"/>
      <c r="HJ2" s="100"/>
      <c r="HK2" s="100"/>
      <c r="HL2" s="100"/>
      <c r="HM2" s="100"/>
      <c r="HN2" s="100"/>
      <c r="HO2" s="100"/>
      <c r="HP2" s="100"/>
      <c r="HQ2" s="100"/>
      <c r="HR2" s="100"/>
      <c r="HS2" s="100"/>
      <c r="HT2" s="100"/>
      <c r="HU2" s="100"/>
      <c r="HV2" s="100"/>
      <c r="HW2" s="100"/>
      <c r="HX2" s="100"/>
      <c r="HY2" s="100"/>
      <c r="HZ2" s="100"/>
      <c r="IA2" s="100"/>
      <c r="IB2" s="100"/>
      <c r="IC2" s="100"/>
      <c r="ID2" s="100"/>
      <c r="IE2" s="100"/>
      <c r="IF2" s="100"/>
      <c r="IG2" s="100"/>
      <c r="IH2" s="100"/>
      <c r="II2" s="100"/>
      <c r="IJ2" s="100"/>
      <c r="IK2" s="100"/>
      <c r="IL2" s="100"/>
      <c r="IM2" s="100"/>
      <c r="IN2" s="100"/>
      <c r="IO2" s="100"/>
      <c r="IP2" s="100"/>
      <c r="IQ2" s="100"/>
      <c r="IR2" s="100"/>
      <c r="IS2" s="100"/>
      <c r="IT2" s="100"/>
      <c r="IU2" s="100"/>
      <c r="IV2" s="100"/>
      <c r="IW2" s="100"/>
      <c r="IX2" s="100"/>
      <c r="IY2" s="100"/>
      <c r="IZ2" s="100"/>
      <c r="JA2" s="100"/>
      <c r="JB2" s="100"/>
      <c r="JC2" s="100"/>
      <c r="JD2" s="100"/>
      <c r="JE2" s="100"/>
      <c r="JF2" s="100"/>
      <c r="JG2" s="100"/>
      <c r="JH2" s="100"/>
      <c r="JI2" s="100"/>
      <c r="JJ2" s="100"/>
      <c r="JK2" s="100"/>
      <c r="JL2" s="100"/>
      <c r="JM2" s="100"/>
      <c r="JN2" s="100"/>
      <c r="JO2" s="100"/>
      <c r="JP2" s="100"/>
      <c r="JQ2" s="100"/>
      <c r="JR2" s="100"/>
      <c r="JS2" s="100"/>
      <c r="JT2" s="100"/>
      <c r="JU2" s="100"/>
      <c r="JV2" s="100"/>
      <c r="JW2" s="100"/>
      <c r="JX2" s="100"/>
      <c r="JY2" s="100"/>
      <c r="JZ2" s="100"/>
      <c r="KA2" s="100"/>
      <c r="KB2" s="100"/>
      <c r="KC2" s="100"/>
      <c r="KD2" s="100"/>
      <c r="KE2" s="100"/>
      <c r="KF2" s="100"/>
      <c r="KG2" s="100"/>
      <c r="KH2" s="100"/>
      <c r="KI2" s="100"/>
      <c r="KJ2" s="100"/>
      <c r="KK2" s="100"/>
      <c r="KL2" s="100"/>
      <c r="KM2" s="100"/>
      <c r="KN2" s="100"/>
      <c r="KO2" s="100"/>
      <c r="KP2" s="100"/>
      <c r="KQ2" s="100"/>
      <c r="KR2" s="100"/>
      <c r="KS2" s="100"/>
      <c r="KT2" s="100"/>
      <c r="KU2" s="100"/>
      <c r="KV2" s="100"/>
      <c r="KW2" s="100"/>
      <c r="KX2" s="100"/>
      <c r="KY2" s="100"/>
      <c r="KZ2" s="100"/>
      <c r="LA2" s="100"/>
      <c r="LB2" s="100"/>
      <c r="LC2" s="100"/>
      <c r="LD2" s="100"/>
      <c r="LE2" s="100"/>
      <c r="LF2" s="100"/>
      <c r="LG2" s="100"/>
      <c r="LH2" s="100"/>
      <c r="LI2" s="100"/>
      <c r="LJ2" s="100"/>
      <c r="LK2" s="100"/>
      <c r="LL2" s="100"/>
      <c r="LM2" s="100"/>
      <c r="LN2" s="100"/>
    </row>
    <row r="3" spans="1:326" s="3" customFormat="1" x14ac:dyDescent="0.2"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  <c r="BK3" s="100"/>
      <c r="BL3" s="100"/>
      <c r="BM3" s="100"/>
      <c r="BN3" s="100"/>
      <c r="BO3" s="100"/>
      <c r="BP3" s="100"/>
      <c r="BQ3" s="100"/>
      <c r="BR3" s="100"/>
      <c r="BS3" s="100"/>
      <c r="BT3" s="100"/>
      <c r="BU3" s="100"/>
      <c r="BV3" s="100"/>
      <c r="BW3" s="100"/>
      <c r="BX3" s="100"/>
      <c r="BY3" s="100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100"/>
      <c r="DM3" s="100"/>
      <c r="DN3" s="100"/>
      <c r="DO3" s="100"/>
      <c r="DP3" s="100"/>
      <c r="DQ3" s="100"/>
      <c r="DR3" s="100"/>
      <c r="DS3" s="100"/>
      <c r="DT3" s="100"/>
      <c r="DU3" s="100"/>
      <c r="DV3" s="100"/>
      <c r="DW3" s="100"/>
      <c r="DX3" s="100"/>
      <c r="DY3" s="100"/>
      <c r="DZ3" s="100"/>
      <c r="EA3" s="100"/>
      <c r="EB3" s="100"/>
      <c r="EC3" s="100"/>
      <c r="ED3" s="100"/>
      <c r="EE3" s="100"/>
      <c r="EF3" s="100"/>
      <c r="EG3" s="100"/>
      <c r="EH3" s="100"/>
      <c r="EI3" s="100"/>
      <c r="EJ3" s="100"/>
      <c r="EK3" s="100"/>
      <c r="EL3" s="100"/>
      <c r="EM3" s="100"/>
      <c r="EN3" s="100"/>
      <c r="EO3" s="100"/>
      <c r="EP3" s="100"/>
      <c r="EQ3" s="100"/>
      <c r="ER3" s="100"/>
      <c r="ES3" s="100"/>
      <c r="ET3" s="100"/>
      <c r="EU3" s="100"/>
      <c r="EV3" s="100"/>
      <c r="EW3" s="100"/>
      <c r="EX3" s="100"/>
      <c r="EY3" s="100"/>
      <c r="EZ3" s="100"/>
      <c r="FA3" s="100"/>
      <c r="FB3" s="100"/>
      <c r="FC3" s="100"/>
      <c r="FD3" s="100"/>
      <c r="FE3" s="100"/>
      <c r="FF3" s="100"/>
      <c r="FG3" s="100"/>
      <c r="FH3" s="100"/>
      <c r="FI3" s="100"/>
      <c r="FJ3" s="100"/>
      <c r="FK3" s="100"/>
      <c r="FL3" s="100"/>
      <c r="FM3" s="100"/>
      <c r="FN3" s="100"/>
      <c r="FO3" s="100"/>
      <c r="FP3" s="100"/>
      <c r="FQ3" s="100"/>
      <c r="FR3" s="100"/>
      <c r="FS3" s="100"/>
      <c r="FT3" s="100"/>
      <c r="FU3" s="100"/>
      <c r="FV3" s="100"/>
      <c r="FW3" s="100"/>
      <c r="FX3" s="100"/>
      <c r="FY3" s="100"/>
      <c r="FZ3" s="100"/>
      <c r="GA3" s="100"/>
      <c r="GB3" s="100"/>
      <c r="GC3" s="100"/>
      <c r="GD3" s="100"/>
      <c r="GE3" s="100"/>
      <c r="GF3" s="100"/>
      <c r="GG3" s="100"/>
      <c r="GH3" s="100"/>
      <c r="GI3" s="100"/>
      <c r="GJ3" s="100"/>
      <c r="GK3" s="100"/>
      <c r="GL3" s="100"/>
      <c r="GM3" s="100"/>
      <c r="GN3" s="100"/>
      <c r="GO3" s="100"/>
      <c r="GP3" s="100"/>
      <c r="GQ3" s="100"/>
      <c r="GR3" s="100"/>
      <c r="GS3" s="100"/>
      <c r="GT3" s="100"/>
      <c r="GU3" s="100"/>
      <c r="GV3" s="100"/>
      <c r="GW3" s="100"/>
      <c r="GX3" s="100"/>
      <c r="GY3" s="100"/>
      <c r="GZ3" s="100"/>
      <c r="HA3" s="100"/>
      <c r="HB3" s="100"/>
      <c r="HC3" s="100"/>
      <c r="HD3" s="100"/>
      <c r="HE3" s="100"/>
      <c r="HF3" s="100"/>
      <c r="HG3" s="100"/>
      <c r="HH3" s="100"/>
      <c r="HI3" s="100"/>
      <c r="HJ3" s="100"/>
      <c r="HK3" s="100"/>
      <c r="HL3" s="100"/>
      <c r="HM3" s="100"/>
      <c r="HN3" s="100"/>
      <c r="HO3" s="100"/>
      <c r="HP3" s="100"/>
      <c r="HQ3" s="100"/>
      <c r="HR3" s="100"/>
      <c r="HS3" s="100"/>
      <c r="HT3" s="100"/>
      <c r="HU3" s="100"/>
      <c r="HV3" s="100"/>
      <c r="HW3" s="100"/>
      <c r="HX3" s="100"/>
      <c r="HY3" s="100"/>
      <c r="HZ3" s="100"/>
      <c r="IA3" s="100"/>
      <c r="IB3" s="100"/>
      <c r="IC3" s="100"/>
      <c r="ID3" s="100"/>
      <c r="IE3" s="100"/>
      <c r="IF3" s="100"/>
      <c r="IG3" s="100"/>
      <c r="IH3" s="100"/>
      <c r="II3" s="100"/>
      <c r="IJ3" s="100"/>
      <c r="IK3" s="100"/>
      <c r="IL3" s="100"/>
      <c r="IM3" s="100"/>
      <c r="IN3" s="100"/>
      <c r="IO3" s="100"/>
      <c r="IP3" s="100"/>
      <c r="IQ3" s="100"/>
      <c r="IR3" s="100"/>
      <c r="IS3" s="100"/>
      <c r="IT3" s="100"/>
      <c r="IU3" s="100"/>
      <c r="IV3" s="100"/>
      <c r="IW3" s="100"/>
      <c r="IX3" s="100"/>
      <c r="IY3" s="100"/>
      <c r="IZ3" s="100"/>
      <c r="JA3" s="100"/>
      <c r="JB3" s="100"/>
      <c r="JC3" s="100"/>
      <c r="JD3" s="100"/>
      <c r="JE3" s="100"/>
      <c r="JF3" s="100"/>
      <c r="JG3" s="100"/>
      <c r="JH3" s="100"/>
      <c r="JI3" s="100"/>
      <c r="JJ3" s="100"/>
      <c r="JK3" s="100"/>
      <c r="JL3" s="100"/>
      <c r="JM3" s="100"/>
      <c r="JN3" s="100"/>
      <c r="JO3" s="100"/>
      <c r="JP3" s="100"/>
      <c r="JQ3" s="100"/>
      <c r="JR3" s="100"/>
      <c r="JS3" s="100"/>
      <c r="JT3" s="100"/>
      <c r="JU3" s="100"/>
      <c r="JV3" s="100"/>
      <c r="JW3" s="100"/>
      <c r="JX3" s="100"/>
      <c r="JY3" s="100"/>
      <c r="JZ3" s="100"/>
      <c r="KA3" s="100"/>
      <c r="KB3" s="100"/>
      <c r="KC3" s="100"/>
      <c r="KD3" s="100"/>
      <c r="KE3" s="100"/>
      <c r="KF3" s="100"/>
      <c r="KG3" s="100"/>
      <c r="KH3" s="100"/>
      <c r="KI3" s="100"/>
      <c r="KJ3" s="100"/>
      <c r="KK3" s="100"/>
      <c r="KL3" s="100"/>
      <c r="KM3" s="100"/>
      <c r="KN3" s="100"/>
      <c r="KO3" s="100"/>
      <c r="KP3" s="100"/>
      <c r="KQ3" s="100"/>
      <c r="KR3" s="100"/>
      <c r="KS3" s="100"/>
      <c r="KT3" s="100"/>
      <c r="KU3" s="100"/>
      <c r="KV3" s="100"/>
      <c r="KW3" s="100"/>
      <c r="KX3" s="100"/>
      <c r="KY3" s="100"/>
      <c r="KZ3" s="100"/>
      <c r="LA3" s="100"/>
      <c r="LB3" s="100"/>
      <c r="LC3" s="100"/>
      <c r="LD3" s="100"/>
      <c r="LE3" s="100"/>
      <c r="LF3" s="100"/>
      <c r="LG3" s="100"/>
      <c r="LH3" s="100"/>
      <c r="LI3" s="100"/>
      <c r="LJ3" s="100"/>
      <c r="LK3" s="100"/>
      <c r="LL3" s="100"/>
      <c r="LM3" s="100"/>
      <c r="LN3" s="100"/>
    </row>
    <row r="4" spans="1:326" s="3" customFormat="1" x14ac:dyDescent="0.2"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C4" s="100"/>
      <c r="DD4" s="100"/>
      <c r="DE4" s="100"/>
      <c r="DF4" s="100"/>
      <c r="DG4" s="100"/>
      <c r="DH4" s="100"/>
      <c r="DI4" s="100"/>
      <c r="DJ4" s="100"/>
      <c r="DK4" s="100"/>
      <c r="DL4" s="100"/>
      <c r="DM4" s="100"/>
      <c r="DN4" s="100"/>
      <c r="DO4" s="100"/>
      <c r="DP4" s="100"/>
      <c r="DQ4" s="100"/>
      <c r="DR4" s="100"/>
      <c r="DS4" s="100"/>
      <c r="DT4" s="100"/>
      <c r="DU4" s="100"/>
      <c r="DV4" s="100"/>
      <c r="DW4" s="100"/>
      <c r="DX4" s="100"/>
      <c r="DY4" s="100"/>
      <c r="DZ4" s="100"/>
      <c r="EA4" s="100"/>
      <c r="EB4" s="100"/>
      <c r="EC4" s="100"/>
      <c r="ED4" s="100"/>
      <c r="EE4" s="100"/>
      <c r="EF4" s="100"/>
      <c r="EG4" s="100"/>
      <c r="EH4" s="100"/>
      <c r="EI4" s="100"/>
      <c r="EJ4" s="100"/>
      <c r="EK4" s="100"/>
      <c r="EL4" s="100"/>
      <c r="EM4" s="100"/>
      <c r="EN4" s="100"/>
      <c r="EO4" s="100"/>
      <c r="EP4" s="100"/>
      <c r="EQ4" s="100"/>
      <c r="ER4" s="100"/>
      <c r="ES4" s="100"/>
      <c r="ET4" s="100"/>
      <c r="EU4" s="100"/>
      <c r="EV4" s="100"/>
      <c r="EW4" s="100"/>
      <c r="EX4" s="100"/>
      <c r="EY4" s="100"/>
      <c r="EZ4" s="100"/>
      <c r="FA4" s="100"/>
      <c r="FB4" s="100"/>
      <c r="FC4" s="100"/>
      <c r="FD4" s="100"/>
      <c r="FE4" s="100"/>
      <c r="FF4" s="100"/>
      <c r="FG4" s="100"/>
      <c r="FH4" s="100"/>
      <c r="FI4" s="100"/>
      <c r="FJ4" s="100"/>
      <c r="FK4" s="100"/>
      <c r="FL4" s="100"/>
      <c r="FM4" s="100"/>
      <c r="FN4" s="100"/>
      <c r="FO4" s="100"/>
      <c r="FP4" s="100"/>
      <c r="FQ4" s="100"/>
      <c r="FR4" s="100"/>
      <c r="FS4" s="100"/>
      <c r="FT4" s="100"/>
      <c r="FU4" s="100"/>
      <c r="FV4" s="100"/>
      <c r="FW4" s="100"/>
      <c r="FX4" s="100"/>
      <c r="FY4" s="100"/>
      <c r="FZ4" s="100"/>
      <c r="GA4" s="100"/>
      <c r="GB4" s="100"/>
      <c r="GC4" s="100"/>
      <c r="GD4" s="100"/>
      <c r="GE4" s="100"/>
      <c r="GF4" s="100"/>
      <c r="GG4" s="100"/>
      <c r="GH4" s="100"/>
      <c r="GI4" s="100"/>
      <c r="GJ4" s="100"/>
      <c r="GK4" s="100"/>
      <c r="GL4" s="100"/>
      <c r="GM4" s="100"/>
      <c r="GN4" s="100"/>
      <c r="GO4" s="100"/>
      <c r="GP4" s="100"/>
      <c r="GQ4" s="100"/>
      <c r="GR4" s="100"/>
      <c r="GS4" s="100"/>
      <c r="GT4" s="100"/>
      <c r="GU4" s="100"/>
      <c r="GV4" s="100"/>
      <c r="GW4" s="100"/>
      <c r="GX4" s="100"/>
      <c r="GY4" s="100"/>
      <c r="GZ4" s="100"/>
      <c r="HA4" s="100"/>
      <c r="HB4" s="100"/>
      <c r="HC4" s="100"/>
      <c r="HD4" s="100"/>
      <c r="HE4" s="100"/>
      <c r="HF4" s="100"/>
      <c r="HG4" s="100"/>
      <c r="HH4" s="100"/>
      <c r="HI4" s="100"/>
      <c r="HJ4" s="100"/>
      <c r="HK4" s="100"/>
      <c r="HL4" s="100"/>
      <c r="HM4" s="100"/>
      <c r="HN4" s="100"/>
      <c r="HO4" s="100"/>
      <c r="HP4" s="100"/>
      <c r="HQ4" s="100"/>
      <c r="HR4" s="100"/>
      <c r="HS4" s="100"/>
      <c r="HT4" s="100"/>
      <c r="HU4" s="100"/>
      <c r="HV4" s="100"/>
      <c r="HW4" s="100"/>
      <c r="HX4" s="100"/>
      <c r="HY4" s="100"/>
      <c r="HZ4" s="100"/>
      <c r="IA4" s="100"/>
      <c r="IB4" s="100"/>
      <c r="IC4" s="100"/>
      <c r="ID4" s="100"/>
      <c r="IE4" s="100"/>
      <c r="IF4" s="100"/>
      <c r="IG4" s="100"/>
      <c r="IH4" s="100"/>
      <c r="II4" s="100"/>
      <c r="IJ4" s="100"/>
      <c r="IK4" s="100"/>
      <c r="IL4" s="100"/>
      <c r="IM4" s="100"/>
      <c r="IN4" s="100"/>
      <c r="IO4" s="100"/>
      <c r="IP4" s="100"/>
      <c r="IQ4" s="100"/>
      <c r="IR4" s="100"/>
      <c r="IS4" s="100"/>
      <c r="IT4" s="100"/>
      <c r="IU4" s="100"/>
      <c r="IV4" s="100"/>
      <c r="IW4" s="100"/>
      <c r="IX4" s="100"/>
      <c r="IY4" s="100"/>
      <c r="IZ4" s="100"/>
      <c r="JA4" s="100"/>
      <c r="JB4" s="100"/>
      <c r="JC4" s="100"/>
      <c r="JD4" s="100"/>
      <c r="JE4" s="100"/>
      <c r="JF4" s="100"/>
      <c r="JG4" s="100"/>
      <c r="JH4" s="100"/>
      <c r="JI4" s="100"/>
      <c r="JJ4" s="100"/>
      <c r="JK4" s="100"/>
      <c r="JL4" s="100"/>
      <c r="JM4" s="100"/>
      <c r="JN4" s="100"/>
      <c r="JO4" s="100"/>
      <c r="JP4" s="100"/>
      <c r="JQ4" s="100"/>
      <c r="JR4" s="100"/>
      <c r="JS4" s="100"/>
      <c r="JT4" s="100"/>
      <c r="JU4" s="100"/>
      <c r="JV4" s="100"/>
      <c r="JW4" s="100"/>
      <c r="JX4" s="100"/>
      <c r="JY4" s="100"/>
      <c r="JZ4" s="100"/>
      <c r="KA4" s="100"/>
      <c r="KB4" s="100"/>
      <c r="KC4" s="100"/>
      <c r="KD4" s="100"/>
      <c r="KE4" s="100"/>
      <c r="KF4" s="100"/>
      <c r="KG4" s="100"/>
      <c r="KH4" s="100"/>
      <c r="KI4" s="100"/>
      <c r="KJ4" s="100"/>
      <c r="KK4" s="100"/>
      <c r="KL4" s="100"/>
      <c r="KM4" s="100"/>
      <c r="KN4" s="100"/>
      <c r="KO4" s="100"/>
      <c r="KP4" s="100"/>
      <c r="KQ4" s="100"/>
      <c r="KR4" s="100"/>
      <c r="KS4" s="100"/>
      <c r="KT4" s="100"/>
      <c r="KU4" s="100"/>
      <c r="KV4" s="100"/>
      <c r="KW4" s="100"/>
      <c r="KX4" s="100"/>
      <c r="KY4" s="100"/>
      <c r="KZ4" s="100"/>
      <c r="LA4" s="100"/>
      <c r="LB4" s="100"/>
      <c r="LC4" s="100"/>
      <c r="LD4" s="100"/>
      <c r="LE4" s="100"/>
      <c r="LF4" s="100"/>
      <c r="LG4" s="100"/>
      <c r="LH4" s="100"/>
      <c r="LI4" s="100"/>
      <c r="LJ4" s="100"/>
      <c r="LK4" s="100"/>
      <c r="LL4" s="100"/>
      <c r="LM4" s="100"/>
      <c r="LN4" s="100"/>
    </row>
    <row r="5" spans="1:326" x14ac:dyDescent="0.2">
      <c r="A5" s="3"/>
      <c r="B5" s="3"/>
      <c r="C5" s="3"/>
      <c r="D5" s="3"/>
    </row>
    <row r="6" spans="1:326" x14ac:dyDescent="0.2">
      <c r="A6" s="3"/>
      <c r="B6" s="3"/>
      <c r="C6" s="3"/>
      <c r="D6" s="3"/>
    </row>
    <row r="7" spans="1:326" x14ac:dyDescent="0.2">
      <c r="A7" s="5"/>
      <c r="B7" s="308"/>
      <c r="C7" s="308"/>
      <c r="D7" s="308"/>
      <c r="E7" s="161" t="s">
        <v>371</v>
      </c>
      <c r="F7" s="309" t="s">
        <v>372</v>
      </c>
      <c r="G7" s="309"/>
    </row>
    <row r="8" spans="1:326" x14ac:dyDescent="0.2">
      <c r="A8" s="5"/>
      <c r="B8" s="5"/>
      <c r="C8" s="5"/>
      <c r="D8" s="5"/>
      <c r="E8" s="161"/>
      <c r="F8" s="310" t="s">
        <v>373</v>
      </c>
      <c r="G8" s="310"/>
    </row>
    <row r="9" spans="1:326" x14ac:dyDescent="0.2">
      <c r="A9" s="5"/>
      <c r="B9" s="5"/>
      <c r="C9" s="5"/>
      <c r="D9" s="5"/>
      <c r="E9" s="100"/>
      <c r="F9" s="100"/>
      <c r="G9" s="100"/>
      <c r="H9" s="100"/>
      <c r="I9" s="100"/>
      <c r="J9" s="100"/>
      <c r="K9" s="100"/>
    </row>
    <row r="10" spans="1:326" x14ac:dyDescent="0.2">
      <c r="A10" s="5"/>
      <c r="B10" s="5"/>
      <c r="C10" s="5"/>
      <c r="D10" s="5"/>
      <c r="E10" s="100"/>
      <c r="F10" s="100"/>
      <c r="G10" s="100"/>
      <c r="H10" s="100"/>
      <c r="I10" s="100"/>
      <c r="J10" s="100"/>
      <c r="K10" s="100"/>
    </row>
    <row r="11" spans="1:326" x14ac:dyDescent="0.2">
      <c r="A11" s="5"/>
      <c r="B11" s="5"/>
      <c r="C11" s="5"/>
      <c r="D11" s="5"/>
      <c r="E11" s="100"/>
      <c r="F11" s="100"/>
      <c r="G11" s="100"/>
      <c r="H11" s="100"/>
      <c r="I11" s="100"/>
      <c r="J11" s="100"/>
      <c r="K11" s="100"/>
    </row>
    <row r="12" spans="1:326" x14ac:dyDescent="0.2">
      <c r="A12" s="5"/>
      <c r="B12" s="5"/>
      <c r="C12" s="5"/>
      <c r="D12" s="5"/>
      <c r="E12" s="100"/>
      <c r="F12" s="100"/>
      <c r="G12" s="100"/>
      <c r="H12" s="100"/>
      <c r="I12" s="100"/>
      <c r="J12" s="100"/>
      <c r="K12" s="100"/>
    </row>
    <row r="13" spans="1:326" ht="16" thickBot="1" x14ac:dyDescent="0.25">
      <c r="A13" s="5"/>
      <c r="B13" s="5"/>
      <c r="C13" s="5"/>
      <c r="D13" s="5"/>
      <c r="E13" s="100"/>
      <c r="F13" s="100"/>
      <c r="G13" s="100"/>
      <c r="H13" s="100"/>
      <c r="I13" s="100"/>
      <c r="J13" s="100"/>
      <c r="K13" s="100"/>
    </row>
    <row r="14" spans="1:326" ht="17" thickBot="1" x14ac:dyDescent="0.25">
      <c r="A14" s="5"/>
      <c r="B14" s="150" t="s">
        <v>374</v>
      </c>
      <c r="C14" s="151" t="s">
        <v>375</v>
      </c>
      <c r="D14" s="5"/>
      <c r="E14" s="100"/>
      <c r="F14" s="100"/>
      <c r="G14" s="100"/>
      <c r="H14" s="100"/>
      <c r="I14" s="100"/>
      <c r="J14" s="100"/>
      <c r="K14" s="100"/>
      <c r="L14" s="33"/>
      <c r="M14" s="33"/>
      <c r="N14" s="33"/>
    </row>
    <row r="15" spans="1:326" x14ac:dyDescent="0.2">
      <c r="A15" s="3"/>
      <c r="B15" s="149">
        <v>0.1</v>
      </c>
      <c r="C15" s="148">
        <f t="shared" ref="C15:C40" si="0">1.645*B15-25%</f>
        <v>-8.5499999999999993E-2</v>
      </c>
      <c r="E15" s="1"/>
      <c r="F15" s="147"/>
      <c r="I15" s="100"/>
      <c r="J15" s="100"/>
      <c r="K15" s="100"/>
      <c r="LL15" s="1"/>
      <c r="LM15" s="1"/>
      <c r="LN15" s="1"/>
    </row>
    <row r="16" spans="1:326" x14ac:dyDescent="0.2">
      <c r="A16" s="3"/>
      <c r="B16" s="149">
        <v>0.11</v>
      </c>
      <c r="C16" s="148">
        <f t="shared" si="0"/>
        <v>-6.905E-2</v>
      </c>
      <c r="D16" s="3"/>
      <c r="I16" s="100"/>
      <c r="J16" s="100"/>
      <c r="K16" s="100"/>
      <c r="LL16" s="1"/>
      <c r="LM16" s="1"/>
      <c r="LN16" s="1"/>
    </row>
    <row r="17" spans="1:326" x14ac:dyDescent="0.2">
      <c r="A17" s="101"/>
      <c r="B17" s="149">
        <v>0.12</v>
      </c>
      <c r="C17" s="148">
        <f t="shared" si="0"/>
        <v>-5.2600000000000008E-2</v>
      </c>
      <c r="D17" s="3"/>
      <c r="E17" s="1"/>
      <c r="I17" s="100"/>
      <c r="J17" s="100"/>
      <c r="K17" s="100"/>
      <c r="LL17" s="1"/>
      <c r="LM17" s="1"/>
      <c r="LN17" s="1"/>
    </row>
    <row r="18" spans="1:326" x14ac:dyDescent="0.2">
      <c r="A18" s="101"/>
      <c r="B18" s="149">
        <v>0.13</v>
      </c>
      <c r="C18" s="148">
        <f t="shared" si="0"/>
        <v>-3.6149999999999988E-2</v>
      </c>
      <c r="D18" s="3"/>
      <c r="I18" s="100"/>
      <c r="J18" s="100"/>
      <c r="K18" s="100"/>
      <c r="LL18" s="1"/>
      <c r="LM18" s="1"/>
      <c r="LN18" s="1"/>
    </row>
    <row r="19" spans="1:326" x14ac:dyDescent="0.2">
      <c r="A19" s="101"/>
      <c r="B19" s="149">
        <v>0.14000000000000001</v>
      </c>
      <c r="C19" s="148">
        <f t="shared" si="0"/>
        <v>-1.9699999999999968E-2</v>
      </c>
      <c r="D19" s="3"/>
      <c r="I19" s="100"/>
      <c r="J19" s="100"/>
      <c r="K19" s="100"/>
      <c r="LL19" s="1"/>
      <c r="LM19" s="1"/>
      <c r="LN19" s="1"/>
    </row>
    <row r="20" spans="1:326" x14ac:dyDescent="0.2">
      <c r="A20" s="101"/>
      <c r="B20" s="149">
        <v>0.15</v>
      </c>
      <c r="C20" s="148">
        <f t="shared" si="0"/>
        <v>-3.2500000000000029E-3</v>
      </c>
      <c r="D20" s="3"/>
      <c r="I20" s="100"/>
      <c r="J20" s="100"/>
      <c r="K20" s="100"/>
      <c r="LL20" s="1"/>
      <c r="LM20" s="1"/>
      <c r="LN20" s="1"/>
    </row>
    <row r="21" spans="1:326" x14ac:dyDescent="0.2">
      <c r="A21" s="101"/>
      <c r="B21" s="149">
        <v>0.16</v>
      </c>
      <c r="C21" s="148">
        <f t="shared" si="0"/>
        <v>1.319999999999999E-2</v>
      </c>
      <c r="D21" s="3"/>
      <c r="I21" s="100"/>
      <c r="J21" s="100"/>
      <c r="K21" s="100"/>
      <c r="LL21" s="1"/>
      <c r="LM21" s="1"/>
      <c r="LN21" s="1"/>
    </row>
    <row r="22" spans="1:326" x14ac:dyDescent="0.2">
      <c r="A22" s="101"/>
      <c r="B22" s="149">
        <v>0.17</v>
      </c>
      <c r="C22" s="148">
        <f t="shared" si="0"/>
        <v>2.965000000000001E-2</v>
      </c>
      <c r="D22" s="3"/>
      <c r="I22" s="100"/>
      <c r="J22" s="100"/>
      <c r="K22" s="100"/>
      <c r="LL22" s="1"/>
      <c r="LM22" s="1"/>
      <c r="LN22" s="1"/>
    </row>
    <row r="23" spans="1:326" x14ac:dyDescent="0.2">
      <c r="A23" s="101"/>
      <c r="B23" s="149">
        <v>0.18</v>
      </c>
      <c r="C23" s="148">
        <f t="shared" si="0"/>
        <v>4.6099999999999974E-2</v>
      </c>
      <c r="D23" s="3"/>
      <c r="I23" s="100"/>
      <c r="J23" s="100"/>
      <c r="K23" s="100"/>
      <c r="LL23" s="1"/>
      <c r="LM23" s="1"/>
      <c r="LN23" s="1"/>
    </row>
    <row r="24" spans="1:326" x14ac:dyDescent="0.2">
      <c r="A24" s="101"/>
      <c r="B24" s="149">
        <v>0.19</v>
      </c>
      <c r="C24" s="148">
        <f t="shared" si="0"/>
        <v>6.2549999999999994E-2</v>
      </c>
      <c r="D24" s="3"/>
      <c r="I24" s="100"/>
      <c r="J24" s="100"/>
      <c r="K24" s="100"/>
      <c r="LL24" s="1"/>
      <c r="LM24" s="1"/>
      <c r="LN24" s="1"/>
    </row>
    <row r="25" spans="1:326" x14ac:dyDescent="0.2">
      <c r="A25" s="101"/>
      <c r="B25" s="149">
        <v>0.2</v>
      </c>
      <c r="C25" s="148">
        <f t="shared" si="0"/>
        <v>7.9000000000000015E-2</v>
      </c>
      <c r="D25" s="105"/>
    </row>
    <row r="26" spans="1:326" x14ac:dyDescent="0.2">
      <c r="A26" s="101"/>
      <c r="B26" s="149">
        <v>0.21</v>
      </c>
      <c r="C26" s="148">
        <f t="shared" si="0"/>
        <v>9.5449999999999979E-2</v>
      </c>
      <c r="D26" s="105"/>
    </row>
    <row r="27" spans="1:326" x14ac:dyDescent="0.2">
      <c r="A27" s="101"/>
      <c r="B27" s="149">
        <v>0.22</v>
      </c>
      <c r="C27" s="148">
        <f t="shared" si="0"/>
        <v>0.1119</v>
      </c>
      <c r="D27" s="105"/>
    </row>
    <row r="28" spans="1:326" x14ac:dyDescent="0.2">
      <c r="A28" s="101"/>
      <c r="B28" s="149">
        <v>0.23</v>
      </c>
      <c r="C28" s="148">
        <f t="shared" si="0"/>
        <v>0.12835000000000002</v>
      </c>
      <c r="D28" s="105"/>
    </row>
    <row r="29" spans="1:326" x14ac:dyDescent="0.2">
      <c r="A29" s="101"/>
      <c r="B29" s="149">
        <v>0.24</v>
      </c>
      <c r="C29" s="148">
        <f t="shared" si="0"/>
        <v>0.14479999999999998</v>
      </c>
      <c r="D29" s="105"/>
    </row>
    <row r="30" spans="1:326" x14ac:dyDescent="0.2">
      <c r="A30" s="101"/>
      <c r="B30" s="149">
        <v>0.25</v>
      </c>
      <c r="C30" s="148">
        <f t="shared" si="0"/>
        <v>0.16125</v>
      </c>
      <c r="D30" s="105"/>
    </row>
    <row r="31" spans="1:326" x14ac:dyDescent="0.2">
      <c r="A31" s="101"/>
      <c r="B31" s="149">
        <v>0.26</v>
      </c>
      <c r="C31" s="148">
        <f t="shared" si="0"/>
        <v>0.17770000000000002</v>
      </c>
      <c r="D31" s="105"/>
    </row>
    <row r="32" spans="1:326" x14ac:dyDescent="0.2">
      <c r="A32" s="101"/>
      <c r="B32" s="149">
        <v>0.27</v>
      </c>
      <c r="C32" s="148">
        <f t="shared" si="0"/>
        <v>0.19415000000000004</v>
      </c>
      <c r="D32" s="3"/>
    </row>
    <row r="33" spans="1:4" x14ac:dyDescent="0.2">
      <c r="A33" s="3"/>
      <c r="B33" s="149">
        <v>0.28000000000000003</v>
      </c>
      <c r="C33" s="148">
        <f t="shared" si="0"/>
        <v>0.21060000000000006</v>
      </c>
      <c r="D33" s="3"/>
    </row>
    <row r="34" spans="1:4" x14ac:dyDescent="0.2">
      <c r="A34" s="3"/>
      <c r="B34" s="149">
        <v>0.28999999999999998</v>
      </c>
      <c r="C34" s="148">
        <f t="shared" si="0"/>
        <v>0.22704999999999997</v>
      </c>
      <c r="D34" s="3"/>
    </row>
    <row r="35" spans="1:4" x14ac:dyDescent="0.2">
      <c r="A35" s="3"/>
      <c r="B35" s="149">
        <v>0.3</v>
      </c>
      <c r="C35" s="148">
        <f t="shared" si="0"/>
        <v>0.24349999999999999</v>
      </c>
      <c r="D35" s="3"/>
    </row>
    <row r="36" spans="1:4" x14ac:dyDescent="0.2">
      <c r="A36" s="3"/>
      <c r="B36" s="149">
        <v>0.31</v>
      </c>
      <c r="C36" s="148">
        <f t="shared" si="0"/>
        <v>0.25995000000000001</v>
      </c>
      <c r="D36" s="3"/>
    </row>
    <row r="37" spans="1:4" x14ac:dyDescent="0.2">
      <c r="A37" s="3"/>
      <c r="B37" s="149">
        <v>0.32</v>
      </c>
      <c r="C37" s="148">
        <f t="shared" si="0"/>
        <v>0.27639999999999998</v>
      </c>
      <c r="D37" s="3"/>
    </row>
    <row r="38" spans="1:4" x14ac:dyDescent="0.2">
      <c r="A38" s="3"/>
      <c r="B38" s="149">
        <v>0.33</v>
      </c>
      <c r="C38" s="148">
        <f t="shared" si="0"/>
        <v>0.29285000000000005</v>
      </c>
      <c r="D38" s="3"/>
    </row>
    <row r="39" spans="1:4" x14ac:dyDescent="0.2">
      <c r="A39" s="3"/>
      <c r="B39" s="152">
        <v>0.34</v>
      </c>
      <c r="C39" s="153">
        <f t="shared" si="0"/>
        <v>0.30930000000000002</v>
      </c>
      <c r="D39" s="3"/>
    </row>
    <row r="40" spans="1:4" ht="16" thickBot="1" x14ac:dyDescent="0.25">
      <c r="A40" s="3"/>
      <c r="B40" s="154">
        <v>0.35</v>
      </c>
      <c r="C40" s="155">
        <f t="shared" si="0"/>
        <v>0.32574999999999998</v>
      </c>
      <c r="D40" s="3"/>
    </row>
    <row r="41" spans="1:4" x14ac:dyDescent="0.2">
      <c r="A41" s="3"/>
      <c r="B41" s="100"/>
      <c r="C41" s="100"/>
      <c r="D41" s="3"/>
    </row>
    <row r="42" spans="1:4" x14ac:dyDescent="0.2">
      <c r="A42" s="3"/>
      <c r="B42" s="100"/>
      <c r="C42" s="100"/>
      <c r="D42" s="3"/>
    </row>
    <row r="43" spans="1:4" x14ac:dyDescent="0.2">
      <c r="A43" s="3"/>
      <c r="B43" s="100"/>
      <c r="C43" s="100"/>
      <c r="D43" s="3"/>
    </row>
    <row r="44" spans="1:4" x14ac:dyDescent="0.2">
      <c r="A44" s="3"/>
      <c r="B44" s="100"/>
      <c r="C44" s="100"/>
      <c r="D44" s="3"/>
    </row>
    <row r="45" spans="1:4" x14ac:dyDescent="0.2">
      <c r="A45" s="3"/>
      <c r="B45" s="100"/>
      <c r="C45" s="100"/>
      <c r="D45" s="3"/>
    </row>
    <row r="46" spans="1:4" x14ac:dyDescent="0.2">
      <c r="A46" s="3"/>
      <c r="B46" s="100"/>
      <c r="C46" s="100"/>
      <c r="D46" s="3"/>
    </row>
    <row r="47" spans="1:4" x14ac:dyDescent="0.2">
      <c r="A47" s="3"/>
      <c r="B47" s="100"/>
      <c r="C47" s="100"/>
      <c r="D47" s="3"/>
    </row>
    <row r="48" spans="1:4" x14ac:dyDescent="0.2">
      <c r="A48" s="3"/>
      <c r="B48" s="100"/>
      <c r="C48" s="100"/>
      <c r="D48" s="3"/>
    </row>
    <row r="49" spans="1:7" x14ac:dyDescent="0.2">
      <c r="A49" s="3"/>
      <c r="B49" s="100"/>
      <c r="C49" s="100"/>
      <c r="D49" s="3"/>
    </row>
    <row r="50" spans="1:7" x14ac:dyDescent="0.2">
      <c r="A50" s="3"/>
      <c r="B50" s="100"/>
      <c r="C50" s="100"/>
      <c r="D50" s="3"/>
    </row>
    <row r="51" spans="1:7" x14ac:dyDescent="0.2">
      <c r="A51" s="3"/>
      <c r="B51" s="3"/>
      <c r="C51" s="3"/>
      <c r="D51" s="3"/>
    </row>
    <row r="52" spans="1:7" x14ac:dyDescent="0.2">
      <c r="A52" s="3"/>
      <c r="B52" s="3"/>
      <c r="C52" s="3"/>
      <c r="D52" s="3"/>
    </row>
    <row r="53" spans="1:7" x14ac:dyDescent="0.2">
      <c r="A53" s="3"/>
      <c r="B53" s="3"/>
      <c r="C53" s="3"/>
      <c r="D53" s="3"/>
    </row>
    <row r="54" spans="1:7" x14ac:dyDescent="0.2">
      <c r="A54" s="3"/>
      <c r="B54" s="3"/>
      <c r="C54" s="3"/>
      <c r="D54" s="3"/>
    </row>
    <row r="55" spans="1:7" x14ac:dyDescent="0.2">
      <c r="A55" s="3"/>
      <c r="B55" s="3"/>
      <c r="C55" s="3"/>
      <c r="D55" s="3"/>
    </row>
    <row r="56" spans="1:7" x14ac:dyDescent="0.2">
      <c r="A56" s="3"/>
      <c r="B56" s="3"/>
      <c r="C56" s="3"/>
      <c r="D56" s="3"/>
    </row>
    <row r="57" spans="1:7" x14ac:dyDescent="0.2">
      <c r="A57" s="3"/>
      <c r="B57" s="3"/>
      <c r="C57" s="3"/>
      <c r="D57" s="3"/>
    </row>
    <row r="58" spans="1:7" x14ac:dyDescent="0.2">
      <c r="A58" s="3"/>
      <c r="B58" s="3"/>
      <c r="C58" s="3"/>
      <c r="D58" s="3"/>
    </row>
    <row r="59" spans="1:7" x14ac:dyDescent="0.2">
      <c r="A59" s="3"/>
      <c r="B59" s="3"/>
      <c r="C59" s="3"/>
      <c r="D59" s="3"/>
      <c r="G59" s="146"/>
    </row>
    <row r="60" spans="1:7" x14ac:dyDescent="0.2">
      <c r="A60" s="3"/>
      <c r="B60" s="3"/>
      <c r="C60" s="3"/>
      <c r="D60" s="3"/>
      <c r="G60" s="146"/>
    </row>
    <row r="61" spans="1:7" x14ac:dyDescent="0.2">
      <c r="A61" s="3"/>
      <c r="B61" s="3"/>
      <c r="C61" s="3"/>
      <c r="D61" s="3"/>
    </row>
    <row r="62" spans="1:7" x14ac:dyDescent="0.2">
      <c r="A62" s="3"/>
      <c r="B62" s="3"/>
      <c r="C62" s="3"/>
      <c r="D62" s="3"/>
    </row>
    <row r="63" spans="1:7" x14ac:dyDescent="0.2">
      <c r="A63" s="3"/>
      <c r="B63" s="5"/>
      <c r="C63" s="136"/>
      <c r="D63" s="136"/>
    </row>
    <row r="64" spans="1:7" x14ac:dyDescent="0.2">
      <c r="A64" s="3"/>
      <c r="B64" s="5"/>
      <c r="C64" s="129"/>
      <c r="D64" s="129"/>
    </row>
    <row r="65" spans="1:4" x14ac:dyDescent="0.2">
      <c r="A65" s="3"/>
      <c r="B65" s="5"/>
      <c r="C65" s="129"/>
      <c r="D65" s="129"/>
    </row>
    <row r="66" spans="1:4" x14ac:dyDescent="0.2">
      <c r="A66" s="3"/>
      <c r="B66" s="5"/>
      <c r="C66" s="129"/>
      <c r="D66" s="129"/>
    </row>
    <row r="67" spans="1:4" x14ac:dyDescent="0.2">
      <c r="A67" s="3"/>
      <c r="B67" s="5"/>
      <c r="C67" s="129"/>
      <c r="D67" s="129"/>
    </row>
    <row r="68" spans="1:4" x14ac:dyDescent="0.2">
      <c r="A68" s="3"/>
      <c r="B68" s="5"/>
      <c r="C68" s="129"/>
      <c r="D68" s="131"/>
    </row>
    <row r="69" spans="1:4" x14ac:dyDescent="0.2">
      <c r="A69" s="3"/>
      <c r="B69" s="5"/>
      <c r="C69" s="129"/>
      <c r="D69" s="131"/>
    </row>
    <row r="70" spans="1:4" x14ac:dyDescent="0.2">
      <c r="A70" s="3"/>
      <c r="B70" s="5"/>
      <c r="C70" s="109"/>
      <c r="D70" s="131"/>
    </row>
    <row r="71" spans="1:4" x14ac:dyDescent="0.2">
      <c r="A71" s="3"/>
      <c r="B71" s="5"/>
      <c r="C71" s="109"/>
      <c r="D71" s="131"/>
    </row>
    <row r="72" spans="1:4" x14ac:dyDescent="0.2">
      <c r="A72" s="3"/>
      <c r="B72" s="5"/>
      <c r="C72" s="109"/>
      <c r="D72" s="131"/>
    </row>
    <row r="73" spans="1:4" x14ac:dyDescent="0.2">
      <c r="A73" s="3"/>
      <c r="B73" s="5"/>
      <c r="C73" s="109"/>
      <c r="D73" s="131"/>
    </row>
    <row r="74" spans="1:4" x14ac:dyDescent="0.2">
      <c r="A74" s="3"/>
      <c r="B74" s="5"/>
      <c r="C74" s="109"/>
      <c r="D74" s="131"/>
    </row>
    <row r="75" spans="1:4" x14ac:dyDescent="0.2">
      <c r="A75" s="3"/>
      <c r="B75" s="5"/>
      <c r="C75" s="129"/>
      <c r="D75" s="131"/>
    </row>
    <row r="76" spans="1:4" x14ac:dyDescent="0.2">
      <c r="A76" s="3"/>
      <c r="B76" s="5"/>
      <c r="C76" s="129"/>
      <c r="D76" s="131"/>
    </row>
    <row r="77" spans="1:4" x14ac:dyDescent="0.2">
      <c r="A77" s="3"/>
      <c r="B77" s="5"/>
      <c r="C77" s="129"/>
      <c r="D77" s="131"/>
    </row>
    <row r="78" spans="1:4" x14ac:dyDescent="0.2">
      <c r="A78" s="3"/>
      <c r="B78" s="5"/>
      <c r="C78" s="129"/>
      <c r="D78" s="131"/>
    </row>
    <row r="79" spans="1:4" x14ac:dyDescent="0.2">
      <c r="A79" s="3"/>
      <c r="B79" s="5"/>
      <c r="C79" s="129"/>
      <c r="D79" s="131"/>
    </row>
    <row r="80" spans="1:4" x14ac:dyDescent="0.2">
      <c r="A80" s="3"/>
      <c r="B80" s="5"/>
      <c r="C80" s="129"/>
      <c r="D80" s="131"/>
    </row>
    <row r="81" spans="1:4" x14ac:dyDescent="0.2">
      <c r="A81" s="3"/>
      <c r="B81" s="5"/>
      <c r="C81" s="129"/>
      <c r="D81" s="131"/>
    </row>
    <row r="82" spans="1:4" x14ac:dyDescent="0.2">
      <c r="A82" s="3"/>
      <c r="B82" s="5"/>
      <c r="C82" s="129"/>
      <c r="D82" s="131"/>
    </row>
    <row r="83" spans="1:4" x14ac:dyDescent="0.2">
      <c r="A83" s="3"/>
      <c r="B83" s="5"/>
      <c r="C83" s="5"/>
      <c r="D83" s="5"/>
    </row>
    <row r="84" spans="1:4" x14ac:dyDescent="0.2">
      <c r="A84" s="3"/>
      <c r="B84" s="5"/>
      <c r="C84" s="5"/>
      <c r="D84" s="5"/>
    </row>
    <row r="85" spans="1:4" x14ac:dyDescent="0.2">
      <c r="A85" s="3"/>
      <c r="B85" s="5"/>
      <c r="C85" s="5"/>
      <c r="D85" s="5"/>
    </row>
    <row r="86" spans="1:4" x14ac:dyDescent="0.2">
      <c r="A86" s="3"/>
      <c r="B86" s="5"/>
      <c r="C86" s="5"/>
      <c r="D86" s="5"/>
    </row>
    <row r="87" spans="1:4" x14ac:dyDescent="0.2">
      <c r="A87" s="3"/>
      <c r="B87" s="3"/>
      <c r="C87" s="3"/>
      <c r="D87" s="3"/>
    </row>
    <row r="88" spans="1:4" x14ac:dyDescent="0.2">
      <c r="A88" s="3"/>
      <c r="B88" s="3"/>
      <c r="C88" s="3"/>
      <c r="D88" s="3"/>
    </row>
    <row r="89" spans="1:4" x14ac:dyDescent="0.2">
      <c r="A89" s="3"/>
      <c r="B89" s="3"/>
      <c r="C89" s="3"/>
      <c r="D89" s="3"/>
    </row>
    <row r="90" spans="1:4" x14ac:dyDescent="0.2">
      <c r="A90" s="3"/>
      <c r="B90" s="3"/>
      <c r="C90" s="3"/>
      <c r="D90" s="3"/>
    </row>
    <row r="91" spans="1:4" x14ac:dyDescent="0.2">
      <c r="A91" s="3"/>
      <c r="B91" s="3"/>
      <c r="C91" s="3"/>
      <c r="D91" s="3"/>
    </row>
    <row r="92" spans="1:4" x14ac:dyDescent="0.2">
      <c r="A92" s="3"/>
      <c r="B92" s="3"/>
      <c r="C92" s="3"/>
      <c r="D92" s="3"/>
    </row>
    <row r="93" spans="1:4" x14ac:dyDescent="0.2">
      <c r="A93" s="3"/>
      <c r="B93" s="3"/>
      <c r="C93" s="3"/>
      <c r="D93" s="3"/>
    </row>
    <row r="94" spans="1:4" x14ac:dyDescent="0.2">
      <c r="A94" s="3"/>
      <c r="B94" s="3"/>
      <c r="C94" s="3"/>
      <c r="D94" s="3"/>
    </row>
    <row r="95" spans="1:4" x14ac:dyDescent="0.2">
      <c r="A95" s="3"/>
      <c r="B95" s="3"/>
      <c r="C95" s="3"/>
      <c r="D95" s="3"/>
    </row>
    <row r="96" spans="1:4" x14ac:dyDescent="0.2">
      <c r="A96" s="3"/>
      <c r="B96" s="3"/>
      <c r="C96" s="3"/>
      <c r="D96" s="3"/>
    </row>
    <row r="97" spans="1:4" x14ac:dyDescent="0.2">
      <c r="A97" s="3"/>
      <c r="B97" s="3"/>
      <c r="C97" s="3"/>
      <c r="D97" s="3"/>
    </row>
    <row r="98" spans="1:4" x14ac:dyDescent="0.2">
      <c r="A98" s="3"/>
      <c r="B98" s="3"/>
      <c r="C98" s="3"/>
      <c r="D98" s="3"/>
    </row>
    <row r="99" spans="1:4" x14ac:dyDescent="0.2">
      <c r="A99" s="3"/>
      <c r="B99" s="3"/>
      <c r="C99" s="3"/>
      <c r="D99" s="3"/>
    </row>
    <row r="100" spans="1:4" x14ac:dyDescent="0.2">
      <c r="A100" s="3"/>
      <c r="B100" s="3"/>
      <c r="C100" s="3"/>
      <c r="D100" s="3"/>
    </row>
    <row r="101" spans="1:4" x14ac:dyDescent="0.2">
      <c r="A101" s="3"/>
      <c r="B101" s="3"/>
      <c r="C101" s="3"/>
      <c r="D101" s="3"/>
    </row>
    <row r="102" spans="1:4" x14ac:dyDescent="0.2">
      <c r="A102" s="3"/>
      <c r="B102" s="3"/>
      <c r="C102" s="3"/>
      <c r="D102" s="3"/>
    </row>
    <row r="103" spans="1:4" x14ac:dyDescent="0.2">
      <c r="A103" s="3"/>
      <c r="B103" s="3"/>
      <c r="C103" s="3"/>
      <c r="D103" s="3"/>
    </row>
    <row r="104" spans="1:4" x14ac:dyDescent="0.2">
      <c r="A104" s="3"/>
      <c r="B104" s="3"/>
      <c r="C104" s="3"/>
      <c r="D104" s="3"/>
    </row>
    <row r="105" spans="1:4" x14ac:dyDescent="0.2">
      <c r="A105" s="3"/>
      <c r="B105" s="3"/>
      <c r="C105" s="3"/>
      <c r="D105" s="3"/>
    </row>
    <row r="106" spans="1:4" x14ac:dyDescent="0.2">
      <c r="A106" s="3"/>
      <c r="B106" s="3"/>
      <c r="C106" s="3"/>
      <c r="D106" s="3"/>
    </row>
    <row r="107" spans="1:4" x14ac:dyDescent="0.2">
      <c r="A107" s="3"/>
      <c r="B107" s="3"/>
      <c r="C107" s="3"/>
      <c r="D107" s="3"/>
    </row>
    <row r="108" spans="1:4" x14ac:dyDescent="0.2">
      <c r="A108" s="3"/>
      <c r="B108" s="3"/>
      <c r="C108" s="3"/>
      <c r="D108" s="3"/>
    </row>
    <row r="109" spans="1:4" x14ac:dyDescent="0.2">
      <c r="A109" s="3"/>
      <c r="B109" s="3"/>
      <c r="C109" s="3"/>
      <c r="D109" s="3"/>
    </row>
    <row r="110" spans="1:4" x14ac:dyDescent="0.2">
      <c r="A110" s="3"/>
      <c r="B110" s="3"/>
      <c r="C110" s="3"/>
      <c r="D110" s="3"/>
    </row>
    <row r="111" spans="1:4" x14ac:dyDescent="0.2">
      <c r="A111" s="3"/>
      <c r="B111" s="3"/>
      <c r="C111" s="3"/>
      <c r="D111" s="3"/>
    </row>
    <row r="112" spans="1:4" x14ac:dyDescent="0.2">
      <c r="A112" s="3"/>
      <c r="B112" s="3"/>
      <c r="C112" s="3"/>
      <c r="D112" s="3"/>
    </row>
    <row r="113" spans="1:4" x14ac:dyDescent="0.2">
      <c r="A113" s="3"/>
      <c r="B113" s="3"/>
      <c r="C113" s="3"/>
      <c r="D113" s="3"/>
    </row>
    <row r="114" spans="1:4" x14ac:dyDescent="0.2">
      <c r="A114" s="3"/>
      <c r="B114" s="3"/>
      <c r="C114" s="3"/>
      <c r="D114" s="3"/>
    </row>
    <row r="115" spans="1:4" x14ac:dyDescent="0.2">
      <c r="A115" s="3"/>
      <c r="B115" s="3"/>
      <c r="C115" s="3"/>
      <c r="D115" s="3"/>
    </row>
    <row r="116" spans="1:4" x14ac:dyDescent="0.2">
      <c r="A116" s="3"/>
      <c r="B116" s="3"/>
      <c r="C116" s="3"/>
      <c r="D116" s="3"/>
    </row>
    <row r="117" spans="1:4" x14ac:dyDescent="0.2">
      <c r="A117" s="3"/>
      <c r="B117" s="3"/>
      <c r="C117" s="3"/>
      <c r="D117" s="3"/>
    </row>
    <row r="118" spans="1:4" x14ac:dyDescent="0.2">
      <c r="A118" s="3"/>
      <c r="B118" s="3"/>
      <c r="C118" s="3"/>
      <c r="D118" s="3"/>
    </row>
    <row r="119" spans="1:4" x14ac:dyDescent="0.2">
      <c r="A119" s="3"/>
      <c r="B119" s="3"/>
      <c r="C119" s="3"/>
      <c r="D119" s="3"/>
    </row>
    <row r="120" spans="1:4" x14ac:dyDescent="0.2">
      <c r="A120" s="3"/>
      <c r="B120" s="3"/>
      <c r="C120" s="3"/>
      <c r="D120" s="3"/>
    </row>
    <row r="121" spans="1:4" x14ac:dyDescent="0.2">
      <c r="A121" s="3"/>
      <c r="B121" s="3"/>
      <c r="C121" s="3"/>
      <c r="D121" s="3"/>
    </row>
    <row r="122" spans="1:4" x14ac:dyDescent="0.2">
      <c r="A122" s="3"/>
      <c r="B122" s="3"/>
      <c r="C122" s="3"/>
      <c r="D122" s="3"/>
    </row>
    <row r="123" spans="1:4" x14ac:dyDescent="0.2">
      <c r="A123" s="3"/>
      <c r="B123" s="3"/>
      <c r="C123" s="3"/>
      <c r="D123" s="3"/>
    </row>
    <row r="124" spans="1:4" x14ac:dyDescent="0.2">
      <c r="A124" s="3"/>
      <c r="B124" s="3"/>
      <c r="C124" s="3"/>
      <c r="D124" s="3"/>
    </row>
    <row r="125" spans="1:4" x14ac:dyDescent="0.2">
      <c r="A125" s="3"/>
      <c r="B125" s="3"/>
      <c r="C125" s="3"/>
      <c r="D125" s="3"/>
    </row>
    <row r="126" spans="1:4" x14ac:dyDescent="0.2">
      <c r="A126" s="3"/>
      <c r="B126" s="3"/>
      <c r="C126" s="3"/>
      <c r="D126" s="3"/>
    </row>
    <row r="127" spans="1:4" x14ac:dyDescent="0.2">
      <c r="A127" s="3"/>
      <c r="B127" s="3"/>
      <c r="C127" s="3"/>
      <c r="D127" s="3"/>
    </row>
    <row r="128" spans="1:4" x14ac:dyDescent="0.2">
      <c r="A128" s="3"/>
      <c r="B128" s="3"/>
      <c r="C128" s="3"/>
      <c r="D128" s="3"/>
    </row>
    <row r="129" spans="1:4" x14ac:dyDescent="0.2">
      <c r="A129" s="3"/>
      <c r="B129" s="3"/>
      <c r="C129" s="3"/>
      <c r="D129" s="3"/>
    </row>
    <row r="130" spans="1:4" x14ac:dyDescent="0.2">
      <c r="A130" s="3"/>
      <c r="B130" s="3"/>
      <c r="C130" s="3"/>
      <c r="D130" s="3"/>
    </row>
    <row r="131" spans="1:4" x14ac:dyDescent="0.2">
      <c r="A131" s="3"/>
      <c r="B131" s="3"/>
      <c r="C131" s="3"/>
      <c r="D131" s="3"/>
    </row>
    <row r="132" spans="1:4" x14ac:dyDescent="0.2">
      <c r="A132" s="3"/>
      <c r="B132" s="3"/>
      <c r="C132" s="3"/>
      <c r="D132" s="3"/>
    </row>
    <row r="133" spans="1:4" x14ac:dyDescent="0.2">
      <c r="A133" s="3"/>
      <c r="B133" s="3"/>
      <c r="C133" s="3"/>
      <c r="D133" s="3"/>
    </row>
    <row r="134" spans="1:4" x14ac:dyDescent="0.2">
      <c r="A134" s="3"/>
      <c r="B134" s="3"/>
      <c r="C134" s="3"/>
      <c r="D134" s="3"/>
    </row>
    <row r="135" spans="1:4" x14ac:dyDescent="0.2">
      <c r="A135" s="3"/>
      <c r="B135" s="3"/>
      <c r="C135" s="3"/>
      <c r="D135" s="3"/>
    </row>
    <row r="136" spans="1:4" x14ac:dyDescent="0.2">
      <c r="A136" s="3"/>
      <c r="B136" s="3"/>
      <c r="C136" s="3"/>
      <c r="D136" s="3"/>
    </row>
    <row r="137" spans="1:4" x14ac:dyDescent="0.2">
      <c r="A137" s="3"/>
      <c r="B137" s="3"/>
      <c r="C137" s="3"/>
      <c r="D137" s="3"/>
    </row>
    <row r="138" spans="1:4" x14ac:dyDescent="0.2">
      <c r="A138" s="3"/>
      <c r="B138" s="3"/>
      <c r="C138" s="3"/>
      <c r="D138" s="3"/>
    </row>
    <row r="139" spans="1:4" x14ac:dyDescent="0.2">
      <c r="A139" s="3"/>
      <c r="B139" s="3"/>
      <c r="C139" s="3"/>
      <c r="D139" s="3"/>
    </row>
    <row r="140" spans="1:4" x14ac:dyDescent="0.2">
      <c r="A140" s="3"/>
      <c r="B140" s="3"/>
      <c r="C140" s="3"/>
      <c r="D140" s="3"/>
    </row>
    <row r="141" spans="1:4" x14ac:dyDescent="0.2">
      <c r="A141" s="3"/>
      <c r="B141" s="3"/>
      <c r="C141" s="3"/>
      <c r="D141" s="3"/>
    </row>
    <row r="142" spans="1:4" x14ac:dyDescent="0.2">
      <c r="A142" s="3"/>
      <c r="B142" s="3"/>
      <c r="C142" s="3"/>
      <c r="D142" s="3"/>
    </row>
    <row r="143" spans="1:4" x14ac:dyDescent="0.2">
      <c r="A143" s="3"/>
      <c r="B143" s="3"/>
      <c r="C143" s="3"/>
      <c r="D143" s="3"/>
    </row>
    <row r="144" spans="1:4" x14ac:dyDescent="0.2">
      <c r="A144" s="3"/>
      <c r="B144" s="3"/>
      <c r="C144" s="3"/>
      <c r="D144" s="3"/>
    </row>
    <row r="145" spans="1:4" x14ac:dyDescent="0.2">
      <c r="A145" s="3"/>
      <c r="B145" s="3"/>
      <c r="C145" s="3"/>
      <c r="D145" s="3"/>
    </row>
    <row r="146" spans="1:4" x14ac:dyDescent="0.2">
      <c r="A146" s="3"/>
      <c r="B146" s="3"/>
      <c r="C146" s="3"/>
      <c r="D146" s="3"/>
    </row>
    <row r="147" spans="1:4" x14ac:dyDescent="0.2">
      <c r="A147" s="3"/>
      <c r="B147" s="3"/>
      <c r="C147" s="3"/>
      <c r="D147" s="3"/>
    </row>
    <row r="148" spans="1:4" x14ac:dyDescent="0.2">
      <c r="A148" s="3"/>
      <c r="B148" s="3"/>
      <c r="C148" s="3"/>
      <c r="D148" s="3"/>
    </row>
    <row r="149" spans="1:4" x14ac:dyDescent="0.2">
      <c r="A149" s="3"/>
      <c r="B149" s="3"/>
      <c r="C149" s="3"/>
      <c r="D149" s="3"/>
    </row>
    <row r="150" spans="1:4" x14ac:dyDescent="0.2">
      <c r="A150" s="3"/>
      <c r="B150" s="3"/>
      <c r="C150" s="3"/>
      <c r="D150" s="3"/>
    </row>
    <row r="151" spans="1:4" x14ac:dyDescent="0.2">
      <c r="A151" s="3"/>
      <c r="B151" s="3"/>
      <c r="C151" s="3"/>
      <c r="D151" s="3"/>
    </row>
    <row r="152" spans="1:4" x14ac:dyDescent="0.2">
      <c r="A152" s="3"/>
      <c r="B152" s="3"/>
      <c r="C152" s="3"/>
      <c r="D152" s="3"/>
    </row>
    <row r="153" spans="1:4" x14ac:dyDescent="0.2">
      <c r="A153" s="3"/>
      <c r="B153" s="3"/>
      <c r="C153" s="3"/>
      <c r="D153" s="3"/>
    </row>
    <row r="154" spans="1:4" x14ac:dyDescent="0.2">
      <c r="A154" s="3"/>
      <c r="B154" s="3"/>
      <c r="C154" s="3"/>
      <c r="D154" s="3"/>
    </row>
    <row r="155" spans="1:4" x14ac:dyDescent="0.2">
      <c r="A155" s="3"/>
      <c r="B155" s="3"/>
      <c r="C155" s="3"/>
      <c r="D155" s="3"/>
    </row>
    <row r="156" spans="1:4" x14ac:dyDescent="0.2">
      <c r="A156" s="3"/>
      <c r="B156" s="3"/>
      <c r="C156" s="3"/>
      <c r="D156" s="3"/>
    </row>
    <row r="157" spans="1:4" x14ac:dyDescent="0.2">
      <c r="A157" s="3"/>
      <c r="B157" s="3"/>
      <c r="C157" s="3"/>
      <c r="D157" s="3"/>
    </row>
    <row r="158" spans="1:4" x14ac:dyDescent="0.2">
      <c r="A158" s="3"/>
      <c r="B158" s="3"/>
      <c r="C158" s="3"/>
      <c r="D158" s="3"/>
    </row>
    <row r="159" spans="1:4" x14ac:dyDescent="0.2">
      <c r="A159" s="3"/>
      <c r="B159" s="3"/>
      <c r="C159" s="3"/>
      <c r="D159" s="3"/>
    </row>
    <row r="160" spans="1:4" x14ac:dyDescent="0.2">
      <c r="A160" s="3"/>
      <c r="B160" s="3"/>
      <c r="C160" s="3"/>
      <c r="D160" s="3"/>
    </row>
    <row r="161" spans="1:4" x14ac:dyDescent="0.2">
      <c r="A161" s="3"/>
      <c r="B161" s="3"/>
      <c r="C161" s="3"/>
      <c r="D161" s="3"/>
    </row>
    <row r="162" spans="1:4" x14ac:dyDescent="0.2">
      <c r="A162" s="3"/>
      <c r="B162" s="3"/>
      <c r="C162" s="3"/>
      <c r="D162" s="3"/>
    </row>
    <row r="163" spans="1:4" x14ac:dyDescent="0.2">
      <c r="A163" s="3"/>
      <c r="B163" s="3"/>
      <c r="C163" s="3"/>
      <c r="D163" s="3"/>
    </row>
    <row r="164" spans="1:4" x14ac:dyDescent="0.2">
      <c r="A164" s="3"/>
      <c r="B164" s="3"/>
      <c r="C164" s="3"/>
      <c r="D164" s="3"/>
    </row>
    <row r="165" spans="1:4" x14ac:dyDescent="0.2">
      <c r="A165" s="3"/>
      <c r="B165" s="3"/>
      <c r="C165" s="3"/>
      <c r="D165" s="3"/>
    </row>
    <row r="166" spans="1:4" x14ac:dyDescent="0.2">
      <c r="A166" s="3"/>
      <c r="B166" s="3"/>
      <c r="C166" s="3"/>
      <c r="D166" s="3"/>
    </row>
    <row r="167" spans="1:4" x14ac:dyDescent="0.2">
      <c r="A167" s="3"/>
      <c r="B167" s="3"/>
      <c r="C167" s="3"/>
      <c r="D167" s="3"/>
    </row>
    <row r="168" spans="1:4" x14ac:dyDescent="0.2">
      <c r="A168" s="3"/>
      <c r="B168" s="3"/>
      <c r="C168" s="3"/>
      <c r="D168" s="3"/>
    </row>
    <row r="169" spans="1:4" x14ac:dyDescent="0.2">
      <c r="A169" s="3"/>
      <c r="B169" s="3"/>
      <c r="C169" s="3"/>
      <c r="D169" s="3"/>
    </row>
    <row r="170" spans="1:4" x14ac:dyDescent="0.2">
      <c r="A170" s="3"/>
      <c r="B170" s="3"/>
      <c r="C170" s="3"/>
      <c r="D170" s="3"/>
    </row>
    <row r="171" spans="1:4" x14ac:dyDescent="0.2">
      <c r="A171" s="3"/>
      <c r="B171" s="3"/>
      <c r="C171" s="3"/>
      <c r="D171" s="3"/>
    </row>
    <row r="172" spans="1:4" x14ac:dyDescent="0.2">
      <c r="A172" s="3"/>
      <c r="B172" s="3"/>
      <c r="C172" s="3"/>
      <c r="D172" s="3"/>
    </row>
    <row r="173" spans="1:4" x14ac:dyDescent="0.2">
      <c r="A173" s="3"/>
      <c r="B173" s="3"/>
      <c r="C173" s="3"/>
      <c r="D173" s="3"/>
    </row>
    <row r="174" spans="1:4" x14ac:dyDescent="0.2">
      <c r="A174" s="3"/>
      <c r="B174" s="3"/>
      <c r="C174" s="3"/>
      <c r="D174" s="3"/>
    </row>
    <row r="175" spans="1:4" x14ac:dyDescent="0.2">
      <c r="A175" s="3"/>
      <c r="B175" s="3"/>
      <c r="C175" s="3"/>
      <c r="D175" s="3"/>
    </row>
    <row r="176" spans="1:4" x14ac:dyDescent="0.2">
      <c r="A176" s="3"/>
      <c r="B176" s="3"/>
      <c r="C176" s="3"/>
      <c r="D176" s="3"/>
    </row>
    <row r="177" spans="1:4" x14ac:dyDescent="0.2">
      <c r="A177" s="3"/>
      <c r="B177" s="3"/>
      <c r="C177" s="3"/>
      <c r="D177" s="3"/>
    </row>
    <row r="178" spans="1:4" x14ac:dyDescent="0.2">
      <c r="A178" s="3"/>
      <c r="B178" s="3"/>
      <c r="C178" s="3"/>
      <c r="D178" s="3"/>
    </row>
    <row r="179" spans="1:4" x14ac:dyDescent="0.2">
      <c r="A179" s="3"/>
      <c r="B179" s="3"/>
      <c r="C179" s="3"/>
      <c r="D179" s="3"/>
    </row>
    <row r="180" spans="1:4" x14ac:dyDescent="0.2">
      <c r="A180" s="3"/>
      <c r="B180" s="3"/>
      <c r="C180" s="3"/>
      <c r="D180" s="3"/>
    </row>
    <row r="181" spans="1:4" x14ac:dyDescent="0.2">
      <c r="A181" s="3"/>
      <c r="B181" s="3"/>
      <c r="C181" s="3"/>
      <c r="D181" s="3"/>
    </row>
    <row r="182" spans="1:4" x14ac:dyDescent="0.2">
      <c r="A182" s="3"/>
      <c r="B182" s="3"/>
      <c r="C182" s="3"/>
      <c r="D182" s="3"/>
    </row>
    <row r="183" spans="1:4" x14ac:dyDescent="0.2">
      <c r="A183" s="3"/>
      <c r="B183" s="3"/>
      <c r="C183" s="3"/>
      <c r="D183" s="3"/>
    </row>
    <row r="184" spans="1:4" x14ac:dyDescent="0.2">
      <c r="A184" s="3"/>
      <c r="B184" s="3"/>
      <c r="C184" s="3"/>
      <c r="D184" s="3"/>
    </row>
    <row r="185" spans="1:4" x14ac:dyDescent="0.2">
      <c r="A185" s="3"/>
      <c r="B185" s="3"/>
      <c r="C185" s="3"/>
      <c r="D185" s="3"/>
    </row>
    <row r="186" spans="1:4" x14ac:dyDescent="0.2">
      <c r="A186" s="3"/>
      <c r="B186" s="3"/>
      <c r="C186" s="3"/>
      <c r="D186" s="3"/>
    </row>
    <row r="187" spans="1:4" x14ac:dyDescent="0.2">
      <c r="A187" s="3"/>
      <c r="B187" s="3"/>
      <c r="C187" s="3"/>
      <c r="D187" s="3"/>
    </row>
    <row r="188" spans="1:4" x14ac:dyDescent="0.2">
      <c r="A188" s="3"/>
      <c r="B188" s="3"/>
      <c r="C188" s="3"/>
      <c r="D188" s="3"/>
    </row>
    <row r="189" spans="1:4" x14ac:dyDescent="0.2">
      <c r="A189" s="3"/>
      <c r="B189" s="3"/>
      <c r="C189" s="3"/>
      <c r="D189" s="3"/>
    </row>
    <row r="190" spans="1:4" x14ac:dyDescent="0.2">
      <c r="A190" s="3"/>
      <c r="B190" s="3"/>
      <c r="C190" s="3"/>
      <c r="D190" s="3"/>
    </row>
    <row r="191" spans="1:4" x14ac:dyDescent="0.2">
      <c r="A191" s="3"/>
      <c r="B191" s="3"/>
      <c r="C191" s="3"/>
      <c r="D191" s="3"/>
    </row>
    <row r="192" spans="1:4" x14ac:dyDescent="0.2">
      <c r="A192" s="3"/>
      <c r="B192" s="3"/>
      <c r="C192" s="3"/>
      <c r="D192" s="3"/>
    </row>
    <row r="193" spans="1:4" x14ac:dyDescent="0.2">
      <c r="A193" s="3"/>
      <c r="B193" s="3"/>
      <c r="C193" s="3"/>
      <c r="D193" s="3"/>
    </row>
    <row r="194" spans="1:4" x14ac:dyDescent="0.2">
      <c r="A194" s="3"/>
      <c r="B194" s="3"/>
      <c r="C194" s="3"/>
      <c r="D194" s="3"/>
    </row>
    <row r="195" spans="1:4" x14ac:dyDescent="0.2">
      <c r="A195" s="3"/>
      <c r="B195" s="3"/>
      <c r="C195" s="3"/>
      <c r="D195" s="3"/>
    </row>
    <row r="196" spans="1:4" x14ac:dyDescent="0.2">
      <c r="A196" s="3"/>
      <c r="B196" s="3"/>
      <c r="C196" s="3"/>
      <c r="D196" s="3"/>
    </row>
    <row r="197" spans="1:4" x14ac:dyDescent="0.2">
      <c r="A197" s="3"/>
      <c r="B197" s="3"/>
      <c r="C197" s="3"/>
      <c r="D197" s="3"/>
    </row>
    <row r="198" spans="1:4" x14ac:dyDescent="0.2">
      <c r="A198" s="3"/>
      <c r="B198" s="3"/>
      <c r="C198" s="3"/>
      <c r="D198" s="3"/>
    </row>
    <row r="199" spans="1:4" x14ac:dyDescent="0.2">
      <c r="A199" s="3"/>
      <c r="B199" s="3"/>
      <c r="C199" s="3"/>
      <c r="D199" s="3"/>
    </row>
    <row r="200" spans="1:4" x14ac:dyDescent="0.2">
      <c r="A200" s="3"/>
      <c r="B200" s="3"/>
      <c r="C200" s="3"/>
      <c r="D200" s="3"/>
    </row>
    <row r="201" spans="1:4" x14ac:dyDescent="0.2">
      <c r="A201" s="3"/>
      <c r="B201" s="3"/>
      <c r="C201" s="3"/>
      <c r="D201" s="3"/>
    </row>
    <row r="202" spans="1:4" x14ac:dyDescent="0.2">
      <c r="A202" s="3"/>
      <c r="B202" s="3"/>
      <c r="C202" s="3"/>
      <c r="D202" s="3"/>
    </row>
    <row r="203" spans="1:4" x14ac:dyDescent="0.2">
      <c r="A203" s="3"/>
      <c r="B203" s="3"/>
      <c r="C203" s="3"/>
      <c r="D203" s="3"/>
    </row>
    <row r="204" spans="1:4" x14ac:dyDescent="0.2">
      <c r="A204" s="3"/>
      <c r="B204" s="3"/>
      <c r="C204" s="3"/>
      <c r="D204" s="3"/>
    </row>
    <row r="205" spans="1:4" x14ac:dyDescent="0.2">
      <c r="A205" s="3"/>
      <c r="B205" s="3"/>
      <c r="C205" s="3"/>
      <c r="D205" s="3"/>
    </row>
    <row r="206" spans="1:4" x14ac:dyDescent="0.2">
      <c r="A206" s="3"/>
      <c r="B206" s="3"/>
      <c r="C206" s="3"/>
      <c r="D206" s="3"/>
    </row>
    <row r="207" spans="1:4" x14ac:dyDescent="0.2">
      <c r="A207" s="3"/>
      <c r="B207" s="3"/>
      <c r="C207" s="3"/>
      <c r="D207" s="3"/>
    </row>
    <row r="208" spans="1:4" x14ac:dyDescent="0.2">
      <c r="A208" s="3"/>
      <c r="B208" s="3"/>
      <c r="C208" s="3"/>
      <c r="D208" s="3"/>
    </row>
    <row r="209" spans="1:4" x14ac:dyDescent="0.2">
      <c r="A209" s="3"/>
      <c r="B209" s="3"/>
      <c r="C209" s="3"/>
      <c r="D209" s="3"/>
    </row>
    <row r="210" spans="1:4" x14ac:dyDescent="0.2">
      <c r="A210" s="3"/>
      <c r="B210" s="3"/>
      <c r="C210" s="3"/>
      <c r="D210" s="3"/>
    </row>
    <row r="211" spans="1:4" x14ac:dyDescent="0.2">
      <c r="A211" s="3"/>
      <c r="B211" s="3"/>
      <c r="C211" s="3"/>
      <c r="D211" s="3"/>
    </row>
    <row r="212" spans="1:4" x14ac:dyDescent="0.2">
      <c r="A212" s="3"/>
      <c r="B212" s="3"/>
      <c r="C212" s="3"/>
      <c r="D212" s="3"/>
    </row>
    <row r="213" spans="1:4" x14ac:dyDescent="0.2">
      <c r="A213" s="3"/>
      <c r="B213" s="3"/>
      <c r="C213" s="3"/>
      <c r="D213" s="3"/>
    </row>
    <row r="214" spans="1:4" x14ac:dyDescent="0.2">
      <c r="A214" s="3"/>
      <c r="B214" s="3"/>
      <c r="C214" s="3"/>
      <c r="D214" s="3"/>
    </row>
    <row r="215" spans="1:4" x14ac:dyDescent="0.2">
      <c r="A215" s="3"/>
      <c r="B215" s="3"/>
      <c r="C215" s="3"/>
      <c r="D215" s="3"/>
    </row>
    <row r="216" spans="1:4" x14ac:dyDescent="0.2">
      <c r="A216" s="3"/>
      <c r="B216" s="3"/>
      <c r="C216" s="3"/>
      <c r="D216" s="3"/>
    </row>
    <row r="217" spans="1:4" x14ac:dyDescent="0.2">
      <c r="A217" s="3"/>
      <c r="B217" s="3"/>
      <c r="C217" s="3"/>
      <c r="D217" s="3"/>
    </row>
    <row r="218" spans="1:4" x14ac:dyDescent="0.2">
      <c r="A218" s="3"/>
      <c r="B218" s="3"/>
      <c r="C218" s="3"/>
      <c r="D218" s="3"/>
    </row>
    <row r="219" spans="1:4" x14ac:dyDescent="0.2">
      <c r="A219" s="3"/>
      <c r="B219" s="3"/>
      <c r="C219" s="3"/>
      <c r="D219" s="3"/>
    </row>
    <row r="220" spans="1:4" x14ac:dyDescent="0.2">
      <c r="A220" s="3"/>
      <c r="B220" s="3"/>
      <c r="C220" s="3"/>
      <c r="D220" s="3"/>
    </row>
    <row r="221" spans="1:4" x14ac:dyDescent="0.2">
      <c r="A221" s="3"/>
      <c r="B221" s="3"/>
      <c r="C221" s="3"/>
      <c r="D221" s="3"/>
    </row>
    <row r="222" spans="1:4" x14ac:dyDescent="0.2">
      <c r="A222" s="3"/>
      <c r="B222" s="3"/>
      <c r="C222" s="3"/>
      <c r="D222" s="3"/>
    </row>
    <row r="223" spans="1:4" x14ac:dyDescent="0.2">
      <c r="A223" s="3"/>
      <c r="B223" s="3"/>
      <c r="C223" s="3"/>
      <c r="D223" s="3"/>
    </row>
    <row r="224" spans="1:4" x14ac:dyDescent="0.2">
      <c r="A224" s="3"/>
      <c r="B224" s="3"/>
      <c r="C224" s="3"/>
      <c r="D224" s="3"/>
    </row>
    <row r="225" spans="1:4" x14ac:dyDescent="0.2">
      <c r="A225" s="3"/>
      <c r="B225" s="3"/>
      <c r="C225" s="3"/>
      <c r="D225" s="3"/>
    </row>
    <row r="226" spans="1:4" x14ac:dyDescent="0.2">
      <c r="A226" s="3"/>
      <c r="B226" s="3"/>
      <c r="C226" s="3"/>
      <c r="D226" s="3"/>
    </row>
    <row r="227" spans="1:4" x14ac:dyDescent="0.2">
      <c r="A227" s="3"/>
      <c r="B227" s="3"/>
      <c r="C227" s="3"/>
      <c r="D227" s="3"/>
    </row>
    <row r="228" spans="1:4" x14ac:dyDescent="0.2">
      <c r="A228" s="3"/>
      <c r="B228" s="3"/>
      <c r="C228" s="3"/>
      <c r="D228" s="3"/>
    </row>
    <row r="229" spans="1:4" x14ac:dyDescent="0.2">
      <c r="A229" s="3"/>
      <c r="B229" s="3"/>
      <c r="C229" s="3"/>
      <c r="D229" s="3"/>
    </row>
    <row r="230" spans="1:4" x14ac:dyDescent="0.2">
      <c r="A230" s="3"/>
      <c r="B230" s="3"/>
      <c r="C230" s="3"/>
      <c r="D230" s="3"/>
    </row>
    <row r="231" spans="1:4" x14ac:dyDescent="0.2">
      <c r="A231" s="3"/>
      <c r="B231" s="3"/>
      <c r="C231" s="3"/>
      <c r="D231" s="3"/>
    </row>
    <row r="232" spans="1:4" x14ac:dyDescent="0.2">
      <c r="A232" s="3"/>
      <c r="B232" s="3"/>
      <c r="C232" s="3"/>
      <c r="D232" s="3"/>
    </row>
    <row r="233" spans="1:4" x14ac:dyDescent="0.2">
      <c r="A233" s="3"/>
      <c r="B233" s="3"/>
      <c r="C233" s="3"/>
      <c r="D233" s="3"/>
    </row>
    <row r="234" spans="1:4" x14ac:dyDescent="0.2">
      <c r="A234" s="3"/>
      <c r="B234" s="3"/>
      <c r="C234" s="3"/>
      <c r="D234" s="3"/>
    </row>
    <row r="235" spans="1:4" x14ac:dyDescent="0.2">
      <c r="A235" s="3"/>
      <c r="B235" s="3"/>
      <c r="C235" s="3"/>
      <c r="D235" s="3"/>
    </row>
    <row r="236" spans="1:4" x14ac:dyDescent="0.2">
      <c r="A236" s="3"/>
      <c r="B236" s="3"/>
      <c r="C236" s="3"/>
      <c r="D236" s="3"/>
    </row>
    <row r="237" spans="1:4" x14ac:dyDescent="0.2">
      <c r="A237" s="3"/>
      <c r="B237" s="3"/>
      <c r="C237" s="3"/>
      <c r="D237" s="3"/>
    </row>
    <row r="238" spans="1:4" x14ac:dyDescent="0.2">
      <c r="A238" s="3"/>
      <c r="B238" s="3"/>
      <c r="C238" s="3"/>
      <c r="D238" s="3"/>
    </row>
    <row r="239" spans="1:4" x14ac:dyDescent="0.2">
      <c r="A239" s="3"/>
      <c r="B239" s="3"/>
      <c r="C239" s="3"/>
      <c r="D239" s="3"/>
    </row>
    <row r="240" spans="1:4" x14ac:dyDescent="0.2">
      <c r="A240" s="3"/>
      <c r="B240" s="3"/>
      <c r="C240" s="3"/>
      <c r="D240" s="3"/>
    </row>
    <row r="241" spans="1:4" x14ac:dyDescent="0.2">
      <c r="A241" s="3"/>
      <c r="B241" s="3"/>
      <c r="C241" s="3"/>
      <c r="D241" s="3"/>
    </row>
    <row r="242" spans="1:4" x14ac:dyDescent="0.2">
      <c r="A242" s="3"/>
      <c r="B242" s="3"/>
      <c r="C242" s="3"/>
      <c r="D242" s="3"/>
    </row>
    <row r="243" spans="1:4" x14ac:dyDescent="0.2">
      <c r="A243" s="3"/>
      <c r="B243" s="3"/>
      <c r="C243" s="3"/>
      <c r="D243" s="3"/>
    </row>
    <row r="244" spans="1:4" x14ac:dyDescent="0.2">
      <c r="A244" s="3"/>
      <c r="B244" s="3"/>
      <c r="C244" s="3"/>
      <c r="D244" s="3"/>
    </row>
    <row r="245" spans="1:4" x14ac:dyDescent="0.2">
      <c r="A245" s="3"/>
      <c r="B245" s="3"/>
      <c r="C245" s="3"/>
      <c r="D245" s="3"/>
    </row>
    <row r="246" spans="1:4" x14ac:dyDescent="0.2">
      <c r="A246" s="3"/>
      <c r="B246" s="3"/>
      <c r="C246" s="3"/>
      <c r="D246" s="3"/>
    </row>
    <row r="247" spans="1:4" x14ac:dyDescent="0.2">
      <c r="A247" s="3"/>
      <c r="B247" s="3"/>
      <c r="C247" s="3"/>
      <c r="D247" s="3"/>
    </row>
    <row r="248" spans="1:4" x14ac:dyDescent="0.2">
      <c r="A248" s="3"/>
      <c r="B248" s="3"/>
      <c r="C248" s="3"/>
      <c r="D248" s="3"/>
    </row>
    <row r="249" spans="1:4" x14ac:dyDescent="0.2">
      <c r="A249" s="3"/>
      <c r="B249" s="3"/>
      <c r="C249" s="3"/>
      <c r="D249" s="3"/>
    </row>
    <row r="250" spans="1:4" x14ac:dyDescent="0.2">
      <c r="A250" s="3"/>
      <c r="B250" s="3"/>
      <c r="C250" s="3"/>
      <c r="D250" s="3"/>
    </row>
    <row r="251" spans="1:4" x14ac:dyDescent="0.2">
      <c r="A251" s="3"/>
      <c r="B251" s="3"/>
      <c r="C251" s="3"/>
      <c r="D251" s="3"/>
    </row>
    <row r="252" spans="1:4" x14ac:dyDescent="0.2">
      <c r="A252" s="3"/>
      <c r="B252" s="3"/>
      <c r="C252" s="3"/>
      <c r="D252" s="3"/>
    </row>
    <row r="253" spans="1:4" x14ac:dyDescent="0.2">
      <c r="A253" s="3"/>
      <c r="B253" s="3"/>
      <c r="C253" s="3"/>
      <c r="D253" s="3"/>
    </row>
    <row r="254" spans="1:4" x14ac:dyDescent="0.2">
      <c r="A254" s="3"/>
      <c r="B254" s="3"/>
      <c r="C254" s="3"/>
      <c r="D254" s="3"/>
    </row>
    <row r="255" spans="1:4" x14ac:dyDescent="0.2">
      <c r="A255" s="3"/>
      <c r="B255" s="3"/>
      <c r="C255" s="3"/>
      <c r="D255" s="3"/>
    </row>
    <row r="256" spans="1:4" x14ac:dyDescent="0.2">
      <c r="A256" s="3"/>
      <c r="B256" s="3"/>
      <c r="C256" s="3"/>
      <c r="D256" s="3"/>
    </row>
    <row r="257" spans="1:4" x14ac:dyDescent="0.2">
      <c r="A257" s="3"/>
      <c r="B257" s="3"/>
      <c r="C257" s="3"/>
      <c r="D257" s="3"/>
    </row>
    <row r="258" spans="1:4" x14ac:dyDescent="0.2">
      <c r="A258" s="3"/>
      <c r="B258" s="3"/>
      <c r="C258" s="3"/>
      <c r="D258" s="3"/>
    </row>
    <row r="259" spans="1:4" x14ac:dyDescent="0.2">
      <c r="A259" s="3"/>
      <c r="B259" s="3"/>
      <c r="C259" s="3"/>
      <c r="D259" s="3"/>
    </row>
    <row r="260" spans="1:4" x14ac:dyDescent="0.2">
      <c r="A260" s="3"/>
      <c r="B260" s="3"/>
      <c r="C260" s="3"/>
      <c r="D260" s="3"/>
    </row>
    <row r="261" spans="1:4" x14ac:dyDescent="0.2">
      <c r="A261" s="3"/>
      <c r="B261" s="3"/>
      <c r="C261" s="3"/>
      <c r="D261" s="3"/>
    </row>
    <row r="262" spans="1:4" x14ac:dyDescent="0.2">
      <c r="A262" s="3"/>
      <c r="B262" s="3"/>
      <c r="C262" s="3"/>
      <c r="D262" s="3"/>
    </row>
    <row r="263" spans="1:4" x14ac:dyDescent="0.2">
      <c r="A263" s="3"/>
      <c r="B263" s="3"/>
      <c r="C263" s="3"/>
      <c r="D263" s="3"/>
    </row>
    <row r="264" spans="1:4" x14ac:dyDescent="0.2">
      <c r="A264" s="3"/>
      <c r="B264" s="3"/>
      <c r="C264" s="3"/>
      <c r="D264" s="3"/>
    </row>
    <row r="265" spans="1:4" x14ac:dyDescent="0.2">
      <c r="A265" s="3"/>
      <c r="B265" s="3"/>
      <c r="C265" s="3"/>
      <c r="D265" s="3"/>
    </row>
    <row r="266" spans="1:4" x14ac:dyDescent="0.2">
      <c r="A266" s="3"/>
      <c r="B266" s="3"/>
      <c r="C266" s="3"/>
      <c r="D266" s="3"/>
    </row>
    <row r="267" spans="1:4" x14ac:dyDescent="0.2">
      <c r="A267" s="3"/>
      <c r="B267" s="3"/>
      <c r="C267" s="3"/>
      <c r="D267" s="3"/>
    </row>
    <row r="268" spans="1:4" x14ac:dyDescent="0.2">
      <c r="A268" s="3"/>
      <c r="B268" s="3"/>
      <c r="C268" s="3"/>
      <c r="D268" s="3"/>
    </row>
    <row r="269" spans="1:4" x14ac:dyDescent="0.2">
      <c r="A269" s="3"/>
      <c r="B269" s="3"/>
      <c r="C269" s="3"/>
      <c r="D269" s="3"/>
    </row>
    <row r="270" spans="1:4" x14ac:dyDescent="0.2">
      <c r="A270" s="3"/>
      <c r="B270" s="3"/>
      <c r="C270" s="3"/>
      <c r="D270" s="3"/>
    </row>
    <row r="271" spans="1:4" x14ac:dyDescent="0.2">
      <c r="A271" s="3"/>
      <c r="B271" s="3"/>
      <c r="C271" s="3"/>
      <c r="D271" s="3"/>
    </row>
    <row r="272" spans="1:4" x14ac:dyDescent="0.2">
      <c r="A272" s="3"/>
      <c r="B272" s="3"/>
      <c r="C272" s="3"/>
      <c r="D272" s="3"/>
    </row>
    <row r="273" spans="1:4" x14ac:dyDescent="0.2">
      <c r="A273" s="3"/>
      <c r="B273" s="3"/>
      <c r="C273" s="3"/>
      <c r="D273" s="3"/>
    </row>
    <row r="274" spans="1:4" x14ac:dyDescent="0.2">
      <c r="A274" s="3"/>
      <c r="B274" s="3"/>
      <c r="C274" s="3"/>
      <c r="D274" s="3"/>
    </row>
    <row r="275" spans="1:4" x14ac:dyDescent="0.2">
      <c r="A275" s="3"/>
      <c r="B275" s="3"/>
      <c r="C275" s="3"/>
      <c r="D275" s="3"/>
    </row>
    <row r="276" spans="1:4" x14ac:dyDescent="0.2">
      <c r="A276" s="3"/>
      <c r="B276" s="3"/>
      <c r="C276" s="3"/>
      <c r="D276" s="3"/>
    </row>
    <row r="277" spans="1:4" x14ac:dyDescent="0.2">
      <c r="A277" s="3"/>
      <c r="B277" s="3"/>
      <c r="C277" s="3"/>
      <c r="D277" s="3"/>
    </row>
    <row r="278" spans="1:4" x14ac:dyDescent="0.2">
      <c r="A278" s="3"/>
      <c r="B278" s="3"/>
      <c r="C278" s="3"/>
      <c r="D278" s="3"/>
    </row>
    <row r="279" spans="1:4" x14ac:dyDescent="0.2">
      <c r="A279" s="3"/>
      <c r="B279" s="3"/>
      <c r="C279" s="3"/>
      <c r="D279" s="3"/>
    </row>
    <row r="280" spans="1:4" x14ac:dyDescent="0.2">
      <c r="A280" s="3"/>
      <c r="B280" s="3"/>
      <c r="C280" s="3"/>
      <c r="D280" s="3"/>
    </row>
    <row r="281" spans="1:4" x14ac:dyDescent="0.2">
      <c r="A281" s="3"/>
      <c r="B281" s="3"/>
      <c r="C281" s="3"/>
      <c r="D281" s="3"/>
    </row>
    <row r="282" spans="1:4" x14ac:dyDescent="0.2">
      <c r="A282" s="3"/>
      <c r="B282" s="3"/>
      <c r="C282" s="3"/>
      <c r="D282" s="3"/>
    </row>
    <row r="283" spans="1:4" x14ac:dyDescent="0.2">
      <c r="A283" s="3"/>
      <c r="B283" s="3"/>
      <c r="C283" s="3"/>
      <c r="D283" s="3"/>
    </row>
    <row r="284" spans="1:4" x14ac:dyDescent="0.2">
      <c r="A284" s="3"/>
      <c r="B284" s="3"/>
      <c r="C284" s="3"/>
      <c r="D284" s="3"/>
    </row>
    <row r="285" spans="1:4" x14ac:dyDescent="0.2">
      <c r="A285" s="3"/>
      <c r="B285" s="3"/>
      <c r="C285" s="3"/>
      <c r="D285" s="3"/>
    </row>
    <row r="286" spans="1:4" x14ac:dyDescent="0.2">
      <c r="A286" s="3"/>
      <c r="B286" s="3"/>
      <c r="C286" s="3"/>
      <c r="D286" s="3"/>
    </row>
    <row r="287" spans="1:4" x14ac:dyDescent="0.2">
      <c r="A287" s="3"/>
      <c r="B287" s="3"/>
      <c r="C287" s="3"/>
      <c r="D287" s="3"/>
    </row>
    <row r="288" spans="1:4" x14ac:dyDescent="0.2">
      <c r="A288" s="3"/>
      <c r="B288" s="3"/>
      <c r="C288" s="3"/>
      <c r="D288" s="3"/>
    </row>
    <row r="289" spans="1:4" x14ac:dyDescent="0.2">
      <c r="A289" s="3"/>
      <c r="B289" s="3"/>
      <c r="C289" s="3"/>
      <c r="D289" s="3"/>
    </row>
    <row r="290" spans="1:4" x14ac:dyDescent="0.2">
      <c r="A290" s="3"/>
      <c r="B290" s="3"/>
      <c r="C290" s="3"/>
      <c r="D290" s="3"/>
    </row>
    <row r="291" spans="1:4" x14ac:dyDescent="0.2">
      <c r="A291" s="3"/>
      <c r="B291" s="3"/>
      <c r="C291" s="3"/>
      <c r="D291" s="3"/>
    </row>
    <row r="292" spans="1:4" x14ac:dyDescent="0.2">
      <c r="A292" s="3"/>
      <c r="B292" s="3"/>
      <c r="C292" s="3"/>
      <c r="D292" s="3"/>
    </row>
    <row r="293" spans="1:4" x14ac:dyDescent="0.2">
      <c r="A293" s="3"/>
      <c r="B293" s="3"/>
      <c r="C293" s="3"/>
      <c r="D293" s="3"/>
    </row>
    <row r="294" spans="1:4" x14ac:dyDescent="0.2">
      <c r="A294" s="3"/>
      <c r="B294" s="3"/>
      <c r="C294" s="3"/>
      <c r="D294" s="3"/>
    </row>
    <row r="295" spans="1:4" x14ac:dyDescent="0.2">
      <c r="A295" s="3"/>
      <c r="B295" s="3"/>
      <c r="C295" s="3"/>
      <c r="D295" s="3"/>
    </row>
    <row r="296" spans="1:4" x14ac:dyDescent="0.2">
      <c r="A296" s="3"/>
      <c r="B296" s="3"/>
      <c r="C296" s="3"/>
      <c r="D296" s="3"/>
    </row>
    <row r="297" spans="1:4" x14ac:dyDescent="0.2">
      <c r="A297" s="3"/>
      <c r="B297" s="3"/>
      <c r="C297" s="3"/>
      <c r="D297" s="3"/>
    </row>
    <row r="298" spans="1:4" x14ac:dyDescent="0.2">
      <c r="A298" s="3"/>
      <c r="B298" s="3"/>
      <c r="C298" s="3"/>
      <c r="D298" s="3"/>
    </row>
    <row r="299" spans="1:4" x14ac:dyDescent="0.2">
      <c r="A299" s="3"/>
      <c r="B299" s="3"/>
      <c r="C299" s="3"/>
      <c r="D299" s="3"/>
    </row>
    <row r="300" spans="1:4" x14ac:dyDescent="0.2">
      <c r="A300" s="3"/>
      <c r="B300" s="3"/>
      <c r="C300" s="3"/>
      <c r="D300" s="3"/>
    </row>
    <row r="301" spans="1:4" x14ac:dyDescent="0.2">
      <c r="A301" s="3"/>
      <c r="B301" s="3"/>
      <c r="C301" s="3"/>
      <c r="D301" s="3"/>
    </row>
    <row r="302" spans="1:4" x14ac:dyDescent="0.2">
      <c r="A302" s="3"/>
      <c r="B302" s="3"/>
      <c r="C302" s="3"/>
      <c r="D302" s="3"/>
    </row>
    <row r="303" spans="1:4" x14ac:dyDescent="0.2">
      <c r="A303" s="3"/>
      <c r="B303" s="3"/>
      <c r="C303" s="3"/>
      <c r="D303" s="3"/>
    </row>
    <row r="304" spans="1:4" x14ac:dyDescent="0.2">
      <c r="A304" s="3"/>
      <c r="B304" s="3"/>
      <c r="C304" s="3"/>
      <c r="D304" s="3"/>
    </row>
    <row r="305" spans="1:4" x14ac:dyDescent="0.2">
      <c r="A305" s="3"/>
      <c r="B305" s="3"/>
      <c r="C305" s="3"/>
      <c r="D305" s="3"/>
    </row>
    <row r="306" spans="1:4" x14ac:dyDescent="0.2">
      <c r="A306" s="3"/>
      <c r="B306" s="3"/>
      <c r="C306" s="3"/>
      <c r="D306" s="3"/>
    </row>
    <row r="307" spans="1:4" x14ac:dyDescent="0.2">
      <c r="A307" s="3"/>
      <c r="B307" s="3"/>
      <c r="C307" s="3"/>
      <c r="D307" s="3"/>
    </row>
    <row r="308" spans="1:4" x14ac:dyDescent="0.2">
      <c r="A308" s="3"/>
      <c r="B308" s="3"/>
      <c r="C308" s="3"/>
      <c r="D308" s="3"/>
    </row>
    <row r="309" spans="1:4" x14ac:dyDescent="0.2">
      <c r="A309" s="3"/>
      <c r="B309" s="3"/>
      <c r="C309" s="3"/>
      <c r="D309" s="3"/>
    </row>
    <row r="310" spans="1:4" x14ac:dyDescent="0.2">
      <c r="A310" s="3"/>
      <c r="B310" s="3"/>
      <c r="C310" s="3"/>
      <c r="D310" s="3"/>
    </row>
    <row r="311" spans="1:4" x14ac:dyDescent="0.2">
      <c r="A311" s="3"/>
      <c r="B311" s="3"/>
      <c r="C311" s="3"/>
      <c r="D311" s="3"/>
    </row>
    <row r="312" spans="1:4" x14ac:dyDescent="0.2">
      <c r="A312" s="3"/>
      <c r="B312" s="3"/>
      <c r="C312" s="3"/>
      <c r="D312" s="3"/>
    </row>
    <row r="313" spans="1:4" x14ac:dyDescent="0.2">
      <c r="A313" s="3"/>
      <c r="B313" s="3"/>
      <c r="C313" s="3"/>
      <c r="D313" s="3"/>
    </row>
    <row r="314" spans="1:4" x14ac:dyDescent="0.2">
      <c r="A314" s="3"/>
      <c r="B314" s="3"/>
      <c r="C314" s="3"/>
      <c r="D314" s="3"/>
    </row>
    <row r="315" spans="1:4" x14ac:dyDescent="0.2">
      <c r="A315" s="3"/>
      <c r="B315" s="3"/>
      <c r="C315" s="3"/>
      <c r="D315" s="3"/>
    </row>
    <row r="316" spans="1:4" x14ac:dyDescent="0.2">
      <c r="A316" s="3"/>
      <c r="B316" s="3"/>
      <c r="C316" s="3"/>
      <c r="D316" s="3"/>
    </row>
    <row r="317" spans="1:4" x14ac:dyDescent="0.2">
      <c r="A317" s="3"/>
      <c r="B317" s="3"/>
      <c r="C317" s="3"/>
      <c r="D317" s="3"/>
    </row>
    <row r="318" spans="1:4" x14ac:dyDescent="0.2">
      <c r="A318" s="3"/>
      <c r="B318" s="3"/>
      <c r="C318" s="3"/>
      <c r="D318" s="3"/>
    </row>
    <row r="319" spans="1:4" x14ac:dyDescent="0.2">
      <c r="A319" s="3"/>
      <c r="B319" s="3"/>
      <c r="C319" s="3"/>
      <c r="D319" s="3"/>
    </row>
    <row r="320" spans="1:4" x14ac:dyDescent="0.2">
      <c r="A320" s="3"/>
      <c r="B320" s="3"/>
      <c r="C320" s="3"/>
      <c r="D320" s="3"/>
    </row>
    <row r="321" spans="1:4" x14ac:dyDescent="0.2">
      <c r="A321" s="3"/>
      <c r="B321" s="3"/>
      <c r="C321" s="3"/>
      <c r="D321" s="3"/>
    </row>
    <row r="322" spans="1:4" x14ac:dyDescent="0.2">
      <c r="A322" s="3"/>
      <c r="B322" s="3"/>
      <c r="C322" s="3"/>
      <c r="D322" s="3"/>
    </row>
    <row r="323" spans="1:4" x14ac:dyDescent="0.2">
      <c r="A323" s="3"/>
      <c r="B323" s="3"/>
      <c r="C323" s="3"/>
      <c r="D323" s="3"/>
    </row>
    <row r="324" spans="1:4" x14ac:dyDescent="0.2">
      <c r="A324" s="3"/>
      <c r="B324" s="3"/>
      <c r="C324" s="3"/>
      <c r="D324" s="3"/>
    </row>
    <row r="325" spans="1:4" x14ac:dyDescent="0.2">
      <c r="A325" s="3"/>
      <c r="B325" s="3"/>
      <c r="C325" s="3"/>
      <c r="D325" s="3"/>
    </row>
    <row r="326" spans="1:4" x14ac:dyDescent="0.2">
      <c r="A326" s="3"/>
      <c r="B326" s="3"/>
      <c r="C326" s="3"/>
      <c r="D326" s="3"/>
    </row>
    <row r="327" spans="1:4" x14ac:dyDescent="0.2">
      <c r="A327" s="3"/>
      <c r="B327" s="3"/>
      <c r="C327" s="3"/>
      <c r="D327" s="3"/>
    </row>
    <row r="328" spans="1:4" x14ac:dyDescent="0.2">
      <c r="A328" s="3"/>
      <c r="B328" s="3"/>
      <c r="C328" s="3"/>
      <c r="D328" s="3"/>
    </row>
    <row r="329" spans="1:4" x14ac:dyDescent="0.2">
      <c r="A329" s="3"/>
      <c r="B329" s="3"/>
      <c r="C329" s="3"/>
      <c r="D329" s="3"/>
    </row>
    <row r="330" spans="1:4" x14ac:dyDescent="0.2">
      <c r="A330" s="3"/>
      <c r="B330" s="3"/>
      <c r="C330" s="3"/>
      <c r="D330" s="3"/>
    </row>
    <row r="331" spans="1:4" x14ac:dyDescent="0.2">
      <c r="A331" s="3"/>
      <c r="B331" s="3"/>
      <c r="C331" s="3"/>
      <c r="D331" s="3"/>
    </row>
    <row r="332" spans="1:4" x14ac:dyDescent="0.2">
      <c r="A332" s="3"/>
      <c r="B332" s="3"/>
      <c r="C332" s="3"/>
      <c r="D332" s="3"/>
    </row>
    <row r="333" spans="1:4" x14ac:dyDescent="0.2">
      <c r="A333" s="3"/>
      <c r="B333" s="3"/>
      <c r="C333" s="3"/>
      <c r="D333" s="3"/>
    </row>
    <row r="334" spans="1:4" x14ac:dyDescent="0.2">
      <c r="A334" s="3"/>
      <c r="B334" s="3"/>
      <c r="C334" s="3"/>
      <c r="D334" s="3"/>
    </row>
    <row r="335" spans="1:4" x14ac:dyDescent="0.2">
      <c r="A335" s="3"/>
      <c r="B335" s="3"/>
      <c r="C335" s="3"/>
      <c r="D335" s="3"/>
    </row>
    <row r="336" spans="1:4" x14ac:dyDescent="0.2">
      <c r="A336" s="3"/>
      <c r="B336" s="3"/>
      <c r="C336" s="3"/>
      <c r="D336" s="3"/>
    </row>
    <row r="337" spans="1:4" x14ac:dyDescent="0.2">
      <c r="A337" s="3"/>
      <c r="B337" s="3"/>
      <c r="C337" s="3"/>
      <c r="D337" s="3"/>
    </row>
    <row r="338" spans="1:4" x14ac:dyDescent="0.2">
      <c r="A338" s="3"/>
      <c r="B338" s="3"/>
      <c r="C338" s="3"/>
      <c r="D338" s="3"/>
    </row>
    <row r="339" spans="1:4" x14ac:dyDescent="0.2">
      <c r="A339" s="3"/>
      <c r="B339" s="3"/>
      <c r="C339" s="3"/>
      <c r="D339" s="3"/>
    </row>
    <row r="340" spans="1:4" x14ac:dyDescent="0.2">
      <c r="A340" s="3"/>
      <c r="B340" s="3"/>
      <c r="C340" s="3"/>
      <c r="D340" s="3"/>
    </row>
    <row r="341" spans="1:4" x14ac:dyDescent="0.2">
      <c r="A341" s="3"/>
      <c r="B341" s="3"/>
      <c r="C341" s="3"/>
      <c r="D341" s="3"/>
    </row>
    <row r="342" spans="1:4" x14ac:dyDescent="0.2">
      <c r="A342" s="3"/>
      <c r="B342" s="3"/>
      <c r="C342" s="3"/>
      <c r="D342" s="3"/>
    </row>
    <row r="343" spans="1:4" x14ac:dyDescent="0.2">
      <c r="A343" s="3"/>
      <c r="B343" s="3"/>
      <c r="C343" s="3"/>
      <c r="D343" s="3"/>
    </row>
    <row r="344" spans="1:4" x14ac:dyDescent="0.2">
      <c r="A344" s="3"/>
      <c r="B344" s="3"/>
      <c r="C344" s="3"/>
      <c r="D344" s="3"/>
    </row>
    <row r="345" spans="1:4" x14ac:dyDescent="0.2">
      <c r="A345" s="3"/>
      <c r="B345" s="3"/>
      <c r="C345" s="3"/>
      <c r="D345" s="3"/>
    </row>
    <row r="346" spans="1:4" x14ac:dyDescent="0.2">
      <c r="A346" s="3"/>
      <c r="B346" s="3"/>
      <c r="C346" s="3"/>
      <c r="D346" s="3"/>
    </row>
    <row r="347" spans="1:4" x14ac:dyDescent="0.2">
      <c r="A347" s="3"/>
      <c r="B347" s="3"/>
      <c r="C347" s="3"/>
      <c r="D347" s="3"/>
    </row>
    <row r="348" spans="1:4" x14ac:dyDescent="0.2">
      <c r="A348" s="3"/>
      <c r="B348" s="3"/>
      <c r="C348" s="3"/>
      <c r="D348" s="3"/>
    </row>
    <row r="349" spans="1:4" x14ac:dyDescent="0.2">
      <c r="A349" s="3"/>
      <c r="B349" s="3"/>
      <c r="C349" s="3"/>
      <c r="D349" s="3"/>
    </row>
    <row r="350" spans="1:4" x14ac:dyDescent="0.2">
      <c r="A350" s="3"/>
      <c r="B350" s="3"/>
      <c r="C350" s="3"/>
      <c r="D350" s="3"/>
    </row>
    <row r="351" spans="1:4" x14ac:dyDescent="0.2">
      <c r="A351" s="3"/>
      <c r="B351" s="3"/>
      <c r="C351" s="3"/>
      <c r="D351" s="3"/>
    </row>
    <row r="352" spans="1:4" x14ac:dyDescent="0.2">
      <c r="A352" s="3"/>
      <c r="B352" s="3"/>
      <c r="C352" s="3"/>
      <c r="D352" s="3"/>
    </row>
    <row r="353" spans="1:4" x14ac:dyDescent="0.2">
      <c r="A353" s="3"/>
      <c r="B353" s="3"/>
      <c r="C353" s="3"/>
      <c r="D353" s="3"/>
    </row>
    <row r="354" spans="1:4" x14ac:dyDescent="0.2">
      <c r="A354" s="3"/>
      <c r="B354" s="3"/>
      <c r="C354" s="3"/>
      <c r="D354" s="3"/>
    </row>
    <row r="355" spans="1:4" x14ac:dyDescent="0.2">
      <c r="A355" s="3"/>
      <c r="B355" s="3"/>
      <c r="C355" s="3"/>
      <c r="D355" s="3"/>
    </row>
    <row r="356" spans="1:4" x14ac:dyDescent="0.2">
      <c r="A356" s="3"/>
      <c r="B356" s="3"/>
      <c r="C356" s="3"/>
      <c r="D356" s="3"/>
    </row>
    <row r="357" spans="1:4" x14ac:dyDescent="0.2">
      <c r="A357" s="3"/>
      <c r="B357" s="3"/>
      <c r="C357" s="3"/>
      <c r="D357" s="3"/>
    </row>
    <row r="358" spans="1:4" x14ac:dyDescent="0.2">
      <c r="A358" s="3"/>
      <c r="B358" s="3"/>
      <c r="C358" s="3"/>
      <c r="D358" s="3"/>
    </row>
    <row r="359" spans="1:4" x14ac:dyDescent="0.2">
      <c r="A359" s="3"/>
      <c r="B359" s="3"/>
      <c r="C359" s="3"/>
      <c r="D359" s="3"/>
    </row>
    <row r="360" spans="1:4" x14ac:dyDescent="0.2">
      <c r="A360" s="3"/>
      <c r="B360" s="3"/>
      <c r="C360" s="3"/>
      <c r="D360" s="3"/>
    </row>
    <row r="361" spans="1:4" x14ac:dyDescent="0.2">
      <c r="A361" s="3"/>
      <c r="B361" s="3"/>
      <c r="C361" s="3"/>
      <c r="D361" s="3"/>
    </row>
    <row r="362" spans="1:4" x14ac:dyDescent="0.2">
      <c r="A362" s="3"/>
      <c r="B362" s="3"/>
      <c r="C362" s="3"/>
      <c r="D362" s="3"/>
    </row>
    <row r="363" spans="1:4" x14ac:dyDescent="0.2">
      <c r="A363" s="3"/>
      <c r="B363" s="3"/>
      <c r="C363" s="3"/>
      <c r="D363" s="3"/>
    </row>
    <row r="364" spans="1:4" x14ac:dyDescent="0.2">
      <c r="A364" s="3"/>
      <c r="B364" s="3"/>
      <c r="C364" s="3"/>
      <c r="D364" s="3"/>
    </row>
    <row r="365" spans="1:4" x14ac:dyDescent="0.2">
      <c r="A365" s="3"/>
      <c r="B365" s="3"/>
      <c r="C365" s="3"/>
      <c r="D365" s="3"/>
    </row>
    <row r="366" spans="1:4" x14ac:dyDescent="0.2">
      <c r="A366" s="3"/>
      <c r="B366" s="3"/>
      <c r="C366" s="3"/>
      <c r="D366" s="3"/>
    </row>
    <row r="367" spans="1:4" x14ac:dyDescent="0.2">
      <c r="A367" s="3"/>
      <c r="B367" s="3"/>
      <c r="C367" s="3"/>
      <c r="D367" s="3"/>
    </row>
    <row r="368" spans="1:4" x14ac:dyDescent="0.2">
      <c r="A368" s="3"/>
      <c r="B368" s="3"/>
      <c r="C368" s="3"/>
      <c r="D368" s="3"/>
    </row>
    <row r="369" spans="1:4" x14ac:dyDescent="0.2">
      <c r="A369" s="3"/>
      <c r="B369" s="3"/>
      <c r="C369" s="3"/>
      <c r="D369" s="3"/>
    </row>
    <row r="370" spans="1:4" x14ac:dyDescent="0.2">
      <c r="A370" s="3"/>
      <c r="B370" s="3"/>
      <c r="C370" s="3"/>
      <c r="D370" s="3"/>
    </row>
    <row r="371" spans="1:4" x14ac:dyDescent="0.2">
      <c r="A371" s="3"/>
      <c r="B371" s="3"/>
      <c r="C371" s="3"/>
      <c r="D371" s="3"/>
    </row>
    <row r="372" spans="1:4" x14ac:dyDescent="0.2">
      <c r="A372" s="3"/>
      <c r="B372" s="3"/>
      <c r="C372" s="3"/>
      <c r="D372" s="3"/>
    </row>
    <row r="373" spans="1:4" x14ac:dyDescent="0.2">
      <c r="A373" s="3"/>
      <c r="B373" s="3"/>
      <c r="C373" s="3"/>
      <c r="D373" s="3"/>
    </row>
    <row r="374" spans="1:4" x14ac:dyDescent="0.2">
      <c r="A374" s="3"/>
      <c r="B374" s="3"/>
      <c r="C374" s="3"/>
      <c r="D374" s="3"/>
    </row>
    <row r="375" spans="1:4" x14ac:dyDescent="0.2">
      <c r="A375" s="3"/>
      <c r="B375" s="3"/>
      <c r="C375" s="3"/>
      <c r="D375" s="3"/>
    </row>
    <row r="376" spans="1:4" x14ac:dyDescent="0.2">
      <c r="A376" s="3"/>
      <c r="B376" s="3"/>
      <c r="C376" s="3"/>
      <c r="D376" s="3"/>
    </row>
    <row r="377" spans="1:4" x14ac:dyDescent="0.2">
      <c r="A377" s="3"/>
      <c r="B377" s="3"/>
      <c r="C377" s="3"/>
      <c r="D377" s="3"/>
    </row>
    <row r="378" spans="1:4" x14ac:dyDescent="0.2">
      <c r="A378" s="3"/>
      <c r="B378" s="3"/>
      <c r="C378" s="3"/>
      <c r="D378" s="3"/>
    </row>
    <row r="379" spans="1:4" x14ac:dyDescent="0.2">
      <c r="A379" s="3"/>
      <c r="B379" s="3"/>
      <c r="C379" s="3"/>
      <c r="D379" s="3"/>
    </row>
    <row r="380" spans="1:4" x14ac:dyDescent="0.2">
      <c r="A380" s="3"/>
      <c r="B380" s="3"/>
      <c r="C380" s="3"/>
      <c r="D380" s="3"/>
    </row>
    <row r="381" spans="1:4" x14ac:dyDescent="0.2">
      <c r="A381" s="3"/>
      <c r="B381" s="3"/>
      <c r="C381" s="3"/>
      <c r="D381" s="3"/>
    </row>
    <row r="382" spans="1:4" x14ac:dyDescent="0.2">
      <c r="A382" s="3"/>
      <c r="B382" s="3"/>
      <c r="C382" s="3"/>
      <c r="D382" s="3"/>
    </row>
    <row r="383" spans="1:4" x14ac:dyDescent="0.2">
      <c r="A383" s="3"/>
      <c r="B383" s="3"/>
      <c r="C383" s="3"/>
      <c r="D383" s="3"/>
    </row>
    <row r="384" spans="1:4" x14ac:dyDescent="0.2">
      <c r="A384" s="3"/>
      <c r="B384" s="3"/>
      <c r="C384" s="3"/>
      <c r="D384" s="3"/>
    </row>
    <row r="385" spans="1:4" x14ac:dyDescent="0.2">
      <c r="A385" s="3"/>
      <c r="B385" s="3"/>
      <c r="C385" s="3"/>
      <c r="D385" s="3"/>
    </row>
    <row r="386" spans="1:4" x14ac:dyDescent="0.2">
      <c r="A386" s="3"/>
      <c r="B386" s="3"/>
      <c r="C386" s="3"/>
      <c r="D386" s="3"/>
    </row>
    <row r="387" spans="1:4" x14ac:dyDescent="0.2">
      <c r="A387" s="3"/>
      <c r="B387" s="3"/>
      <c r="C387" s="3"/>
      <c r="D387" s="3"/>
    </row>
    <row r="388" spans="1:4" x14ac:dyDescent="0.2">
      <c r="A388" s="3"/>
      <c r="B388" s="3"/>
      <c r="C388" s="3"/>
      <c r="D388" s="3"/>
    </row>
    <row r="389" spans="1:4" x14ac:dyDescent="0.2">
      <c r="A389" s="3"/>
      <c r="B389" s="3"/>
      <c r="C389" s="3"/>
      <c r="D389" s="3"/>
    </row>
    <row r="390" spans="1:4" x14ac:dyDescent="0.2">
      <c r="A390" s="3"/>
      <c r="B390" s="3"/>
      <c r="C390" s="3"/>
      <c r="D390" s="3"/>
    </row>
    <row r="391" spans="1:4" x14ac:dyDescent="0.2">
      <c r="A391" s="3"/>
      <c r="B391" s="3"/>
      <c r="C391" s="3"/>
      <c r="D391" s="3"/>
    </row>
    <row r="392" spans="1:4" x14ac:dyDescent="0.2">
      <c r="A392" s="3"/>
      <c r="B392" s="3"/>
      <c r="C392" s="3"/>
      <c r="D392" s="3"/>
    </row>
    <row r="393" spans="1:4" x14ac:dyDescent="0.2">
      <c r="A393" s="3"/>
      <c r="B393" s="3"/>
      <c r="C393" s="3"/>
      <c r="D393" s="3"/>
    </row>
    <row r="394" spans="1:4" x14ac:dyDescent="0.2">
      <c r="A394" s="3"/>
      <c r="B394" s="3"/>
      <c r="C394" s="3"/>
      <c r="D394" s="3"/>
    </row>
    <row r="395" spans="1:4" x14ac:dyDescent="0.2">
      <c r="A395" s="3"/>
      <c r="B395" s="3"/>
      <c r="C395" s="3"/>
      <c r="D395" s="3"/>
    </row>
    <row r="396" spans="1:4" x14ac:dyDescent="0.2">
      <c r="A396" s="3"/>
      <c r="B396" s="3"/>
      <c r="C396" s="3"/>
      <c r="D396" s="3"/>
    </row>
    <row r="397" spans="1:4" x14ac:dyDescent="0.2">
      <c r="A397" s="3"/>
      <c r="B397" s="3"/>
      <c r="C397" s="3"/>
      <c r="D397" s="3"/>
    </row>
    <row r="398" spans="1:4" x14ac:dyDescent="0.2">
      <c r="A398" s="3"/>
      <c r="B398" s="3"/>
      <c r="C398" s="3"/>
      <c r="D398" s="3"/>
    </row>
    <row r="399" spans="1:4" x14ac:dyDescent="0.2">
      <c r="A399" s="3"/>
      <c r="B399" s="3"/>
      <c r="C399" s="3"/>
      <c r="D399" s="3"/>
    </row>
    <row r="400" spans="1:4" x14ac:dyDescent="0.2">
      <c r="A400" s="3"/>
      <c r="B400" s="3"/>
      <c r="C400" s="3"/>
      <c r="D400" s="3"/>
    </row>
    <row r="401" spans="1:4" x14ac:dyDescent="0.2">
      <c r="A401" s="3"/>
      <c r="B401" s="3"/>
      <c r="C401" s="3"/>
      <c r="D401" s="3"/>
    </row>
    <row r="402" spans="1:4" x14ac:dyDescent="0.2">
      <c r="A402" s="3"/>
      <c r="B402" s="3"/>
      <c r="C402" s="3"/>
      <c r="D402" s="3"/>
    </row>
    <row r="403" spans="1:4" x14ac:dyDescent="0.2">
      <c r="A403" s="3"/>
      <c r="B403" s="3"/>
      <c r="C403" s="3"/>
      <c r="D403" s="3"/>
    </row>
    <row r="404" spans="1:4" x14ac:dyDescent="0.2">
      <c r="A404" s="3"/>
      <c r="B404" s="3"/>
      <c r="C404" s="3"/>
      <c r="D404" s="3"/>
    </row>
    <row r="405" spans="1:4" x14ac:dyDescent="0.2">
      <c r="A405" s="3"/>
      <c r="B405" s="3"/>
      <c r="C405" s="3"/>
      <c r="D405" s="3"/>
    </row>
    <row r="406" spans="1:4" x14ac:dyDescent="0.2">
      <c r="A406" s="3"/>
      <c r="B406" s="3"/>
      <c r="C406" s="3"/>
      <c r="D406" s="3"/>
    </row>
    <row r="407" spans="1:4" x14ac:dyDescent="0.2">
      <c r="A407" s="3"/>
      <c r="B407" s="3"/>
      <c r="C407" s="3"/>
      <c r="D407" s="3"/>
    </row>
    <row r="408" spans="1:4" x14ac:dyDescent="0.2">
      <c r="A408" s="3"/>
      <c r="B408" s="3"/>
      <c r="C408" s="3"/>
      <c r="D408" s="3"/>
    </row>
    <row r="409" spans="1:4" x14ac:dyDescent="0.2">
      <c r="A409" s="3"/>
      <c r="B409" s="3"/>
      <c r="C409" s="3"/>
      <c r="D409" s="3"/>
    </row>
    <row r="410" spans="1:4" x14ac:dyDescent="0.2">
      <c r="A410" s="3"/>
      <c r="B410" s="3"/>
      <c r="C410" s="3"/>
      <c r="D410" s="3"/>
    </row>
    <row r="411" spans="1:4" x14ac:dyDescent="0.2">
      <c r="A411" s="3"/>
      <c r="B411" s="3"/>
      <c r="C411" s="3"/>
      <c r="D411" s="3"/>
    </row>
    <row r="412" spans="1:4" x14ac:dyDescent="0.2">
      <c r="A412" s="3"/>
      <c r="B412" s="3"/>
      <c r="C412" s="3"/>
      <c r="D412" s="3"/>
    </row>
    <row r="413" spans="1:4" x14ac:dyDescent="0.2">
      <c r="A413" s="3"/>
      <c r="B413" s="3"/>
      <c r="C413" s="3"/>
      <c r="D413" s="3"/>
    </row>
    <row r="414" spans="1:4" x14ac:dyDescent="0.2">
      <c r="A414" s="3"/>
      <c r="B414" s="3"/>
      <c r="C414" s="3"/>
      <c r="D414" s="3"/>
    </row>
    <row r="415" spans="1:4" x14ac:dyDescent="0.2">
      <c r="A415" s="3"/>
      <c r="B415" s="3"/>
      <c r="C415" s="3"/>
      <c r="D415" s="3"/>
    </row>
    <row r="416" spans="1:4" x14ac:dyDescent="0.2">
      <c r="A416" s="3"/>
      <c r="B416" s="3"/>
      <c r="C416" s="3"/>
      <c r="D416" s="3"/>
    </row>
    <row r="417" spans="1:4" x14ac:dyDescent="0.2">
      <c r="A417" s="3"/>
      <c r="B417" s="3"/>
      <c r="C417" s="3"/>
      <c r="D417" s="3"/>
    </row>
    <row r="418" spans="1:4" x14ac:dyDescent="0.2">
      <c r="A418" s="3"/>
      <c r="B418" s="3"/>
      <c r="C418" s="3"/>
      <c r="D418" s="3"/>
    </row>
    <row r="419" spans="1:4" x14ac:dyDescent="0.2">
      <c r="A419" s="3"/>
      <c r="B419" s="3"/>
      <c r="C419" s="3"/>
      <c r="D419" s="3"/>
    </row>
    <row r="420" spans="1:4" x14ac:dyDescent="0.2">
      <c r="A420" s="3"/>
      <c r="B420" s="3"/>
      <c r="C420" s="3"/>
      <c r="D420" s="3"/>
    </row>
    <row r="421" spans="1:4" x14ac:dyDescent="0.2">
      <c r="A421" s="3"/>
      <c r="B421" s="3"/>
      <c r="C421" s="3"/>
      <c r="D421" s="3"/>
    </row>
    <row r="422" spans="1:4" x14ac:dyDescent="0.2">
      <c r="A422" s="3"/>
      <c r="B422" s="3"/>
      <c r="C422" s="3"/>
      <c r="D422" s="3"/>
    </row>
    <row r="423" spans="1:4" x14ac:dyDescent="0.2">
      <c r="A423" s="3"/>
      <c r="B423" s="3"/>
      <c r="C423" s="3"/>
      <c r="D423" s="3"/>
    </row>
    <row r="424" spans="1:4" x14ac:dyDescent="0.2">
      <c r="A424" s="3"/>
      <c r="B424" s="3"/>
      <c r="C424" s="3"/>
      <c r="D424" s="3"/>
    </row>
    <row r="425" spans="1:4" x14ac:dyDescent="0.2">
      <c r="A425" s="3"/>
      <c r="B425" s="3"/>
      <c r="C425" s="3"/>
      <c r="D425" s="3"/>
    </row>
    <row r="426" spans="1:4" x14ac:dyDescent="0.2">
      <c r="A426" s="3"/>
      <c r="B426" s="3"/>
      <c r="C426" s="3"/>
      <c r="D426" s="3"/>
    </row>
    <row r="427" spans="1:4" x14ac:dyDescent="0.2">
      <c r="A427" s="3"/>
      <c r="B427" s="3"/>
      <c r="C427" s="3"/>
      <c r="D427" s="3"/>
    </row>
    <row r="428" spans="1:4" x14ac:dyDescent="0.2">
      <c r="A428" s="3"/>
      <c r="B428" s="3"/>
      <c r="C428" s="3"/>
      <c r="D428" s="3"/>
    </row>
    <row r="429" spans="1:4" x14ac:dyDescent="0.2">
      <c r="A429" s="3"/>
      <c r="B429" s="3"/>
      <c r="C429" s="3"/>
      <c r="D429" s="3"/>
    </row>
    <row r="430" spans="1:4" x14ac:dyDescent="0.2">
      <c r="A430" s="3"/>
      <c r="B430" s="3"/>
      <c r="C430" s="3"/>
      <c r="D430" s="3"/>
    </row>
    <row r="431" spans="1:4" x14ac:dyDescent="0.2">
      <c r="A431" s="3"/>
      <c r="B431" s="3"/>
      <c r="C431" s="3"/>
      <c r="D431" s="3"/>
    </row>
    <row r="432" spans="1:4" x14ac:dyDescent="0.2">
      <c r="A432" s="3"/>
      <c r="B432" s="3"/>
      <c r="C432" s="3"/>
      <c r="D432" s="3"/>
    </row>
    <row r="433" spans="1:4" x14ac:dyDescent="0.2">
      <c r="A433" s="3"/>
      <c r="B433" s="3"/>
      <c r="C433" s="3"/>
      <c r="D433" s="3"/>
    </row>
    <row r="434" spans="1:4" x14ac:dyDescent="0.2">
      <c r="A434" s="3"/>
      <c r="B434" s="3"/>
      <c r="C434" s="3"/>
      <c r="D434" s="3"/>
    </row>
    <row r="435" spans="1:4" x14ac:dyDescent="0.2">
      <c r="A435" s="3"/>
      <c r="B435" s="3"/>
      <c r="C435" s="3"/>
      <c r="D435" s="3"/>
    </row>
    <row r="436" spans="1:4" x14ac:dyDescent="0.2">
      <c r="A436" s="3"/>
      <c r="B436" s="3"/>
      <c r="C436" s="3"/>
      <c r="D436" s="3"/>
    </row>
    <row r="437" spans="1:4" x14ac:dyDescent="0.2">
      <c r="A437" s="3"/>
      <c r="B437" s="3"/>
      <c r="C437" s="3"/>
      <c r="D437" s="3"/>
    </row>
    <row r="438" spans="1:4" x14ac:dyDescent="0.2">
      <c r="A438" s="3"/>
      <c r="B438" s="3"/>
      <c r="C438" s="3"/>
      <c r="D438" s="3"/>
    </row>
    <row r="439" spans="1:4" x14ac:dyDescent="0.2">
      <c r="A439" s="3"/>
      <c r="B439" s="3"/>
      <c r="C439" s="3"/>
      <c r="D439" s="3"/>
    </row>
    <row r="440" spans="1:4" x14ac:dyDescent="0.2">
      <c r="A440" s="3"/>
      <c r="B440" s="3"/>
      <c r="C440" s="3"/>
      <c r="D440" s="3"/>
    </row>
    <row r="441" spans="1:4" x14ac:dyDescent="0.2">
      <c r="A441" s="3"/>
      <c r="B441" s="3"/>
      <c r="C441" s="3"/>
      <c r="D441" s="3"/>
    </row>
    <row r="442" spans="1:4" x14ac:dyDescent="0.2">
      <c r="A442" s="3"/>
      <c r="B442" s="3"/>
      <c r="C442" s="3"/>
      <c r="D442" s="3"/>
    </row>
    <row r="443" spans="1:4" x14ac:dyDescent="0.2">
      <c r="A443" s="3"/>
      <c r="B443" s="3"/>
      <c r="C443" s="3"/>
      <c r="D443" s="3"/>
    </row>
    <row r="444" spans="1:4" x14ac:dyDescent="0.2">
      <c r="A444" s="3"/>
      <c r="B444" s="3"/>
      <c r="C444" s="3"/>
      <c r="D444" s="3"/>
    </row>
    <row r="445" spans="1:4" x14ac:dyDescent="0.2">
      <c r="A445" s="3"/>
      <c r="B445" s="3"/>
      <c r="C445" s="3"/>
      <c r="D445" s="3"/>
    </row>
    <row r="446" spans="1:4" x14ac:dyDescent="0.2">
      <c r="A446" s="3"/>
      <c r="B446" s="3"/>
      <c r="C446" s="3"/>
      <c r="D446" s="3"/>
    </row>
    <row r="447" spans="1:4" x14ac:dyDescent="0.2">
      <c r="A447" s="3"/>
      <c r="B447" s="3"/>
      <c r="C447" s="3"/>
      <c r="D447" s="3"/>
    </row>
    <row r="448" spans="1:4" x14ac:dyDescent="0.2">
      <c r="A448" s="3"/>
      <c r="B448" s="3"/>
      <c r="C448" s="3"/>
      <c r="D448" s="3"/>
    </row>
    <row r="449" spans="1:4" x14ac:dyDescent="0.2">
      <c r="A449" s="3"/>
      <c r="B449" s="3"/>
      <c r="C449" s="3"/>
      <c r="D449" s="3"/>
    </row>
    <row r="450" spans="1:4" x14ac:dyDescent="0.2">
      <c r="A450" s="3"/>
      <c r="B450" s="3"/>
      <c r="C450" s="3"/>
      <c r="D450" s="3"/>
    </row>
    <row r="451" spans="1:4" x14ac:dyDescent="0.2">
      <c r="A451" s="3"/>
      <c r="B451" s="3"/>
      <c r="C451" s="3"/>
      <c r="D451" s="3"/>
    </row>
    <row r="452" spans="1:4" x14ac:dyDescent="0.2">
      <c r="A452" s="3"/>
      <c r="B452" s="3"/>
      <c r="C452" s="3"/>
      <c r="D452" s="3"/>
    </row>
    <row r="453" spans="1:4" x14ac:dyDescent="0.2">
      <c r="A453" s="3"/>
      <c r="B453" s="3"/>
      <c r="C453" s="3"/>
      <c r="D453" s="3"/>
    </row>
    <row r="454" spans="1:4" x14ac:dyDescent="0.2">
      <c r="A454" s="3"/>
      <c r="B454" s="3"/>
      <c r="C454" s="3"/>
      <c r="D454" s="3"/>
    </row>
    <row r="455" spans="1:4" x14ac:dyDescent="0.2">
      <c r="A455" s="3"/>
      <c r="B455" s="3"/>
      <c r="C455" s="3"/>
      <c r="D455" s="3"/>
    </row>
    <row r="456" spans="1:4" x14ac:dyDescent="0.2">
      <c r="A456" s="3"/>
      <c r="B456" s="3"/>
      <c r="C456" s="3"/>
      <c r="D456" s="3"/>
    </row>
    <row r="457" spans="1:4" x14ac:dyDescent="0.2">
      <c r="A457" s="3"/>
      <c r="B457" s="3"/>
      <c r="C457" s="3"/>
      <c r="D457" s="3"/>
    </row>
    <row r="458" spans="1:4" x14ac:dyDescent="0.2">
      <c r="A458" s="3"/>
      <c r="B458" s="3"/>
      <c r="C458" s="3"/>
      <c r="D458" s="3"/>
    </row>
    <row r="459" spans="1:4" x14ac:dyDescent="0.2">
      <c r="A459" s="3"/>
      <c r="B459" s="3"/>
      <c r="C459" s="3"/>
      <c r="D459" s="3"/>
    </row>
    <row r="460" spans="1:4" x14ac:dyDescent="0.2">
      <c r="A460" s="3"/>
      <c r="B460" s="3"/>
      <c r="C460" s="3"/>
      <c r="D460" s="3"/>
    </row>
    <row r="461" spans="1:4" x14ac:dyDescent="0.2">
      <c r="A461" s="3"/>
      <c r="B461" s="3"/>
      <c r="C461" s="3"/>
      <c r="D461" s="3"/>
    </row>
    <row r="462" spans="1:4" x14ac:dyDescent="0.2">
      <c r="A462" s="3"/>
      <c r="B462" s="3"/>
      <c r="C462" s="3"/>
      <c r="D462" s="3"/>
    </row>
    <row r="463" spans="1:4" x14ac:dyDescent="0.2">
      <c r="A463" s="3"/>
      <c r="B463" s="3"/>
      <c r="C463" s="3"/>
      <c r="D463" s="3"/>
    </row>
    <row r="464" spans="1:4" x14ac:dyDescent="0.2">
      <c r="A464" s="3"/>
      <c r="B464" s="3"/>
      <c r="C464" s="3"/>
      <c r="D464" s="3"/>
    </row>
    <row r="465" spans="1:4" x14ac:dyDescent="0.2">
      <c r="A465" s="3"/>
      <c r="B465" s="3"/>
      <c r="C465" s="3"/>
      <c r="D465" s="3"/>
    </row>
    <row r="466" spans="1:4" x14ac:dyDescent="0.2">
      <c r="A466" s="3"/>
      <c r="B466" s="3"/>
      <c r="C466" s="3"/>
      <c r="D466" s="3"/>
    </row>
    <row r="467" spans="1:4" x14ac:dyDescent="0.2">
      <c r="A467" s="3"/>
      <c r="B467" s="3"/>
      <c r="C467" s="3"/>
      <c r="D467" s="3"/>
    </row>
    <row r="468" spans="1:4" x14ac:dyDescent="0.2">
      <c r="A468" s="3"/>
      <c r="B468" s="3"/>
      <c r="C468" s="3"/>
      <c r="D468" s="3"/>
    </row>
    <row r="469" spans="1:4" x14ac:dyDescent="0.2">
      <c r="A469" s="3"/>
      <c r="B469" s="3"/>
      <c r="C469" s="3"/>
      <c r="D469" s="3"/>
    </row>
    <row r="470" spans="1:4" x14ac:dyDescent="0.2">
      <c r="A470" s="3"/>
      <c r="B470" s="3"/>
      <c r="C470" s="3"/>
      <c r="D470" s="3"/>
    </row>
    <row r="471" spans="1:4" x14ac:dyDescent="0.2">
      <c r="A471" s="3"/>
      <c r="B471" s="3"/>
      <c r="C471" s="3"/>
      <c r="D471" s="3"/>
    </row>
    <row r="472" spans="1:4" x14ac:dyDescent="0.2">
      <c r="A472" s="3"/>
      <c r="B472" s="3"/>
      <c r="C472" s="3"/>
      <c r="D472" s="3"/>
    </row>
    <row r="473" spans="1:4" x14ac:dyDescent="0.2">
      <c r="A473" s="3"/>
      <c r="B473" s="3"/>
      <c r="C473" s="3"/>
      <c r="D473" s="3"/>
    </row>
    <row r="474" spans="1:4" x14ac:dyDescent="0.2">
      <c r="A474" s="3"/>
      <c r="B474" s="3"/>
      <c r="C474" s="3"/>
      <c r="D474" s="3"/>
    </row>
    <row r="475" spans="1:4" x14ac:dyDescent="0.2">
      <c r="A475" s="3"/>
      <c r="B475" s="3"/>
      <c r="C475" s="3"/>
      <c r="D475" s="3"/>
    </row>
    <row r="476" spans="1:4" x14ac:dyDescent="0.2">
      <c r="A476" s="3"/>
      <c r="B476" s="3"/>
      <c r="C476" s="3"/>
      <c r="D476" s="3"/>
    </row>
    <row r="477" spans="1:4" x14ac:dyDescent="0.2">
      <c r="A477" s="3"/>
      <c r="B477" s="3"/>
      <c r="C477" s="3"/>
      <c r="D477" s="3"/>
    </row>
    <row r="478" spans="1:4" x14ac:dyDescent="0.2">
      <c r="A478" s="3"/>
      <c r="B478" s="3"/>
      <c r="C478" s="3"/>
      <c r="D478" s="3"/>
    </row>
    <row r="479" spans="1:4" x14ac:dyDescent="0.2">
      <c r="A479" s="3"/>
      <c r="B479" s="3"/>
      <c r="C479" s="3"/>
      <c r="D479" s="3"/>
    </row>
    <row r="480" spans="1:4" x14ac:dyDescent="0.2">
      <c r="A480" s="3"/>
      <c r="B480" s="3"/>
      <c r="C480" s="3"/>
      <c r="D480" s="3"/>
    </row>
    <row r="481" spans="1:4" x14ac:dyDescent="0.2">
      <c r="A481" s="3"/>
      <c r="B481" s="3"/>
      <c r="C481" s="3"/>
      <c r="D481" s="3"/>
    </row>
    <row r="482" spans="1:4" x14ac:dyDescent="0.2">
      <c r="A482" s="3"/>
      <c r="B482" s="3"/>
      <c r="C482" s="3"/>
      <c r="D482" s="3"/>
    </row>
    <row r="483" spans="1:4" x14ac:dyDescent="0.2">
      <c r="A483" s="3"/>
      <c r="B483" s="3"/>
      <c r="C483" s="3"/>
      <c r="D483" s="3"/>
    </row>
    <row r="484" spans="1:4" x14ac:dyDescent="0.2">
      <c r="A484" s="3"/>
      <c r="B484" s="3"/>
      <c r="C484" s="3"/>
      <c r="D484" s="3"/>
    </row>
    <row r="485" spans="1:4" x14ac:dyDescent="0.2">
      <c r="A485" s="3"/>
      <c r="B485" s="3"/>
      <c r="C485" s="3"/>
      <c r="D485" s="3"/>
    </row>
    <row r="486" spans="1:4" x14ac:dyDescent="0.2">
      <c r="A486" s="3"/>
      <c r="B486" s="3"/>
      <c r="C486" s="3"/>
      <c r="D486" s="3"/>
    </row>
    <row r="487" spans="1:4" x14ac:dyDescent="0.2">
      <c r="A487" s="3"/>
      <c r="B487" s="3"/>
      <c r="C487" s="3"/>
      <c r="D487" s="3"/>
    </row>
    <row r="488" spans="1:4" x14ac:dyDescent="0.2">
      <c r="A488" s="3"/>
      <c r="B488" s="3"/>
      <c r="C488" s="3"/>
      <c r="D488" s="3"/>
    </row>
    <row r="489" spans="1:4" x14ac:dyDescent="0.2">
      <c r="A489" s="3"/>
      <c r="B489" s="3"/>
      <c r="C489" s="3"/>
      <c r="D489" s="3"/>
    </row>
    <row r="490" spans="1:4" x14ac:dyDescent="0.2">
      <c r="A490" s="3"/>
      <c r="B490" s="3"/>
      <c r="C490" s="3"/>
      <c r="D490" s="3"/>
    </row>
    <row r="491" spans="1:4" x14ac:dyDescent="0.2">
      <c r="A491" s="3"/>
      <c r="B491" s="3"/>
      <c r="C491" s="3"/>
      <c r="D491" s="3"/>
    </row>
    <row r="492" spans="1:4" x14ac:dyDescent="0.2">
      <c r="A492" s="3"/>
      <c r="B492" s="3"/>
      <c r="C492" s="3"/>
      <c r="D492" s="3"/>
    </row>
    <row r="493" spans="1:4" x14ac:dyDescent="0.2">
      <c r="A493" s="3"/>
      <c r="B493" s="3"/>
      <c r="C493" s="3"/>
      <c r="D493" s="3"/>
    </row>
    <row r="494" spans="1:4" x14ac:dyDescent="0.2">
      <c r="A494" s="3"/>
      <c r="B494" s="3"/>
      <c r="C494" s="3"/>
      <c r="D494" s="3"/>
    </row>
    <row r="495" spans="1:4" x14ac:dyDescent="0.2">
      <c r="A495" s="3"/>
      <c r="B495" s="3"/>
      <c r="C495" s="3"/>
      <c r="D495" s="3"/>
    </row>
    <row r="496" spans="1:4" x14ac:dyDescent="0.2">
      <c r="A496" s="3"/>
      <c r="B496" s="3"/>
      <c r="C496" s="3"/>
      <c r="D496" s="3"/>
    </row>
    <row r="497" spans="1:4" x14ac:dyDescent="0.2">
      <c r="A497" s="3"/>
      <c r="B497" s="3"/>
      <c r="C497" s="3"/>
      <c r="D497" s="3"/>
    </row>
    <row r="498" spans="1:4" x14ac:dyDescent="0.2">
      <c r="A498" s="3"/>
      <c r="B498" s="3"/>
      <c r="C498" s="3"/>
      <c r="D498" s="3"/>
    </row>
    <row r="499" spans="1:4" x14ac:dyDescent="0.2">
      <c r="A499" s="3"/>
      <c r="B499" s="3"/>
      <c r="C499" s="3"/>
      <c r="D499" s="3"/>
    </row>
    <row r="500" spans="1:4" x14ac:dyDescent="0.2">
      <c r="A500" s="3"/>
      <c r="B500" s="3"/>
      <c r="C500" s="3"/>
      <c r="D500" s="3"/>
    </row>
    <row r="501" spans="1:4" x14ac:dyDescent="0.2">
      <c r="A501" s="3"/>
      <c r="B501" s="3"/>
      <c r="C501" s="3"/>
      <c r="D501" s="3"/>
    </row>
    <row r="502" spans="1:4" x14ac:dyDescent="0.2">
      <c r="A502" s="3"/>
      <c r="B502" s="3"/>
      <c r="C502" s="3"/>
      <c r="D502" s="3"/>
    </row>
    <row r="503" spans="1:4" x14ac:dyDescent="0.2">
      <c r="A503" s="3"/>
      <c r="B503" s="3"/>
      <c r="C503" s="3"/>
      <c r="D503" s="3"/>
    </row>
    <row r="504" spans="1:4" x14ac:dyDescent="0.2">
      <c r="A504" s="3"/>
      <c r="B504" s="3"/>
      <c r="C504" s="3"/>
      <c r="D504" s="3"/>
    </row>
    <row r="505" spans="1:4" x14ac:dyDescent="0.2">
      <c r="A505" s="3"/>
      <c r="B505" s="3"/>
      <c r="C505" s="3"/>
      <c r="D505" s="3"/>
    </row>
    <row r="506" spans="1:4" x14ac:dyDescent="0.2">
      <c r="A506" s="3"/>
      <c r="B506" s="3"/>
      <c r="C506" s="3"/>
      <c r="D506" s="3"/>
    </row>
    <row r="507" spans="1:4" x14ac:dyDescent="0.2">
      <c r="A507" s="3"/>
      <c r="B507" s="3"/>
      <c r="C507" s="3"/>
      <c r="D507" s="3"/>
    </row>
    <row r="508" spans="1:4" x14ac:dyDescent="0.2">
      <c r="A508" s="3"/>
      <c r="B508" s="3"/>
      <c r="C508" s="3"/>
      <c r="D508" s="3"/>
    </row>
    <row r="509" spans="1:4" x14ac:dyDescent="0.2">
      <c r="A509" s="3"/>
      <c r="B509" s="3"/>
      <c r="C509" s="3"/>
      <c r="D509" s="3"/>
    </row>
    <row r="510" spans="1:4" x14ac:dyDescent="0.2">
      <c r="A510" s="3"/>
      <c r="B510" s="3"/>
      <c r="C510" s="3"/>
      <c r="D510" s="3"/>
    </row>
    <row r="511" spans="1:4" x14ac:dyDescent="0.2">
      <c r="A511" s="3"/>
      <c r="B511" s="3"/>
      <c r="C511" s="3"/>
      <c r="D511" s="3"/>
    </row>
    <row r="512" spans="1:4" x14ac:dyDescent="0.2">
      <c r="A512" s="3"/>
      <c r="B512" s="3"/>
      <c r="C512" s="3"/>
      <c r="D512" s="3"/>
    </row>
    <row r="513" spans="1:4" x14ac:dyDescent="0.2">
      <c r="A513" s="3"/>
      <c r="B513" s="3"/>
      <c r="C513" s="3"/>
      <c r="D513" s="3"/>
    </row>
    <row r="514" spans="1:4" x14ac:dyDescent="0.2">
      <c r="A514" s="3"/>
      <c r="B514" s="3"/>
      <c r="C514" s="3"/>
      <c r="D514" s="3"/>
    </row>
    <row r="515" spans="1:4" x14ac:dyDescent="0.2">
      <c r="A515" s="3"/>
      <c r="B515" s="3"/>
      <c r="C515" s="3"/>
      <c r="D515" s="3"/>
    </row>
    <row r="516" spans="1:4" x14ac:dyDescent="0.2">
      <c r="A516" s="3"/>
      <c r="B516" s="3"/>
      <c r="C516" s="3"/>
      <c r="D516" s="3"/>
    </row>
    <row r="517" spans="1:4" x14ac:dyDescent="0.2">
      <c r="A517" s="3"/>
      <c r="B517" s="3"/>
      <c r="C517" s="3"/>
      <c r="D517" s="3"/>
    </row>
    <row r="518" spans="1:4" x14ac:dyDescent="0.2">
      <c r="A518" s="3"/>
      <c r="B518" s="3"/>
      <c r="C518" s="3"/>
      <c r="D518" s="3"/>
    </row>
    <row r="519" spans="1:4" x14ac:dyDescent="0.2">
      <c r="A519" s="3"/>
      <c r="B519" s="3"/>
      <c r="C519" s="3"/>
      <c r="D519" s="3"/>
    </row>
    <row r="520" spans="1:4" x14ac:dyDescent="0.2">
      <c r="A520" s="3"/>
      <c r="B520" s="3"/>
      <c r="C520" s="3"/>
      <c r="D520" s="3"/>
    </row>
    <row r="521" spans="1:4" x14ac:dyDescent="0.2">
      <c r="A521" s="3"/>
      <c r="B521" s="3"/>
      <c r="C521" s="3"/>
      <c r="D521" s="3"/>
    </row>
    <row r="522" spans="1:4" x14ac:dyDescent="0.2">
      <c r="A522" s="3"/>
      <c r="B522" s="3"/>
      <c r="C522" s="3"/>
      <c r="D522" s="3"/>
    </row>
    <row r="523" spans="1:4" x14ac:dyDescent="0.2">
      <c r="A523" s="3"/>
      <c r="B523" s="3"/>
      <c r="C523" s="3"/>
      <c r="D523" s="3"/>
    </row>
    <row r="524" spans="1:4" x14ac:dyDescent="0.2">
      <c r="A524" s="3"/>
      <c r="B524" s="3"/>
      <c r="C524" s="3"/>
      <c r="D524" s="3"/>
    </row>
    <row r="525" spans="1:4" x14ac:dyDescent="0.2">
      <c r="A525" s="3"/>
      <c r="B525" s="3"/>
      <c r="C525" s="3"/>
      <c r="D525" s="3"/>
    </row>
    <row r="526" spans="1:4" x14ac:dyDescent="0.2">
      <c r="A526" s="3"/>
      <c r="B526" s="3"/>
      <c r="C526" s="3"/>
      <c r="D526" s="3"/>
    </row>
    <row r="527" spans="1:4" x14ac:dyDescent="0.2">
      <c r="A527" s="3"/>
      <c r="B527" s="3"/>
      <c r="C527" s="3"/>
      <c r="D527" s="3"/>
    </row>
    <row r="528" spans="1:4" x14ac:dyDescent="0.2">
      <c r="A528" s="3"/>
      <c r="B528" s="3"/>
      <c r="C528" s="3"/>
      <c r="D528" s="3"/>
    </row>
    <row r="529" spans="1:4" x14ac:dyDescent="0.2">
      <c r="A529" s="3"/>
      <c r="B529" s="3"/>
      <c r="C529" s="3"/>
      <c r="D529" s="3"/>
    </row>
    <row r="530" spans="1:4" x14ac:dyDescent="0.2">
      <c r="A530" s="3"/>
      <c r="B530" s="3"/>
      <c r="C530" s="3"/>
      <c r="D530" s="3"/>
    </row>
    <row r="531" spans="1:4" x14ac:dyDescent="0.2">
      <c r="A531" s="3"/>
      <c r="B531" s="3"/>
      <c r="C531" s="3"/>
      <c r="D531" s="3"/>
    </row>
    <row r="532" spans="1:4" x14ac:dyDescent="0.2">
      <c r="A532" s="3"/>
      <c r="B532" s="3"/>
      <c r="C532" s="3"/>
      <c r="D532" s="3"/>
    </row>
    <row r="533" spans="1:4" x14ac:dyDescent="0.2">
      <c r="A533" s="3"/>
      <c r="B533" s="3"/>
      <c r="C533" s="3"/>
      <c r="D533" s="3"/>
    </row>
    <row r="534" spans="1:4" x14ac:dyDescent="0.2">
      <c r="A534" s="3"/>
      <c r="B534" s="3"/>
      <c r="C534" s="3"/>
      <c r="D534" s="3"/>
    </row>
    <row r="535" spans="1:4" x14ac:dyDescent="0.2">
      <c r="A535" s="3"/>
      <c r="B535" s="3"/>
      <c r="C535" s="3"/>
      <c r="D535" s="3"/>
    </row>
    <row r="536" spans="1:4" x14ac:dyDescent="0.2">
      <c r="A536" s="3"/>
      <c r="B536" s="3"/>
      <c r="C536" s="3"/>
      <c r="D536" s="3"/>
    </row>
    <row r="537" spans="1:4" x14ac:dyDescent="0.2">
      <c r="A537" s="3"/>
      <c r="B537" s="3"/>
      <c r="C537" s="3"/>
      <c r="D537" s="3"/>
    </row>
    <row r="538" spans="1:4" x14ac:dyDescent="0.2">
      <c r="A538" s="3"/>
      <c r="B538" s="3"/>
      <c r="C538" s="3"/>
      <c r="D538" s="3"/>
    </row>
    <row r="539" spans="1:4" x14ac:dyDescent="0.2">
      <c r="A539" s="3"/>
      <c r="B539" s="3"/>
      <c r="C539" s="3"/>
      <c r="D539" s="3"/>
    </row>
    <row r="540" spans="1:4" x14ac:dyDescent="0.2">
      <c r="A540" s="3"/>
      <c r="B540" s="3"/>
      <c r="C540" s="3"/>
      <c r="D540" s="3"/>
    </row>
    <row r="541" spans="1:4" x14ac:dyDescent="0.2">
      <c r="A541" s="3"/>
      <c r="B541" s="3"/>
      <c r="C541" s="3"/>
      <c r="D541" s="3"/>
    </row>
    <row r="542" spans="1:4" x14ac:dyDescent="0.2">
      <c r="A542" s="3"/>
      <c r="B542" s="3"/>
      <c r="C542" s="3"/>
      <c r="D542" s="3"/>
    </row>
    <row r="543" spans="1:4" x14ac:dyDescent="0.2">
      <c r="A543" s="3"/>
      <c r="B543" s="3"/>
      <c r="C543" s="3"/>
      <c r="D543" s="3"/>
    </row>
    <row r="544" spans="1:4" x14ac:dyDescent="0.2">
      <c r="A544" s="3"/>
      <c r="B544" s="3"/>
      <c r="C544" s="3"/>
      <c r="D544" s="3"/>
    </row>
    <row r="545" spans="1:4" x14ac:dyDescent="0.2">
      <c r="A545" s="3"/>
      <c r="B545" s="3"/>
      <c r="C545" s="3"/>
      <c r="D545" s="3"/>
    </row>
    <row r="546" spans="1:4" x14ac:dyDescent="0.2">
      <c r="A546" s="3"/>
      <c r="B546" s="3"/>
      <c r="C546" s="3"/>
      <c r="D546" s="3"/>
    </row>
    <row r="547" spans="1:4" x14ac:dyDescent="0.2">
      <c r="A547" s="3"/>
      <c r="B547" s="3"/>
      <c r="C547" s="3"/>
      <c r="D547" s="3"/>
    </row>
    <row r="548" spans="1:4" x14ac:dyDescent="0.2">
      <c r="A548" s="3"/>
      <c r="B548" s="3"/>
      <c r="C548" s="3"/>
      <c r="D548" s="3"/>
    </row>
    <row r="549" spans="1:4" x14ac:dyDescent="0.2">
      <c r="A549" s="3"/>
      <c r="B549" s="3"/>
      <c r="C549" s="3"/>
      <c r="D549" s="3"/>
    </row>
    <row r="550" spans="1:4" x14ac:dyDescent="0.2">
      <c r="A550" s="3"/>
      <c r="B550" s="3"/>
      <c r="C550" s="3"/>
      <c r="D550" s="3"/>
    </row>
    <row r="551" spans="1:4" x14ac:dyDescent="0.2">
      <c r="A551" s="3"/>
      <c r="B551" s="3"/>
      <c r="C551" s="3"/>
      <c r="D551" s="3"/>
    </row>
    <row r="552" spans="1:4" x14ac:dyDescent="0.2">
      <c r="A552" s="3"/>
      <c r="B552" s="3"/>
      <c r="C552" s="3"/>
      <c r="D552" s="3"/>
    </row>
    <row r="553" spans="1:4" x14ac:dyDescent="0.2">
      <c r="A553" s="3"/>
      <c r="B553" s="3"/>
      <c r="C553" s="3"/>
      <c r="D553" s="3"/>
    </row>
    <row r="554" spans="1:4" x14ac:dyDescent="0.2">
      <c r="A554" s="3"/>
      <c r="B554" s="3"/>
      <c r="C554" s="3"/>
      <c r="D554" s="3"/>
    </row>
    <row r="555" spans="1:4" x14ac:dyDescent="0.2">
      <c r="A555" s="3"/>
      <c r="B555" s="3"/>
      <c r="C555" s="3"/>
      <c r="D555" s="3"/>
    </row>
    <row r="556" spans="1:4" x14ac:dyDescent="0.2">
      <c r="A556" s="3"/>
      <c r="B556" s="3"/>
      <c r="C556" s="3"/>
      <c r="D556" s="3"/>
    </row>
    <row r="557" spans="1:4" x14ac:dyDescent="0.2">
      <c r="A557" s="3"/>
      <c r="B557" s="3"/>
      <c r="C557" s="3"/>
      <c r="D557" s="3"/>
    </row>
    <row r="558" spans="1:4" x14ac:dyDescent="0.2">
      <c r="A558" s="3"/>
      <c r="B558" s="3"/>
      <c r="C558" s="3"/>
      <c r="D558" s="3"/>
    </row>
    <row r="559" spans="1:4" x14ac:dyDescent="0.2">
      <c r="A559" s="3"/>
      <c r="B559" s="3"/>
      <c r="C559" s="3"/>
      <c r="D559" s="3"/>
    </row>
    <row r="560" spans="1:4" x14ac:dyDescent="0.2">
      <c r="A560" s="3"/>
      <c r="B560" s="3"/>
      <c r="C560" s="3"/>
      <c r="D560" s="3"/>
    </row>
    <row r="561" spans="1:4" x14ac:dyDescent="0.2">
      <c r="A561" s="3"/>
      <c r="B561" s="3"/>
      <c r="C561" s="3"/>
      <c r="D561" s="3"/>
    </row>
    <row r="562" spans="1:4" x14ac:dyDescent="0.2">
      <c r="A562" s="3"/>
      <c r="B562" s="3"/>
      <c r="C562" s="3"/>
      <c r="D562" s="3"/>
    </row>
    <row r="563" spans="1:4" x14ac:dyDescent="0.2">
      <c r="A563" s="3"/>
      <c r="B563" s="3"/>
      <c r="C563" s="3"/>
      <c r="D563" s="3"/>
    </row>
    <row r="564" spans="1:4" x14ac:dyDescent="0.2">
      <c r="A564" s="3"/>
      <c r="B564" s="3"/>
      <c r="C564" s="3"/>
      <c r="D564" s="3"/>
    </row>
    <row r="565" spans="1:4" x14ac:dyDescent="0.2">
      <c r="A565" s="3"/>
      <c r="B565" s="3"/>
      <c r="C565" s="3"/>
      <c r="D565" s="3"/>
    </row>
    <row r="566" spans="1:4" x14ac:dyDescent="0.2">
      <c r="A566" s="3"/>
      <c r="B566" s="3"/>
      <c r="C566" s="3"/>
      <c r="D566" s="3"/>
    </row>
    <row r="567" spans="1:4" x14ac:dyDescent="0.2">
      <c r="A567" s="3"/>
      <c r="B567" s="3"/>
      <c r="C567" s="3"/>
      <c r="D567" s="3"/>
    </row>
    <row r="568" spans="1:4" x14ac:dyDescent="0.2">
      <c r="A568" s="3"/>
      <c r="B568" s="3"/>
      <c r="C568" s="3"/>
      <c r="D568" s="3"/>
    </row>
    <row r="569" spans="1:4" x14ac:dyDescent="0.2">
      <c r="A569" s="3"/>
      <c r="B569" s="3"/>
      <c r="C569" s="3"/>
      <c r="D569" s="3"/>
    </row>
    <row r="570" spans="1:4" x14ac:dyDescent="0.2">
      <c r="A570" s="3"/>
      <c r="B570" s="3"/>
      <c r="C570" s="3"/>
      <c r="D570" s="3"/>
    </row>
    <row r="571" spans="1:4" x14ac:dyDescent="0.2">
      <c r="A571" s="3"/>
      <c r="B571" s="3"/>
      <c r="C571" s="3"/>
      <c r="D571" s="3"/>
    </row>
    <row r="572" spans="1:4" x14ac:dyDescent="0.2">
      <c r="A572" s="3"/>
      <c r="B572" s="3"/>
      <c r="C572" s="3"/>
      <c r="D572" s="3"/>
    </row>
    <row r="573" spans="1:4" x14ac:dyDescent="0.2">
      <c r="A573" s="3"/>
      <c r="B573" s="3"/>
      <c r="C573" s="3"/>
      <c r="D573" s="3"/>
    </row>
    <row r="574" spans="1:4" x14ac:dyDescent="0.2">
      <c r="A574" s="3"/>
      <c r="B574" s="3"/>
      <c r="C574" s="3"/>
      <c r="D574" s="3"/>
    </row>
    <row r="575" spans="1:4" x14ac:dyDescent="0.2">
      <c r="A575" s="3"/>
      <c r="B575" s="3"/>
      <c r="C575" s="3"/>
      <c r="D575" s="3"/>
    </row>
    <row r="576" spans="1:4" x14ac:dyDescent="0.2">
      <c r="A576" s="3"/>
      <c r="B576" s="3"/>
      <c r="C576" s="3"/>
      <c r="D576" s="3"/>
    </row>
    <row r="577" spans="1:4" x14ac:dyDescent="0.2">
      <c r="A577" s="3"/>
      <c r="B577" s="3"/>
      <c r="C577" s="3"/>
      <c r="D577" s="3"/>
    </row>
    <row r="578" spans="1:4" x14ac:dyDescent="0.2">
      <c r="A578" s="3"/>
      <c r="B578" s="3"/>
      <c r="C578" s="3"/>
      <c r="D578" s="3"/>
    </row>
    <row r="579" spans="1:4" x14ac:dyDescent="0.2">
      <c r="A579" s="3"/>
      <c r="B579" s="3"/>
      <c r="C579" s="3"/>
      <c r="D579" s="3"/>
    </row>
    <row r="580" spans="1:4" x14ac:dyDescent="0.2">
      <c r="A580" s="3"/>
      <c r="B580" s="3"/>
      <c r="C580" s="3"/>
      <c r="D580" s="3"/>
    </row>
    <row r="581" spans="1:4" x14ac:dyDescent="0.2">
      <c r="A581" s="3"/>
      <c r="B581" s="3"/>
      <c r="C581" s="3"/>
      <c r="D581" s="3"/>
    </row>
    <row r="582" spans="1:4" x14ac:dyDescent="0.2">
      <c r="A582" s="3"/>
      <c r="B582" s="3"/>
      <c r="C582" s="3"/>
      <c r="D582" s="3"/>
    </row>
    <row r="583" spans="1:4" x14ac:dyDescent="0.2">
      <c r="A583" s="3"/>
      <c r="B583" s="3"/>
      <c r="C583" s="3"/>
      <c r="D583" s="3"/>
    </row>
    <row r="584" spans="1:4" x14ac:dyDescent="0.2">
      <c r="A584" s="3"/>
      <c r="B584" s="3"/>
      <c r="C584" s="3"/>
      <c r="D584" s="3"/>
    </row>
    <row r="585" spans="1:4" x14ac:dyDescent="0.2">
      <c r="A585" s="3"/>
      <c r="B585" s="3"/>
      <c r="C585" s="3"/>
      <c r="D585" s="3"/>
    </row>
    <row r="586" spans="1:4" x14ac:dyDescent="0.2">
      <c r="A586" s="3"/>
      <c r="B586" s="3"/>
      <c r="C586" s="3"/>
      <c r="D586" s="3"/>
    </row>
    <row r="587" spans="1:4" x14ac:dyDescent="0.2">
      <c r="A587" s="3"/>
      <c r="B587" s="3"/>
      <c r="C587" s="3"/>
      <c r="D587" s="3"/>
    </row>
    <row r="588" spans="1:4" x14ac:dyDescent="0.2">
      <c r="A588" s="3"/>
      <c r="B588" s="3"/>
      <c r="C588" s="3"/>
      <c r="D588" s="3"/>
    </row>
    <row r="589" spans="1:4" x14ac:dyDescent="0.2">
      <c r="A589" s="3"/>
      <c r="B589" s="3"/>
      <c r="C589" s="3"/>
      <c r="D589" s="3"/>
    </row>
    <row r="590" spans="1:4" x14ac:dyDescent="0.2">
      <c r="A590" s="3"/>
      <c r="B590" s="3"/>
      <c r="C590" s="3"/>
      <c r="D590" s="3"/>
    </row>
    <row r="591" spans="1:4" x14ac:dyDescent="0.2">
      <c r="A591" s="3"/>
      <c r="B591" s="3"/>
      <c r="C591" s="3"/>
      <c r="D591" s="3"/>
    </row>
    <row r="592" spans="1:4" x14ac:dyDescent="0.2">
      <c r="A592" s="3"/>
      <c r="B592" s="3"/>
      <c r="C592" s="3"/>
      <c r="D592" s="3"/>
    </row>
    <row r="593" spans="1:4" x14ac:dyDescent="0.2">
      <c r="A593" s="3"/>
      <c r="B593" s="3"/>
      <c r="C593" s="3"/>
      <c r="D593" s="3"/>
    </row>
    <row r="594" spans="1:4" x14ac:dyDescent="0.2">
      <c r="A594" s="3"/>
      <c r="B594" s="3"/>
      <c r="C594" s="3"/>
      <c r="D594" s="3"/>
    </row>
    <row r="595" spans="1:4" x14ac:dyDescent="0.2">
      <c r="A595" s="3"/>
      <c r="B595" s="3"/>
      <c r="C595" s="3"/>
      <c r="D595" s="3"/>
    </row>
    <row r="596" spans="1:4" x14ac:dyDescent="0.2">
      <c r="A596" s="3"/>
      <c r="B596" s="3"/>
      <c r="C596" s="3"/>
      <c r="D596" s="3"/>
    </row>
    <row r="597" spans="1:4" x14ac:dyDescent="0.2">
      <c r="A597" s="3"/>
      <c r="B597" s="3"/>
      <c r="C597" s="3"/>
      <c r="D597" s="3"/>
    </row>
    <row r="598" spans="1:4" x14ac:dyDescent="0.2">
      <c r="A598" s="3"/>
      <c r="B598" s="3"/>
      <c r="C598" s="3"/>
      <c r="D598" s="3"/>
    </row>
    <row r="599" spans="1:4" x14ac:dyDescent="0.2">
      <c r="A599" s="3"/>
      <c r="B599" s="3"/>
      <c r="C599" s="3"/>
      <c r="D599" s="3"/>
    </row>
    <row r="600" spans="1:4" x14ac:dyDescent="0.2">
      <c r="A600" s="3"/>
      <c r="B600" s="3"/>
      <c r="C600" s="3"/>
      <c r="D600" s="3"/>
    </row>
    <row r="601" spans="1:4" x14ac:dyDescent="0.2">
      <c r="A601" s="3"/>
      <c r="B601" s="3"/>
      <c r="C601" s="3"/>
      <c r="D601" s="3"/>
    </row>
    <row r="602" spans="1:4" x14ac:dyDescent="0.2">
      <c r="A602" s="3"/>
      <c r="B602" s="3"/>
      <c r="C602" s="3"/>
      <c r="D602" s="3"/>
    </row>
    <row r="603" spans="1:4" x14ac:dyDescent="0.2">
      <c r="A603" s="3"/>
      <c r="B603" s="3"/>
      <c r="C603" s="3"/>
      <c r="D603" s="3"/>
    </row>
    <row r="604" spans="1:4" x14ac:dyDescent="0.2">
      <c r="A604" s="3"/>
      <c r="B604" s="3"/>
      <c r="C604" s="3"/>
      <c r="D604" s="3"/>
    </row>
    <row r="605" spans="1:4" x14ac:dyDescent="0.2">
      <c r="A605" s="3"/>
      <c r="B605" s="3"/>
      <c r="C605" s="3"/>
      <c r="D605" s="3"/>
    </row>
    <row r="606" spans="1:4" x14ac:dyDescent="0.2">
      <c r="A606" s="3"/>
      <c r="B606" s="3"/>
      <c r="C606" s="3"/>
      <c r="D606" s="3"/>
    </row>
    <row r="607" spans="1:4" x14ac:dyDescent="0.2">
      <c r="A607" s="3"/>
      <c r="B607" s="3"/>
      <c r="C607" s="3"/>
      <c r="D607" s="3"/>
    </row>
    <row r="608" spans="1:4" x14ac:dyDescent="0.2">
      <c r="A608" s="3"/>
      <c r="B608" s="3"/>
      <c r="C608" s="3"/>
      <c r="D608" s="3"/>
    </row>
    <row r="609" spans="1:4" x14ac:dyDescent="0.2">
      <c r="A609" s="3"/>
      <c r="B609" s="3"/>
      <c r="C609" s="3"/>
      <c r="D609" s="3"/>
    </row>
    <row r="610" spans="1:4" x14ac:dyDescent="0.2">
      <c r="A610" s="3"/>
      <c r="B610" s="3"/>
      <c r="C610" s="3"/>
      <c r="D610" s="3"/>
    </row>
    <row r="611" spans="1:4" x14ac:dyDescent="0.2">
      <c r="A611" s="3"/>
      <c r="B611" s="3"/>
      <c r="C611" s="3"/>
      <c r="D611" s="3"/>
    </row>
    <row r="612" spans="1:4" x14ac:dyDescent="0.2">
      <c r="A612" s="3"/>
      <c r="B612" s="3"/>
      <c r="C612" s="3"/>
      <c r="D612" s="3"/>
    </row>
    <row r="613" spans="1:4" x14ac:dyDescent="0.2">
      <c r="A613" s="3"/>
      <c r="B613" s="3"/>
      <c r="C613" s="3"/>
      <c r="D613" s="3"/>
    </row>
    <row r="614" spans="1:4" x14ac:dyDescent="0.2">
      <c r="A614" s="3"/>
      <c r="B614" s="3"/>
      <c r="C614" s="3"/>
      <c r="D614" s="3"/>
    </row>
    <row r="615" spans="1:4" x14ac:dyDescent="0.2">
      <c r="A615" s="3"/>
      <c r="B615" s="3"/>
      <c r="C615" s="3"/>
      <c r="D615" s="3"/>
    </row>
    <row r="616" spans="1:4" x14ac:dyDescent="0.2">
      <c r="A616" s="3"/>
      <c r="B616" s="3"/>
      <c r="C616" s="3"/>
      <c r="D616" s="3"/>
    </row>
    <row r="617" spans="1:4" x14ac:dyDescent="0.2">
      <c r="A617" s="3"/>
      <c r="B617" s="3"/>
      <c r="C617" s="3"/>
      <c r="D617" s="3"/>
    </row>
    <row r="618" spans="1:4" x14ac:dyDescent="0.2">
      <c r="A618" s="3"/>
      <c r="B618" s="3"/>
      <c r="C618" s="3"/>
      <c r="D618" s="3"/>
    </row>
    <row r="619" spans="1:4" x14ac:dyDescent="0.2">
      <c r="A619" s="3"/>
      <c r="B619" s="3"/>
      <c r="C619" s="3"/>
      <c r="D619" s="3"/>
    </row>
    <row r="620" spans="1:4" x14ac:dyDescent="0.2">
      <c r="A620" s="3"/>
      <c r="B620" s="3"/>
      <c r="C620" s="3"/>
      <c r="D620" s="3"/>
    </row>
    <row r="621" spans="1:4" x14ac:dyDescent="0.2">
      <c r="A621" s="3"/>
      <c r="B621" s="3"/>
      <c r="C621" s="3"/>
      <c r="D621" s="3"/>
    </row>
    <row r="622" spans="1:4" x14ac:dyDescent="0.2">
      <c r="A622" s="3"/>
      <c r="B622" s="3"/>
      <c r="C622" s="3"/>
      <c r="D622" s="3"/>
    </row>
    <row r="623" spans="1:4" x14ac:dyDescent="0.2">
      <c r="A623" s="3"/>
      <c r="B623" s="3"/>
      <c r="C623" s="3"/>
      <c r="D623" s="3"/>
    </row>
    <row r="624" spans="1:4" x14ac:dyDescent="0.2">
      <c r="A624" s="3"/>
      <c r="B624" s="3"/>
      <c r="C624" s="3"/>
      <c r="D624" s="3"/>
    </row>
    <row r="625" spans="1:4" x14ac:dyDescent="0.2">
      <c r="A625" s="3"/>
      <c r="B625" s="3"/>
      <c r="C625" s="3"/>
      <c r="D625" s="3"/>
    </row>
    <row r="626" spans="1:4" x14ac:dyDescent="0.2">
      <c r="A626" s="3"/>
      <c r="B626" s="3"/>
      <c r="C626" s="3"/>
      <c r="D626" s="3"/>
    </row>
    <row r="627" spans="1:4" x14ac:dyDescent="0.2">
      <c r="A627" s="3"/>
      <c r="B627" s="3"/>
      <c r="C627" s="3"/>
      <c r="D627" s="3"/>
    </row>
    <row r="628" spans="1:4" x14ac:dyDescent="0.2">
      <c r="A628" s="3"/>
      <c r="B628" s="3"/>
      <c r="C628" s="3"/>
      <c r="D628" s="3"/>
    </row>
    <row r="629" spans="1:4" x14ac:dyDescent="0.2">
      <c r="A629" s="3"/>
      <c r="B629" s="3"/>
      <c r="C629" s="3"/>
      <c r="D629" s="3"/>
    </row>
    <row r="630" spans="1:4" x14ac:dyDescent="0.2">
      <c r="A630" s="3"/>
      <c r="B630" s="3"/>
      <c r="C630" s="3"/>
      <c r="D630" s="3"/>
    </row>
    <row r="631" spans="1:4" x14ac:dyDescent="0.2">
      <c r="A631" s="3"/>
      <c r="B631" s="3"/>
      <c r="C631" s="3"/>
      <c r="D631" s="3"/>
    </row>
    <row r="632" spans="1:4" x14ac:dyDescent="0.2">
      <c r="A632" s="3"/>
      <c r="B632" s="3"/>
      <c r="C632" s="3"/>
      <c r="D632" s="3"/>
    </row>
    <row r="633" spans="1:4" x14ac:dyDescent="0.2">
      <c r="A633" s="3"/>
      <c r="B633" s="3"/>
      <c r="C633" s="3"/>
      <c r="D633" s="3"/>
    </row>
    <row r="634" spans="1:4" x14ac:dyDescent="0.2">
      <c r="A634" s="3"/>
      <c r="B634" s="3"/>
      <c r="C634" s="3"/>
      <c r="D634" s="3"/>
    </row>
    <row r="635" spans="1:4" x14ac:dyDescent="0.2">
      <c r="A635" s="3"/>
      <c r="B635" s="3"/>
      <c r="C635" s="3"/>
      <c r="D635" s="3"/>
    </row>
    <row r="636" spans="1:4" x14ac:dyDescent="0.2">
      <c r="A636" s="3"/>
      <c r="B636" s="3"/>
      <c r="C636" s="3"/>
      <c r="D636" s="3"/>
    </row>
    <row r="637" spans="1:4" x14ac:dyDescent="0.2">
      <c r="A637" s="3"/>
      <c r="B637" s="3"/>
      <c r="C637" s="3"/>
      <c r="D637" s="3"/>
    </row>
    <row r="638" spans="1:4" x14ac:dyDescent="0.2">
      <c r="A638" s="3"/>
      <c r="B638" s="3"/>
      <c r="C638" s="3"/>
      <c r="D638" s="3"/>
    </row>
    <row r="639" spans="1:4" x14ac:dyDescent="0.2">
      <c r="A639" s="3"/>
      <c r="B639" s="3"/>
      <c r="C639" s="3"/>
      <c r="D639" s="3"/>
    </row>
    <row r="640" spans="1:4" x14ac:dyDescent="0.2">
      <c r="A640" s="3"/>
      <c r="B640" s="3"/>
      <c r="C640" s="3"/>
      <c r="D640" s="3"/>
    </row>
    <row r="641" spans="1:4" x14ac:dyDescent="0.2">
      <c r="A641" s="3"/>
      <c r="B641" s="3"/>
      <c r="C641" s="3"/>
      <c r="D641" s="3"/>
    </row>
    <row r="642" spans="1:4" x14ac:dyDescent="0.2">
      <c r="A642" s="3"/>
      <c r="B642" s="3"/>
      <c r="C642" s="3"/>
      <c r="D642" s="3"/>
    </row>
    <row r="643" spans="1:4" x14ac:dyDescent="0.2">
      <c r="A643" s="3"/>
      <c r="B643" s="3"/>
      <c r="C643" s="3"/>
      <c r="D643" s="3"/>
    </row>
    <row r="644" spans="1:4" x14ac:dyDescent="0.2">
      <c r="A644" s="3"/>
      <c r="B644" s="3"/>
      <c r="C644" s="3"/>
      <c r="D644" s="3"/>
    </row>
    <row r="645" spans="1:4" x14ac:dyDescent="0.2">
      <c r="A645" s="3"/>
      <c r="B645" s="3"/>
      <c r="C645" s="3"/>
      <c r="D645" s="3"/>
    </row>
    <row r="646" spans="1:4" x14ac:dyDescent="0.2">
      <c r="A646" s="3"/>
      <c r="B646" s="3"/>
      <c r="C646" s="3"/>
      <c r="D646" s="3"/>
    </row>
    <row r="647" spans="1:4" x14ac:dyDescent="0.2">
      <c r="A647" s="3"/>
      <c r="B647" s="3"/>
      <c r="C647" s="3"/>
      <c r="D647" s="3"/>
    </row>
    <row r="648" spans="1:4" x14ac:dyDescent="0.2">
      <c r="A648" s="3"/>
      <c r="B648" s="3"/>
      <c r="C648" s="3"/>
      <c r="D648" s="3"/>
    </row>
    <row r="649" spans="1:4" x14ac:dyDescent="0.2">
      <c r="A649" s="3"/>
      <c r="B649" s="3"/>
      <c r="C649" s="3"/>
      <c r="D649" s="3"/>
    </row>
    <row r="650" spans="1:4" x14ac:dyDescent="0.2">
      <c r="A650" s="3"/>
      <c r="B650" s="3"/>
      <c r="C650" s="3"/>
      <c r="D650" s="3"/>
    </row>
    <row r="651" spans="1:4" x14ac:dyDescent="0.2">
      <c r="A651" s="3"/>
      <c r="B651" s="3"/>
      <c r="C651" s="3"/>
      <c r="D651" s="3"/>
    </row>
    <row r="652" spans="1:4" x14ac:dyDescent="0.2">
      <c r="A652" s="3"/>
      <c r="B652" s="3"/>
      <c r="C652" s="3"/>
      <c r="D652" s="3"/>
    </row>
    <row r="653" spans="1:4" x14ac:dyDescent="0.2">
      <c r="A653" s="3"/>
      <c r="B653" s="3"/>
      <c r="C653" s="3"/>
      <c r="D653" s="3"/>
    </row>
    <row r="654" spans="1:4" x14ac:dyDescent="0.2">
      <c r="A654" s="3"/>
      <c r="B654" s="3"/>
      <c r="C654" s="3"/>
      <c r="D654" s="3"/>
    </row>
    <row r="655" spans="1:4" x14ac:dyDescent="0.2">
      <c r="A655" s="3"/>
      <c r="B655" s="3"/>
      <c r="C655" s="3"/>
      <c r="D655" s="3"/>
    </row>
    <row r="656" spans="1:4" x14ac:dyDescent="0.2">
      <c r="A656" s="3"/>
      <c r="B656" s="3"/>
      <c r="C656" s="3"/>
      <c r="D656" s="3"/>
    </row>
    <row r="657" spans="1:4" x14ac:dyDescent="0.2">
      <c r="A657" s="3"/>
      <c r="B657" s="3"/>
      <c r="C657" s="3"/>
      <c r="D657" s="3"/>
    </row>
    <row r="658" spans="1:4" x14ac:dyDescent="0.2">
      <c r="A658" s="3"/>
      <c r="B658" s="3"/>
      <c r="C658" s="3"/>
      <c r="D658" s="3"/>
    </row>
    <row r="659" spans="1:4" x14ac:dyDescent="0.2">
      <c r="A659" s="3"/>
      <c r="B659" s="3"/>
      <c r="C659" s="3"/>
      <c r="D659" s="3"/>
    </row>
    <row r="660" spans="1:4" x14ac:dyDescent="0.2">
      <c r="A660" s="3"/>
      <c r="B660" s="3"/>
      <c r="C660" s="3"/>
      <c r="D660" s="3"/>
    </row>
    <row r="661" spans="1:4" x14ac:dyDescent="0.2">
      <c r="A661" s="3"/>
      <c r="B661" s="3"/>
      <c r="C661" s="3"/>
      <c r="D661" s="3"/>
    </row>
    <row r="662" spans="1:4" x14ac:dyDescent="0.2">
      <c r="A662" s="3"/>
      <c r="B662" s="3"/>
      <c r="C662" s="3"/>
      <c r="D662" s="3"/>
    </row>
    <row r="663" spans="1:4" x14ac:dyDescent="0.2">
      <c r="A663" s="3"/>
      <c r="B663" s="3"/>
      <c r="C663" s="3"/>
      <c r="D663" s="3"/>
    </row>
    <row r="664" spans="1:4" x14ac:dyDescent="0.2">
      <c r="A664" s="3"/>
      <c r="B664" s="3"/>
      <c r="C664" s="3"/>
      <c r="D664" s="3"/>
    </row>
    <row r="665" spans="1:4" x14ac:dyDescent="0.2">
      <c r="A665" s="3"/>
      <c r="B665" s="3"/>
      <c r="C665" s="3"/>
      <c r="D665" s="3"/>
    </row>
    <row r="666" spans="1:4" x14ac:dyDescent="0.2">
      <c r="A666" s="3"/>
      <c r="B666" s="3"/>
      <c r="C666" s="3"/>
      <c r="D666" s="3"/>
    </row>
    <row r="667" spans="1:4" x14ac:dyDescent="0.2">
      <c r="A667" s="3"/>
      <c r="B667" s="3"/>
      <c r="C667" s="3"/>
      <c r="D667" s="3"/>
    </row>
    <row r="668" spans="1:4" x14ac:dyDescent="0.2">
      <c r="A668" s="3"/>
      <c r="B668" s="3"/>
      <c r="C668" s="3"/>
      <c r="D668" s="3"/>
    </row>
    <row r="669" spans="1:4" x14ac:dyDescent="0.2">
      <c r="A669" s="3"/>
      <c r="B669" s="3"/>
      <c r="C669" s="3"/>
      <c r="D669" s="3"/>
    </row>
    <row r="670" spans="1:4" x14ac:dyDescent="0.2">
      <c r="A670" s="3"/>
      <c r="B670" s="3"/>
      <c r="C670" s="3"/>
      <c r="D670" s="3"/>
    </row>
    <row r="671" spans="1:4" x14ac:dyDescent="0.2">
      <c r="A671" s="3"/>
      <c r="B671" s="3"/>
      <c r="C671" s="3"/>
      <c r="D671" s="3"/>
    </row>
    <row r="672" spans="1:4" x14ac:dyDescent="0.2">
      <c r="A672" s="3"/>
      <c r="B672" s="3"/>
      <c r="C672" s="3"/>
      <c r="D672" s="3"/>
    </row>
    <row r="673" spans="1:4" x14ac:dyDescent="0.2">
      <c r="A673" s="3"/>
      <c r="B673" s="3"/>
      <c r="C673" s="3"/>
      <c r="D673" s="3"/>
    </row>
    <row r="674" spans="1:4" x14ac:dyDescent="0.2">
      <c r="A674" s="3"/>
      <c r="B674" s="3"/>
      <c r="C674" s="3"/>
      <c r="D674" s="3"/>
    </row>
    <row r="675" spans="1:4" x14ac:dyDescent="0.2">
      <c r="A675" s="3"/>
      <c r="B675" s="3"/>
      <c r="C675" s="3"/>
      <c r="D675" s="3"/>
    </row>
    <row r="676" spans="1:4" x14ac:dyDescent="0.2">
      <c r="A676" s="3"/>
      <c r="B676" s="3"/>
      <c r="C676" s="3"/>
      <c r="D676" s="3"/>
    </row>
    <row r="677" spans="1:4" x14ac:dyDescent="0.2">
      <c r="A677" s="3"/>
      <c r="B677" s="3"/>
      <c r="C677" s="3"/>
      <c r="D677" s="3"/>
    </row>
    <row r="678" spans="1:4" x14ac:dyDescent="0.2">
      <c r="A678" s="3"/>
      <c r="B678" s="3"/>
      <c r="C678" s="3"/>
      <c r="D678" s="3"/>
    </row>
    <row r="679" spans="1:4" x14ac:dyDescent="0.2">
      <c r="A679" s="3"/>
      <c r="B679" s="3"/>
      <c r="C679" s="3"/>
      <c r="D679" s="3"/>
    </row>
    <row r="680" spans="1:4" x14ac:dyDescent="0.2">
      <c r="A680" s="3"/>
      <c r="B680" s="3"/>
      <c r="C680" s="3"/>
      <c r="D680" s="3"/>
    </row>
    <row r="681" spans="1:4" x14ac:dyDescent="0.2">
      <c r="A681" s="3"/>
      <c r="B681" s="3"/>
      <c r="C681" s="3"/>
      <c r="D681" s="3"/>
    </row>
    <row r="682" spans="1:4" x14ac:dyDescent="0.2">
      <c r="A682" s="3"/>
      <c r="B682" s="3"/>
      <c r="C682" s="3"/>
      <c r="D682" s="3"/>
    </row>
    <row r="683" spans="1:4" x14ac:dyDescent="0.2">
      <c r="A683" s="3"/>
      <c r="B683" s="3"/>
      <c r="C683" s="3"/>
      <c r="D683" s="3"/>
    </row>
    <row r="684" spans="1:4" x14ac:dyDescent="0.2">
      <c r="A684" s="3"/>
      <c r="B684" s="3"/>
      <c r="C684" s="3"/>
      <c r="D684" s="3"/>
    </row>
    <row r="685" spans="1:4" x14ac:dyDescent="0.2">
      <c r="A685" s="3"/>
      <c r="B685" s="3"/>
      <c r="C685" s="3"/>
      <c r="D685" s="3"/>
    </row>
    <row r="686" spans="1:4" x14ac:dyDescent="0.2">
      <c r="A686" s="3"/>
      <c r="B686" s="3"/>
      <c r="C686" s="3"/>
      <c r="D686" s="3"/>
    </row>
    <row r="687" spans="1:4" x14ac:dyDescent="0.2">
      <c r="A687" s="3"/>
      <c r="B687" s="3"/>
      <c r="C687" s="3"/>
      <c r="D687" s="3"/>
    </row>
    <row r="688" spans="1:4" x14ac:dyDescent="0.2">
      <c r="A688" s="3"/>
      <c r="B688" s="3"/>
      <c r="C688" s="3"/>
      <c r="D688" s="3"/>
    </row>
    <row r="689" spans="1:4" x14ac:dyDescent="0.2">
      <c r="A689" s="3"/>
      <c r="B689" s="3"/>
      <c r="C689" s="3"/>
      <c r="D689" s="3"/>
    </row>
    <row r="690" spans="1:4" x14ac:dyDescent="0.2">
      <c r="A690" s="3"/>
      <c r="B690" s="3"/>
      <c r="C690" s="3"/>
      <c r="D690" s="3"/>
    </row>
    <row r="691" spans="1:4" x14ac:dyDescent="0.2">
      <c r="A691" s="3"/>
      <c r="B691" s="3"/>
      <c r="C691" s="3"/>
      <c r="D691" s="3"/>
    </row>
    <row r="692" spans="1:4" x14ac:dyDescent="0.2">
      <c r="A692" s="3"/>
      <c r="B692" s="3"/>
      <c r="C692" s="3"/>
      <c r="D692" s="3"/>
    </row>
    <row r="693" spans="1:4" x14ac:dyDescent="0.2">
      <c r="A693" s="3"/>
      <c r="B693" s="3"/>
      <c r="C693" s="3"/>
      <c r="D693" s="3"/>
    </row>
    <row r="694" spans="1:4" x14ac:dyDescent="0.2">
      <c r="A694" s="3"/>
      <c r="B694" s="3"/>
      <c r="C694" s="3"/>
      <c r="D694" s="3"/>
    </row>
    <row r="695" spans="1:4" x14ac:dyDescent="0.2">
      <c r="A695" s="3"/>
      <c r="B695" s="3"/>
      <c r="C695" s="3"/>
      <c r="D695" s="3"/>
    </row>
    <row r="696" spans="1:4" x14ac:dyDescent="0.2">
      <c r="A696" s="3"/>
      <c r="B696" s="3"/>
      <c r="C696" s="3"/>
      <c r="D696" s="3"/>
    </row>
    <row r="697" spans="1:4" x14ac:dyDescent="0.2">
      <c r="A697" s="3"/>
      <c r="B697" s="3"/>
      <c r="C697" s="3"/>
      <c r="D697" s="3"/>
    </row>
    <row r="698" spans="1:4" x14ac:dyDescent="0.2">
      <c r="A698" s="3"/>
      <c r="B698" s="3"/>
      <c r="C698" s="3"/>
      <c r="D698" s="3"/>
    </row>
    <row r="699" spans="1:4" x14ac:dyDescent="0.2">
      <c r="A699" s="3"/>
      <c r="B699" s="3"/>
      <c r="C699" s="3"/>
      <c r="D699" s="3"/>
    </row>
    <row r="700" spans="1:4" x14ac:dyDescent="0.2">
      <c r="A700" s="3"/>
      <c r="B700" s="3"/>
      <c r="C700" s="3"/>
      <c r="D700" s="3"/>
    </row>
    <row r="701" spans="1:4" x14ac:dyDescent="0.2">
      <c r="A701" s="3"/>
      <c r="B701" s="3"/>
      <c r="C701" s="3"/>
      <c r="D701" s="3"/>
    </row>
    <row r="702" spans="1:4" x14ac:dyDescent="0.2">
      <c r="A702" s="3"/>
      <c r="B702" s="3"/>
      <c r="C702" s="3"/>
      <c r="D702" s="3"/>
    </row>
    <row r="703" spans="1:4" x14ac:dyDescent="0.2">
      <c r="A703" s="3"/>
      <c r="B703" s="3"/>
      <c r="C703" s="3"/>
      <c r="D703" s="3"/>
    </row>
    <row r="704" spans="1:4" x14ac:dyDescent="0.2">
      <c r="A704" s="3"/>
      <c r="B704" s="3"/>
      <c r="C704" s="3"/>
      <c r="D704" s="3"/>
    </row>
    <row r="705" spans="1:4" x14ac:dyDescent="0.2">
      <c r="A705" s="3"/>
      <c r="B705" s="3"/>
      <c r="C705" s="3"/>
      <c r="D705" s="3"/>
    </row>
    <row r="706" spans="1:4" x14ac:dyDescent="0.2">
      <c r="A706" s="3"/>
      <c r="B706" s="3"/>
      <c r="C706" s="3"/>
      <c r="D706" s="3"/>
    </row>
    <row r="707" spans="1:4" x14ac:dyDescent="0.2">
      <c r="A707" s="3"/>
      <c r="B707" s="3"/>
      <c r="C707" s="3"/>
      <c r="D707" s="3"/>
    </row>
    <row r="708" spans="1:4" x14ac:dyDescent="0.2">
      <c r="A708" s="3"/>
      <c r="B708" s="3"/>
      <c r="C708" s="3"/>
      <c r="D708" s="3"/>
    </row>
    <row r="709" spans="1:4" x14ac:dyDescent="0.2">
      <c r="A709" s="3"/>
      <c r="B709" s="3"/>
      <c r="C709" s="3"/>
      <c r="D709" s="3"/>
    </row>
    <row r="710" spans="1:4" x14ac:dyDescent="0.2">
      <c r="A710" s="3"/>
      <c r="B710" s="3"/>
      <c r="C710" s="3"/>
      <c r="D710" s="3"/>
    </row>
    <row r="711" spans="1:4" x14ac:dyDescent="0.2">
      <c r="A711" s="3"/>
      <c r="B711" s="3"/>
      <c r="C711" s="3"/>
      <c r="D711" s="3"/>
    </row>
    <row r="712" spans="1:4" x14ac:dyDescent="0.2">
      <c r="A712" s="3"/>
      <c r="B712" s="3"/>
      <c r="C712" s="3"/>
      <c r="D712" s="3"/>
    </row>
    <row r="713" spans="1:4" x14ac:dyDescent="0.2">
      <c r="A713" s="3"/>
      <c r="B713" s="3"/>
      <c r="C713" s="3"/>
      <c r="D713" s="3"/>
    </row>
    <row r="714" spans="1:4" x14ac:dyDescent="0.2">
      <c r="A714" s="3"/>
      <c r="B714" s="3"/>
      <c r="C714" s="3"/>
      <c r="D714" s="3"/>
    </row>
    <row r="715" spans="1:4" x14ac:dyDescent="0.2">
      <c r="A715" s="3"/>
      <c r="B715" s="3"/>
      <c r="C715" s="3"/>
      <c r="D715" s="3"/>
    </row>
    <row r="716" spans="1:4" x14ac:dyDescent="0.2">
      <c r="A716" s="3"/>
      <c r="B716" s="3"/>
      <c r="C716" s="3"/>
      <c r="D716" s="3"/>
    </row>
    <row r="717" spans="1:4" x14ac:dyDescent="0.2">
      <c r="A717" s="3"/>
      <c r="B717" s="3"/>
      <c r="C717" s="3"/>
      <c r="D717" s="3"/>
    </row>
    <row r="718" spans="1:4" x14ac:dyDescent="0.2">
      <c r="A718" s="3"/>
      <c r="B718" s="3"/>
      <c r="C718" s="3"/>
      <c r="D718" s="3"/>
    </row>
    <row r="719" spans="1:4" x14ac:dyDescent="0.2">
      <c r="A719" s="3"/>
      <c r="B719" s="3"/>
      <c r="C719" s="3"/>
      <c r="D719" s="3"/>
    </row>
    <row r="720" spans="1:4" x14ac:dyDescent="0.2">
      <c r="A720" s="3"/>
      <c r="B720" s="3"/>
      <c r="C720" s="3"/>
      <c r="D720" s="3"/>
    </row>
    <row r="721" spans="1:4" x14ac:dyDescent="0.2">
      <c r="A721" s="3"/>
      <c r="B721" s="3"/>
      <c r="C721" s="3"/>
      <c r="D721" s="3"/>
    </row>
    <row r="722" spans="1:4" x14ac:dyDescent="0.2">
      <c r="A722" s="3"/>
      <c r="B722" s="3"/>
      <c r="C722" s="3"/>
      <c r="D722" s="3"/>
    </row>
    <row r="723" spans="1:4" x14ac:dyDescent="0.2">
      <c r="A723" s="3"/>
      <c r="B723" s="3"/>
      <c r="C723" s="3"/>
      <c r="D723" s="3"/>
    </row>
    <row r="724" spans="1:4" x14ac:dyDescent="0.2">
      <c r="A724" s="3"/>
      <c r="B724" s="3"/>
      <c r="C724" s="3"/>
      <c r="D724" s="3"/>
    </row>
    <row r="725" spans="1:4" x14ac:dyDescent="0.2">
      <c r="A725" s="3"/>
      <c r="B725" s="3"/>
      <c r="C725" s="3"/>
      <c r="D725" s="3"/>
    </row>
    <row r="726" spans="1:4" x14ac:dyDescent="0.2">
      <c r="A726" s="3"/>
      <c r="B726" s="3"/>
      <c r="C726" s="3"/>
      <c r="D726" s="3"/>
    </row>
    <row r="727" spans="1:4" x14ac:dyDescent="0.2">
      <c r="A727" s="3"/>
      <c r="B727" s="3"/>
      <c r="C727" s="3"/>
      <c r="D727" s="3"/>
    </row>
    <row r="728" spans="1:4" x14ac:dyDescent="0.2">
      <c r="A728" s="3"/>
      <c r="B728" s="3"/>
      <c r="C728" s="3"/>
      <c r="D728" s="3"/>
    </row>
    <row r="729" spans="1:4" x14ac:dyDescent="0.2">
      <c r="A729" s="3"/>
      <c r="B729" s="3"/>
      <c r="C729" s="3"/>
      <c r="D729" s="3"/>
    </row>
    <row r="730" spans="1:4" x14ac:dyDescent="0.2">
      <c r="A730" s="3"/>
      <c r="B730" s="3"/>
      <c r="C730" s="3"/>
      <c r="D730" s="3"/>
    </row>
    <row r="731" spans="1:4" x14ac:dyDescent="0.2">
      <c r="A731" s="3"/>
      <c r="B731" s="3"/>
      <c r="C731" s="3"/>
      <c r="D731" s="3"/>
    </row>
    <row r="732" spans="1:4" x14ac:dyDescent="0.2">
      <c r="A732" s="3"/>
      <c r="B732" s="3"/>
      <c r="C732" s="3"/>
      <c r="D732" s="3"/>
    </row>
    <row r="733" spans="1:4" x14ac:dyDescent="0.2">
      <c r="A733" s="3"/>
      <c r="B733" s="3"/>
      <c r="C733" s="3"/>
      <c r="D733" s="3"/>
    </row>
    <row r="734" spans="1:4" x14ac:dyDescent="0.2">
      <c r="A734" s="3"/>
      <c r="B734" s="3"/>
      <c r="C734" s="3"/>
      <c r="D734" s="3"/>
    </row>
    <row r="735" spans="1:4" x14ac:dyDescent="0.2">
      <c r="A735" s="3"/>
      <c r="B735" s="3"/>
      <c r="C735" s="3"/>
      <c r="D735" s="3"/>
    </row>
    <row r="736" spans="1:4" x14ac:dyDescent="0.2">
      <c r="A736" s="3"/>
      <c r="B736" s="3"/>
      <c r="C736" s="3"/>
      <c r="D736" s="3"/>
    </row>
    <row r="737" spans="1:4" x14ac:dyDescent="0.2">
      <c r="A737" s="3"/>
      <c r="B737" s="3"/>
      <c r="C737" s="3"/>
      <c r="D737" s="3"/>
    </row>
    <row r="738" spans="1:4" x14ac:dyDescent="0.2">
      <c r="A738" s="3"/>
      <c r="B738" s="3"/>
      <c r="C738" s="3"/>
      <c r="D738" s="3"/>
    </row>
    <row r="739" spans="1:4" x14ac:dyDescent="0.2">
      <c r="A739" s="3"/>
      <c r="B739" s="3"/>
      <c r="C739" s="3"/>
      <c r="D739" s="3"/>
    </row>
    <row r="740" spans="1:4" x14ac:dyDescent="0.2">
      <c r="A740" s="3"/>
      <c r="B740" s="3"/>
      <c r="C740" s="3"/>
      <c r="D740" s="3"/>
    </row>
    <row r="741" spans="1:4" x14ac:dyDescent="0.2">
      <c r="A741" s="3"/>
      <c r="B741" s="3"/>
      <c r="C741" s="3"/>
      <c r="D741" s="3"/>
    </row>
    <row r="742" spans="1:4" x14ac:dyDescent="0.2">
      <c r="A742" s="3"/>
      <c r="B742" s="3"/>
      <c r="C742" s="3"/>
      <c r="D742" s="3"/>
    </row>
    <row r="743" spans="1:4" x14ac:dyDescent="0.2">
      <c r="A743" s="3"/>
      <c r="B743" s="3"/>
      <c r="C743" s="3"/>
      <c r="D743" s="3"/>
    </row>
    <row r="744" spans="1:4" x14ac:dyDescent="0.2">
      <c r="A744" s="3"/>
      <c r="B744" s="3"/>
      <c r="C744" s="3"/>
      <c r="D744" s="3"/>
    </row>
    <row r="745" spans="1:4" x14ac:dyDescent="0.2">
      <c r="A745" s="3"/>
      <c r="B745" s="3"/>
      <c r="C745" s="3"/>
      <c r="D745" s="3"/>
    </row>
    <row r="746" spans="1:4" x14ac:dyDescent="0.2">
      <c r="A746" s="3"/>
      <c r="B746" s="3"/>
      <c r="C746" s="3"/>
      <c r="D746" s="3"/>
    </row>
    <row r="747" spans="1:4" x14ac:dyDescent="0.2">
      <c r="A747" s="3"/>
      <c r="B747" s="3"/>
      <c r="C747" s="3"/>
      <c r="D747" s="3"/>
    </row>
    <row r="748" spans="1:4" x14ac:dyDescent="0.2">
      <c r="A748" s="3"/>
      <c r="B748" s="3"/>
      <c r="C748" s="3"/>
      <c r="D748" s="3"/>
    </row>
    <row r="749" spans="1:4" x14ac:dyDescent="0.2">
      <c r="A749" s="3"/>
      <c r="B749" s="3"/>
      <c r="C749" s="3"/>
      <c r="D749" s="3"/>
    </row>
    <row r="750" spans="1:4" x14ac:dyDescent="0.2">
      <c r="A750" s="3"/>
      <c r="B750" s="3"/>
      <c r="C750" s="3"/>
      <c r="D750" s="3"/>
    </row>
    <row r="751" spans="1:4" x14ac:dyDescent="0.2">
      <c r="A751" s="3"/>
      <c r="B751" s="3"/>
      <c r="C751" s="3"/>
      <c r="D751" s="3"/>
    </row>
    <row r="752" spans="1:4" x14ac:dyDescent="0.2">
      <c r="A752" s="3"/>
      <c r="B752" s="3"/>
      <c r="C752" s="3"/>
      <c r="D752" s="3"/>
    </row>
    <row r="753" spans="1:4" x14ac:dyDescent="0.2">
      <c r="A753" s="3"/>
      <c r="B753" s="3"/>
      <c r="C753" s="3"/>
      <c r="D753" s="3"/>
    </row>
    <row r="754" spans="1:4" x14ac:dyDescent="0.2">
      <c r="A754" s="3"/>
      <c r="B754" s="3"/>
      <c r="C754" s="3"/>
      <c r="D754" s="3"/>
    </row>
    <row r="755" spans="1:4" x14ac:dyDescent="0.2">
      <c r="A755" s="3"/>
      <c r="B755" s="3"/>
      <c r="C755" s="3"/>
      <c r="D755" s="3"/>
    </row>
    <row r="756" spans="1:4" x14ac:dyDescent="0.2">
      <c r="A756" s="3"/>
      <c r="B756" s="3"/>
      <c r="C756" s="3"/>
      <c r="D756" s="3"/>
    </row>
    <row r="757" spans="1:4" x14ac:dyDescent="0.2">
      <c r="A757" s="3"/>
      <c r="B757" s="3"/>
      <c r="C757" s="3"/>
      <c r="D757" s="3"/>
    </row>
    <row r="758" spans="1:4" x14ac:dyDescent="0.2">
      <c r="A758" s="3"/>
      <c r="B758" s="3"/>
      <c r="C758" s="3"/>
      <c r="D758" s="3"/>
    </row>
    <row r="759" spans="1:4" x14ac:dyDescent="0.2">
      <c r="A759" s="3"/>
      <c r="B759" s="3"/>
      <c r="C759" s="3"/>
      <c r="D759" s="3"/>
    </row>
    <row r="760" spans="1:4" x14ac:dyDescent="0.2">
      <c r="A760" s="3"/>
      <c r="B760" s="3"/>
      <c r="C760" s="3"/>
      <c r="D760" s="3"/>
    </row>
    <row r="761" spans="1:4" x14ac:dyDescent="0.2">
      <c r="A761" s="3"/>
      <c r="B761" s="3"/>
      <c r="C761" s="3"/>
      <c r="D761" s="3"/>
    </row>
    <row r="762" spans="1:4" x14ac:dyDescent="0.2">
      <c r="A762" s="3"/>
      <c r="B762" s="3"/>
      <c r="C762" s="3"/>
      <c r="D762" s="3"/>
    </row>
    <row r="763" spans="1:4" x14ac:dyDescent="0.2">
      <c r="A763" s="3"/>
      <c r="B763" s="3"/>
      <c r="C763" s="3"/>
      <c r="D763" s="3"/>
    </row>
    <row r="764" spans="1:4" x14ac:dyDescent="0.2">
      <c r="A764" s="3"/>
      <c r="B764" s="3"/>
      <c r="C764" s="3"/>
      <c r="D764" s="3"/>
    </row>
    <row r="765" spans="1:4" x14ac:dyDescent="0.2">
      <c r="A765" s="3"/>
      <c r="B765" s="3"/>
      <c r="C765" s="3"/>
      <c r="D765" s="3"/>
    </row>
    <row r="766" spans="1:4" x14ac:dyDescent="0.2">
      <c r="A766" s="3"/>
      <c r="B766" s="3"/>
      <c r="C766" s="3"/>
      <c r="D766" s="3"/>
    </row>
    <row r="767" spans="1:4" x14ac:dyDescent="0.2">
      <c r="A767" s="3"/>
      <c r="B767" s="3"/>
      <c r="C767" s="3"/>
      <c r="D767" s="3"/>
    </row>
    <row r="768" spans="1:4" x14ac:dyDescent="0.2">
      <c r="A768" s="3"/>
      <c r="B768" s="3"/>
      <c r="C768" s="3"/>
      <c r="D768" s="3"/>
    </row>
    <row r="769" spans="1:4" x14ac:dyDescent="0.2">
      <c r="A769" s="3"/>
      <c r="B769" s="3"/>
      <c r="C769" s="3"/>
      <c r="D769" s="3"/>
    </row>
    <row r="770" spans="1:4" x14ac:dyDescent="0.2">
      <c r="A770" s="3"/>
      <c r="B770" s="3"/>
      <c r="C770" s="3"/>
      <c r="D770" s="3"/>
    </row>
    <row r="771" spans="1:4" x14ac:dyDescent="0.2">
      <c r="A771" s="3"/>
      <c r="B771" s="3"/>
      <c r="C771" s="3"/>
      <c r="D771" s="3"/>
    </row>
    <row r="772" spans="1:4" x14ac:dyDescent="0.2">
      <c r="A772" s="3"/>
      <c r="B772" s="3"/>
      <c r="C772" s="3"/>
      <c r="D772" s="3"/>
    </row>
    <row r="773" spans="1:4" x14ac:dyDescent="0.2">
      <c r="A773" s="3"/>
      <c r="B773" s="3"/>
      <c r="C773" s="3"/>
      <c r="D773" s="3"/>
    </row>
    <row r="774" spans="1:4" x14ac:dyDescent="0.2">
      <c r="A774" s="3"/>
      <c r="B774" s="3"/>
      <c r="C774" s="3"/>
      <c r="D774" s="3"/>
    </row>
    <row r="775" spans="1:4" x14ac:dyDescent="0.2">
      <c r="A775" s="3"/>
      <c r="B775" s="3"/>
      <c r="C775" s="3"/>
      <c r="D775" s="3"/>
    </row>
    <row r="776" spans="1:4" x14ac:dyDescent="0.2">
      <c r="A776" s="3"/>
      <c r="B776" s="3"/>
      <c r="C776" s="3"/>
      <c r="D776" s="3"/>
    </row>
    <row r="777" spans="1:4" x14ac:dyDescent="0.2">
      <c r="A777" s="3"/>
      <c r="B777" s="3"/>
      <c r="C777" s="3"/>
      <c r="D777" s="3"/>
    </row>
    <row r="778" spans="1:4" x14ac:dyDescent="0.2">
      <c r="A778" s="3"/>
      <c r="B778" s="3"/>
      <c r="C778" s="3"/>
      <c r="D778" s="3"/>
    </row>
    <row r="779" spans="1:4" x14ac:dyDescent="0.2">
      <c r="A779" s="3"/>
      <c r="B779" s="3"/>
      <c r="C779" s="3"/>
      <c r="D779" s="3"/>
    </row>
    <row r="780" spans="1:4" x14ac:dyDescent="0.2">
      <c r="A780" s="3"/>
      <c r="B780" s="3"/>
      <c r="C780" s="3"/>
      <c r="D780" s="3"/>
    </row>
    <row r="781" spans="1:4" x14ac:dyDescent="0.2">
      <c r="A781" s="3"/>
      <c r="B781" s="3"/>
      <c r="C781" s="3"/>
      <c r="D781" s="3"/>
    </row>
    <row r="782" spans="1:4" x14ac:dyDescent="0.2">
      <c r="A782" s="3"/>
      <c r="B782" s="3"/>
      <c r="C782" s="3"/>
      <c r="D782" s="3"/>
    </row>
    <row r="783" spans="1:4" x14ac:dyDescent="0.2">
      <c r="A783" s="3"/>
      <c r="B783" s="3"/>
      <c r="C783" s="3"/>
      <c r="D783" s="3"/>
    </row>
    <row r="784" spans="1:4" x14ac:dyDescent="0.2">
      <c r="A784" s="3"/>
      <c r="B784" s="3"/>
      <c r="C784" s="3"/>
      <c r="D784" s="3"/>
    </row>
    <row r="785" spans="1:4" x14ac:dyDescent="0.2">
      <c r="A785" s="3"/>
      <c r="B785" s="3"/>
      <c r="C785" s="3"/>
      <c r="D785" s="3"/>
    </row>
    <row r="786" spans="1:4" x14ac:dyDescent="0.2">
      <c r="A786" s="3"/>
      <c r="B786" s="3"/>
      <c r="C786" s="3"/>
      <c r="D786" s="3"/>
    </row>
    <row r="787" spans="1:4" x14ac:dyDescent="0.2">
      <c r="A787" s="3"/>
      <c r="B787" s="3"/>
      <c r="C787" s="3"/>
      <c r="D787" s="3"/>
    </row>
    <row r="788" spans="1:4" x14ac:dyDescent="0.2">
      <c r="A788" s="3"/>
      <c r="B788" s="3"/>
      <c r="C788" s="3"/>
      <c r="D788" s="3"/>
    </row>
    <row r="789" spans="1:4" x14ac:dyDescent="0.2">
      <c r="A789" s="3"/>
      <c r="B789" s="3"/>
      <c r="C789" s="3"/>
      <c r="D789" s="3"/>
    </row>
    <row r="790" spans="1:4" x14ac:dyDescent="0.2">
      <c r="A790" s="3"/>
      <c r="B790" s="3"/>
      <c r="C790" s="3"/>
      <c r="D790" s="3"/>
    </row>
    <row r="791" spans="1:4" x14ac:dyDescent="0.2">
      <c r="A791" s="3"/>
      <c r="B791" s="3"/>
      <c r="C791" s="3"/>
      <c r="D791" s="3"/>
    </row>
    <row r="792" spans="1:4" x14ac:dyDescent="0.2">
      <c r="A792" s="3"/>
      <c r="B792" s="3"/>
      <c r="C792" s="3"/>
      <c r="D792" s="3"/>
    </row>
    <row r="793" spans="1:4" x14ac:dyDescent="0.2">
      <c r="A793" s="3"/>
      <c r="B793" s="3"/>
      <c r="C793" s="3"/>
      <c r="D793" s="3"/>
    </row>
    <row r="794" spans="1:4" x14ac:dyDescent="0.2">
      <c r="A794" s="3"/>
      <c r="B794" s="3"/>
      <c r="C794" s="3"/>
      <c r="D794" s="3"/>
    </row>
    <row r="795" spans="1:4" x14ac:dyDescent="0.2">
      <c r="A795" s="3"/>
      <c r="B795" s="3"/>
      <c r="C795" s="3"/>
      <c r="D795" s="3"/>
    </row>
    <row r="796" spans="1:4" x14ac:dyDescent="0.2">
      <c r="A796" s="3"/>
      <c r="B796" s="3"/>
      <c r="C796" s="3"/>
      <c r="D796" s="3"/>
    </row>
    <row r="797" spans="1:4" x14ac:dyDescent="0.2">
      <c r="A797" s="3"/>
      <c r="B797" s="3"/>
      <c r="C797" s="3"/>
      <c r="D797" s="3"/>
    </row>
    <row r="798" spans="1:4" x14ac:dyDescent="0.2">
      <c r="A798" s="3"/>
      <c r="B798" s="3"/>
      <c r="C798" s="3"/>
      <c r="D798" s="3"/>
    </row>
    <row r="799" spans="1:4" x14ac:dyDescent="0.2">
      <c r="A799" s="3"/>
      <c r="B799" s="3"/>
      <c r="C799" s="3"/>
      <c r="D799" s="3"/>
    </row>
    <row r="800" spans="1:4" x14ac:dyDescent="0.2">
      <c r="A800" s="3"/>
      <c r="B800" s="3"/>
      <c r="C800" s="3"/>
      <c r="D800" s="3"/>
    </row>
    <row r="801" spans="1:4" x14ac:dyDescent="0.2">
      <c r="A801" s="3"/>
      <c r="B801" s="3"/>
      <c r="C801" s="3"/>
      <c r="D801" s="3"/>
    </row>
    <row r="802" spans="1:4" x14ac:dyDescent="0.2">
      <c r="A802" s="3"/>
      <c r="B802" s="3"/>
      <c r="C802" s="3"/>
      <c r="D802" s="3"/>
    </row>
    <row r="803" spans="1:4" x14ac:dyDescent="0.2">
      <c r="A803" s="3"/>
      <c r="B803" s="3"/>
      <c r="C803" s="3"/>
      <c r="D803" s="3"/>
    </row>
    <row r="804" spans="1:4" x14ac:dyDescent="0.2">
      <c r="A804" s="3"/>
      <c r="B804" s="3"/>
      <c r="C804" s="3"/>
      <c r="D804" s="3"/>
    </row>
    <row r="805" spans="1:4" x14ac:dyDescent="0.2">
      <c r="A805" s="3"/>
      <c r="B805" s="3"/>
      <c r="C805" s="3"/>
      <c r="D805" s="3"/>
    </row>
    <row r="806" spans="1:4" x14ac:dyDescent="0.2">
      <c r="A806" s="3"/>
      <c r="B806" s="3"/>
      <c r="C806" s="3"/>
      <c r="D806" s="3"/>
    </row>
    <row r="807" spans="1:4" x14ac:dyDescent="0.2">
      <c r="A807" s="3"/>
      <c r="B807" s="3"/>
      <c r="C807" s="3"/>
      <c r="D807" s="3"/>
    </row>
    <row r="808" spans="1:4" x14ac:dyDescent="0.2">
      <c r="A808" s="3"/>
      <c r="B808" s="3"/>
      <c r="C808" s="3"/>
      <c r="D808" s="3"/>
    </row>
    <row r="809" spans="1:4" x14ac:dyDescent="0.2">
      <c r="A809" s="3"/>
      <c r="B809" s="3"/>
      <c r="C809" s="3"/>
      <c r="D809" s="3"/>
    </row>
    <row r="810" spans="1:4" x14ac:dyDescent="0.2">
      <c r="A810" s="3"/>
      <c r="B810" s="3"/>
      <c r="C810" s="3"/>
      <c r="D810" s="3"/>
    </row>
    <row r="811" spans="1:4" x14ac:dyDescent="0.2">
      <c r="A811" s="3"/>
      <c r="B811" s="3"/>
      <c r="C811" s="3"/>
      <c r="D811" s="3"/>
    </row>
    <row r="812" spans="1:4" x14ac:dyDescent="0.2">
      <c r="A812" s="3"/>
      <c r="B812" s="3"/>
      <c r="C812" s="3"/>
      <c r="D812" s="3"/>
    </row>
    <row r="813" spans="1:4" x14ac:dyDescent="0.2">
      <c r="A813" s="3"/>
      <c r="B813" s="3"/>
      <c r="C813" s="3"/>
      <c r="D813" s="3"/>
    </row>
    <row r="814" spans="1:4" x14ac:dyDescent="0.2">
      <c r="A814" s="3"/>
      <c r="B814" s="3"/>
      <c r="C814" s="3"/>
      <c r="D814" s="3"/>
    </row>
    <row r="815" spans="1:4" x14ac:dyDescent="0.2">
      <c r="A815" s="3"/>
      <c r="B815" s="3"/>
      <c r="C815" s="3"/>
      <c r="D815" s="3"/>
    </row>
    <row r="816" spans="1:4" x14ac:dyDescent="0.2">
      <c r="A816" s="3"/>
      <c r="B816" s="3"/>
      <c r="C816" s="3"/>
      <c r="D816" s="3"/>
    </row>
    <row r="817" spans="1:4" x14ac:dyDescent="0.2">
      <c r="A817" s="3"/>
      <c r="B817" s="3"/>
      <c r="C817" s="3"/>
      <c r="D817" s="3"/>
    </row>
    <row r="818" spans="1:4" x14ac:dyDescent="0.2">
      <c r="A818" s="3"/>
      <c r="B818" s="3"/>
      <c r="C818" s="3"/>
      <c r="D818" s="3"/>
    </row>
    <row r="819" spans="1:4" x14ac:dyDescent="0.2">
      <c r="A819" s="3"/>
      <c r="B819" s="3"/>
      <c r="C819" s="3"/>
      <c r="D819" s="3"/>
    </row>
    <row r="820" spans="1:4" x14ac:dyDescent="0.2">
      <c r="A820" s="3"/>
      <c r="B820" s="3"/>
      <c r="C820" s="3"/>
      <c r="D820" s="3"/>
    </row>
    <row r="821" spans="1:4" x14ac:dyDescent="0.2">
      <c r="A821" s="3"/>
      <c r="B821" s="3"/>
      <c r="C821" s="3"/>
      <c r="D821" s="3"/>
    </row>
    <row r="822" spans="1:4" x14ac:dyDescent="0.2">
      <c r="A822" s="3"/>
      <c r="B822" s="3"/>
      <c r="C822" s="3"/>
      <c r="D822" s="3"/>
    </row>
    <row r="823" spans="1:4" x14ac:dyDescent="0.2">
      <c r="A823" s="3"/>
      <c r="B823" s="3"/>
      <c r="C823" s="3"/>
      <c r="D823" s="3"/>
    </row>
    <row r="824" spans="1:4" x14ac:dyDescent="0.2">
      <c r="A824" s="3"/>
      <c r="B824" s="3"/>
      <c r="C824" s="3"/>
      <c r="D824" s="3"/>
    </row>
    <row r="825" spans="1:4" x14ac:dyDescent="0.2">
      <c r="A825" s="3"/>
      <c r="B825" s="3"/>
      <c r="C825" s="3"/>
      <c r="D825" s="3"/>
    </row>
    <row r="826" spans="1:4" x14ac:dyDescent="0.2">
      <c r="A826" s="3"/>
      <c r="B826" s="3"/>
      <c r="C826" s="3"/>
      <c r="D826" s="3"/>
    </row>
    <row r="827" spans="1:4" x14ac:dyDescent="0.2">
      <c r="A827" s="3"/>
      <c r="B827" s="3"/>
      <c r="C827" s="3"/>
      <c r="D827" s="3"/>
    </row>
    <row r="828" spans="1:4" x14ac:dyDescent="0.2">
      <c r="A828" s="3"/>
      <c r="B828" s="3"/>
      <c r="C828" s="3"/>
      <c r="D828" s="3"/>
    </row>
    <row r="829" spans="1:4" x14ac:dyDescent="0.2">
      <c r="A829" s="3"/>
      <c r="B829" s="3"/>
      <c r="C829" s="3"/>
      <c r="D829" s="3"/>
    </row>
    <row r="830" spans="1:4" x14ac:dyDescent="0.2">
      <c r="A830" s="3"/>
      <c r="B830" s="3"/>
      <c r="C830" s="3"/>
      <c r="D830" s="3"/>
    </row>
    <row r="831" spans="1:4" x14ac:dyDescent="0.2">
      <c r="A831" s="3"/>
      <c r="B831" s="3"/>
      <c r="C831" s="3"/>
      <c r="D831" s="3"/>
    </row>
    <row r="832" spans="1:4" x14ac:dyDescent="0.2">
      <c r="A832" s="3"/>
      <c r="B832" s="3"/>
      <c r="C832" s="3"/>
      <c r="D832" s="3"/>
    </row>
    <row r="833" spans="1:4" x14ac:dyDescent="0.2">
      <c r="A833" s="3"/>
      <c r="B833" s="3"/>
      <c r="C833" s="3"/>
      <c r="D833" s="3"/>
    </row>
    <row r="834" spans="1:4" x14ac:dyDescent="0.2">
      <c r="A834" s="3"/>
      <c r="B834" s="3"/>
      <c r="C834" s="3"/>
      <c r="D834" s="3"/>
    </row>
    <row r="835" spans="1:4" x14ac:dyDescent="0.2">
      <c r="A835" s="3"/>
      <c r="B835" s="3"/>
      <c r="C835" s="3"/>
      <c r="D835" s="3"/>
    </row>
    <row r="836" spans="1:4" x14ac:dyDescent="0.2">
      <c r="A836" s="3"/>
      <c r="B836" s="3"/>
      <c r="C836" s="3"/>
      <c r="D836" s="3"/>
    </row>
    <row r="837" spans="1:4" x14ac:dyDescent="0.2">
      <c r="A837" s="3"/>
      <c r="B837" s="3"/>
      <c r="C837" s="3"/>
      <c r="D837" s="3"/>
    </row>
    <row r="838" spans="1:4" x14ac:dyDescent="0.2">
      <c r="A838" s="3"/>
      <c r="B838" s="3"/>
      <c r="C838" s="3"/>
      <c r="D838" s="3"/>
    </row>
    <row r="839" spans="1:4" x14ac:dyDescent="0.2">
      <c r="A839" s="3"/>
      <c r="B839" s="3"/>
      <c r="C839" s="3"/>
      <c r="D839" s="3"/>
    </row>
    <row r="840" spans="1:4" x14ac:dyDescent="0.2">
      <c r="A840" s="3"/>
      <c r="B840" s="3"/>
      <c r="C840" s="3"/>
      <c r="D840" s="3"/>
    </row>
    <row r="841" spans="1:4" x14ac:dyDescent="0.2">
      <c r="A841" s="3"/>
      <c r="B841" s="3"/>
      <c r="C841" s="3"/>
      <c r="D841" s="3"/>
    </row>
    <row r="842" spans="1:4" x14ac:dyDescent="0.2">
      <c r="A842" s="3"/>
      <c r="B842" s="3"/>
      <c r="C842" s="3"/>
      <c r="D842" s="3"/>
    </row>
    <row r="843" spans="1:4" x14ac:dyDescent="0.2">
      <c r="A843" s="3"/>
      <c r="B843" s="3"/>
      <c r="C843" s="3"/>
      <c r="D843" s="3"/>
    </row>
    <row r="844" spans="1:4" x14ac:dyDescent="0.2">
      <c r="A844" s="3"/>
      <c r="B844" s="3"/>
      <c r="C844" s="3"/>
      <c r="D844" s="3"/>
    </row>
    <row r="845" spans="1:4" x14ac:dyDescent="0.2">
      <c r="A845" s="3"/>
      <c r="B845" s="3"/>
      <c r="C845" s="3"/>
      <c r="D845" s="3"/>
    </row>
    <row r="846" spans="1:4" x14ac:dyDescent="0.2">
      <c r="A846" s="3"/>
      <c r="B846" s="3"/>
      <c r="C846" s="3"/>
      <c r="D846" s="3"/>
    </row>
    <row r="847" spans="1:4" x14ac:dyDescent="0.2">
      <c r="A847" s="3"/>
      <c r="B847" s="3"/>
      <c r="C847" s="3"/>
      <c r="D847" s="3"/>
    </row>
    <row r="848" spans="1:4" x14ac:dyDescent="0.2">
      <c r="A848" s="3"/>
      <c r="B848" s="3"/>
      <c r="C848" s="3"/>
      <c r="D848" s="3"/>
    </row>
    <row r="849" spans="1:4" x14ac:dyDescent="0.2">
      <c r="A849" s="3"/>
      <c r="B849" s="3"/>
      <c r="C849" s="3"/>
      <c r="D849" s="3"/>
    </row>
    <row r="850" spans="1:4" x14ac:dyDescent="0.2">
      <c r="A850" s="3"/>
      <c r="B850" s="3"/>
      <c r="C850" s="3"/>
      <c r="D850" s="3"/>
    </row>
    <row r="851" spans="1:4" x14ac:dyDescent="0.2">
      <c r="A851" s="3"/>
      <c r="B851" s="3"/>
      <c r="C851" s="3"/>
      <c r="D851" s="3"/>
    </row>
    <row r="852" spans="1:4" x14ac:dyDescent="0.2">
      <c r="A852" s="3"/>
      <c r="B852" s="3"/>
      <c r="C852" s="3"/>
      <c r="D852" s="3"/>
    </row>
    <row r="853" spans="1:4" x14ac:dyDescent="0.2">
      <c r="A853" s="3"/>
      <c r="B853" s="3"/>
      <c r="C853" s="3"/>
      <c r="D853" s="3"/>
    </row>
    <row r="854" spans="1:4" x14ac:dyDescent="0.2">
      <c r="A854" s="3"/>
      <c r="B854" s="3"/>
      <c r="C854" s="3"/>
      <c r="D854" s="3"/>
    </row>
    <row r="855" spans="1:4" x14ac:dyDescent="0.2">
      <c r="A855" s="3"/>
      <c r="B855" s="3"/>
      <c r="C855" s="3"/>
      <c r="D855" s="3"/>
    </row>
    <row r="856" spans="1:4" x14ac:dyDescent="0.2">
      <c r="A856" s="3"/>
      <c r="B856" s="3"/>
      <c r="C856" s="3"/>
      <c r="D856" s="3"/>
    </row>
    <row r="857" spans="1:4" x14ac:dyDescent="0.2">
      <c r="A857" s="3"/>
      <c r="B857" s="3"/>
      <c r="C857" s="3"/>
      <c r="D857" s="3"/>
    </row>
    <row r="858" spans="1:4" x14ac:dyDescent="0.2">
      <c r="A858" s="3"/>
      <c r="B858" s="3"/>
      <c r="C858" s="3"/>
      <c r="D858" s="3"/>
    </row>
    <row r="859" spans="1:4" x14ac:dyDescent="0.2">
      <c r="A859" s="3"/>
      <c r="B859" s="3"/>
      <c r="C859" s="3"/>
      <c r="D859" s="3"/>
    </row>
    <row r="860" spans="1:4" x14ac:dyDescent="0.2">
      <c r="A860" s="3"/>
      <c r="B860" s="3"/>
      <c r="C860" s="3"/>
      <c r="D860" s="3"/>
    </row>
    <row r="861" spans="1:4" x14ac:dyDescent="0.2">
      <c r="A861" s="3"/>
      <c r="B861" s="3"/>
      <c r="C861" s="3"/>
      <c r="D861" s="3"/>
    </row>
    <row r="862" spans="1:4" x14ac:dyDescent="0.2">
      <c r="A862" s="3"/>
      <c r="B862" s="3"/>
      <c r="C862" s="3"/>
      <c r="D862" s="3"/>
    </row>
    <row r="863" spans="1:4" x14ac:dyDescent="0.2">
      <c r="A863" s="3"/>
      <c r="B863" s="3"/>
      <c r="C863" s="3"/>
      <c r="D863" s="3"/>
    </row>
    <row r="864" spans="1:4" x14ac:dyDescent="0.2">
      <c r="A864" s="3"/>
      <c r="B864" s="3"/>
      <c r="C864" s="3"/>
      <c r="D864" s="3"/>
    </row>
    <row r="865" spans="1:4" x14ac:dyDescent="0.2">
      <c r="A865" s="3"/>
      <c r="B865" s="3"/>
      <c r="C865" s="3"/>
      <c r="D865" s="3"/>
    </row>
    <row r="866" spans="1:4" x14ac:dyDescent="0.2">
      <c r="A866" s="3"/>
      <c r="B866" s="3"/>
      <c r="C866" s="3"/>
      <c r="D866" s="3"/>
    </row>
    <row r="867" spans="1:4" x14ac:dyDescent="0.2">
      <c r="A867" s="3"/>
      <c r="B867" s="3"/>
      <c r="C867" s="3"/>
      <c r="D867" s="3"/>
    </row>
    <row r="868" spans="1:4" x14ac:dyDescent="0.2">
      <c r="A868" s="3"/>
      <c r="B868" s="3"/>
      <c r="C868" s="3"/>
      <c r="D868" s="3"/>
    </row>
    <row r="869" spans="1:4" x14ac:dyDescent="0.2">
      <c r="A869" s="3"/>
      <c r="B869" s="3"/>
      <c r="C869" s="3"/>
      <c r="D869" s="3"/>
    </row>
    <row r="870" spans="1:4" x14ac:dyDescent="0.2">
      <c r="A870" s="3"/>
      <c r="B870" s="3"/>
      <c r="C870" s="3"/>
      <c r="D870" s="3"/>
    </row>
    <row r="871" spans="1:4" x14ac:dyDescent="0.2">
      <c r="A871" s="3"/>
      <c r="B871" s="3"/>
      <c r="C871" s="3"/>
      <c r="D871" s="3"/>
    </row>
    <row r="872" spans="1:4" x14ac:dyDescent="0.2">
      <c r="A872" s="3"/>
      <c r="B872" s="3"/>
      <c r="C872" s="3"/>
      <c r="D872" s="3"/>
    </row>
    <row r="873" spans="1:4" x14ac:dyDescent="0.2">
      <c r="A873" s="3"/>
      <c r="B873" s="3"/>
      <c r="C873" s="3"/>
      <c r="D873" s="3"/>
    </row>
    <row r="874" spans="1:4" x14ac:dyDescent="0.2">
      <c r="A874" s="3"/>
      <c r="B874" s="3"/>
      <c r="C874" s="3"/>
      <c r="D874" s="3"/>
    </row>
    <row r="875" spans="1:4" x14ac:dyDescent="0.2">
      <c r="A875" s="3"/>
      <c r="B875" s="3"/>
      <c r="C875" s="3"/>
      <c r="D875" s="3"/>
    </row>
    <row r="876" spans="1:4" x14ac:dyDescent="0.2">
      <c r="A876" s="3"/>
      <c r="B876" s="3"/>
      <c r="C876" s="3"/>
      <c r="D876" s="3"/>
    </row>
    <row r="877" spans="1:4" x14ac:dyDescent="0.2">
      <c r="A877" s="3"/>
      <c r="B877" s="3"/>
      <c r="C877" s="3"/>
      <c r="D877" s="3"/>
    </row>
    <row r="878" spans="1:4" x14ac:dyDescent="0.2">
      <c r="A878" s="3"/>
      <c r="B878" s="3"/>
      <c r="C878" s="3"/>
      <c r="D878" s="3"/>
    </row>
    <row r="879" spans="1:4" x14ac:dyDescent="0.2">
      <c r="A879" s="3"/>
      <c r="B879" s="3"/>
      <c r="C879" s="3"/>
      <c r="D879" s="3"/>
    </row>
    <row r="880" spans="1:4" x14ac:dyDescent="0.2">
      <c r="A880" s="3"/>
      <c r="B880" s="3"/>
      <c r="C880" s="3"/>
      <c r="D880" s="3"/>
    </row>
    <row r="881" spans="1:4" x14ac:dyDescent="0.2">
      <c r="A881" s="3"/>
      <c r="B881" s="3"/>
      <c r="C881" s="3"/>
      <c r="D881" s="3"/>
    </row>
    <row r="882" spans="1:4" x14ac:dyDescent="0.2">
      <c r="A882" s="3"/>
      <c r="B882" s="3"/>
      <c r="C882" s="3"/>
      <c r="D882" s="3"/>
    </row>
    <row r="883" spans="1:4" x14ac:dyDescent="0.2">
      <c r="A883" s="3"/>
      <c r="B883" s="3"/>
      <c r="C883" s="3"/>
      <c r="D883" s="3"/>
    </row>
    <row r="884" spans="1:4" x14ac:dyDescent="0.2">
      <c r="A884" s="3"/>
      <c r="B884" s="3"/>
      <c r="C884" s="3"/>
      <c r="D884" s="3"/>
    </row>
    <row r="885" spans="1:4" x14ac:dyDescent="0.2">
      <c r="A885" s="3"/>
      <c r="B885" s="3"/>
      <c r="C885" s="3"/>
      <c r="D885" s="3"/>
    </row>
    <row r="886" spans="1:4" x14ac:dyDescent="0.2">
      <c r="A886" s="3"/>
      <c r="B886" s="3"/>
      <c r="C886" s="3"/>
      <c r="D886" s="3"/>
    </row>
    <row r="887" spans="1:4" x14ac:dyDescent="0.2">
      <c r="A887" s="3"/>
      <c r="B887" s="3"/>
      <c r="C887" s="3"/>
      <c r="D887" s="3"/>
    </row>
    <row r="888" spans="1:4" x14ac:dyDescent="0.2">
      <c r="A888" s="3"/>
      <c r="B888" s="3"/>
      <c r="C888" s="3"/>
      <c r="D888" s="3"/>
    </row>
    <row r="889" spans="1:4" x14ac:dyDescent="0.2">
      <c r="A889" s="3"/>
      <c r="B889" s="3"/>
      <c r="C889" s="3"/>
      <c r="D889" s="3"/>
    </row>
    <row r="890" spans="1:4" x14ac:dyDescent="0.2">
      <c r="A890" s="3"/>
      <c r="B890" s="3"/>
      <c r="C890" s="3"/>
      <c r="D890" s="3"/>
    </row>
    <row r="891" spans="1:4" x14ac:dyDescent="0.2">
      <c r="A891" s="3"/>
      <c r="B891" s="3"/>
      <c r="C891" s="3"/>
      <c r="D891" s="3"/>
    </row>
    <row r="892" spans="1:4" x14ac:dyDescent="0.2">
      <c r="A892" s="3"/>
      <c r="B892" s="3"/>
      <c r="C892" s="3"/>
      <c r="D892" s="3"/>
    </row>
    <row r="893" spans="1:4" x14ac:dyDescent="0.2">
      <c r="A893" s="3"/>
      <c r="B893" s="3"/>
      <c r="C893" s="3"/>
      <c r="D893" s="3"/>
    </row>
    <row r="894" spans="1:4" x14ac:dyDescent="0.2">
      <c r="A894" s="3"/>
      <c r="B894" s="3"/>
      <c r="C894" s="3"/>
      <c r="D894" s="3"/>
    </row>
    <row r="895" spans="1:4" x14ac:dyDescent="0.2">
      <c r="A895" s="3"/>
      <c r="B895" s="3"/>
      <c r="C895" s="3"/>
      <c r="D895" s="3"/>
    </row>
    <row r="896" spans="1:4" x14ac:dyDescent="0.2">
      <c r="A896" s="3"/>
      <c r="B896" s="3"/>
      <c r="C896" s="3"/>
      <c r="D896" s="3"/>
    </row>
    <row r="897" spans="1:4" x14ac:dyDescent="0.2">
      <c r="A897" s="3"/>
      <c r="B897" s="3"/>
      <c r="C897" s="3"/>
      <c r="D897" s="3"/>
    </row>
    <row r="898" spans="1:4" x14ac:dyDescent="0.2">
      <c r="A898" s="3"/>
      <c r="B898" s="3"/>
      <c r="C898" s="3"/>
      <c r="D898" s="3"/>
    </row>
    <row r="899" spans="1:4" x14ac:dyDescent="0.2">
      <c r="A899" s="3"/>
      <c r="B899" s="3"/>
      <c r="C899" s="3"/>
      <c r="D899" s="3"/>
    </row>
    <row r="900" spans="1:4" x14ac:dyDescent="0.2">
      <c r="A900" s="3"/>
      <c r="B900" s="3"/>
      <c r="C900" s="3"/>
      <c r="D900" s="3"/>
    </row>
    <row r="901" spans="1:4" x14ac:dyDescent="0.2">
      <c r="A901" s="3"/>
      <c r="B901" s="3"/>
      <c r="C901" s="3"/>
      <c r="D901" s="3"/>
    </row>
    <row r="902" spans="1:4" x14ac:dyDescent="0.2">
      <c r="A902" s="3"/>
      <c r="B902" s="3"/>
      <c r="C902" s="3"/>
      <c r="D902" s="3"/>
    </row>
    <row r="903" spans="1:4" x14ac:dyDescent="0.2">
      <c r="A903" s="3"/>
      <c r="B903" s="3"/>
      <c r="C903" s="3"/>
      <c r="D903" s="3"/>
    </row>
    <row r="904" spans="1:4" x14ac:dyDescent="0.2">
      <c r="A904" s="3"/>
      <c r="B904" s="3"/>
      <c r="C904" s="3"/>
      <c r="D904" s="3"/>
    </row>
    <row r="905" spans="1:4" x14ac:dyDescent="0.2">
      <c r="A905" s="3"/>
      <c r="B905" s="3"/>
      <c r="C905" s="3"/>
      <c r="D905" s="3"/>
    </row>
  </sheetData>
  <mergeCells count="3">
    <mergeCell ref="B7:D7"/>
    <mergeCell ref="F7:G7"/>
    <mergeCell ref="F8:G8"/>
  </mergeCells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832"/>
  <sheetViews>
    <sheetView topLeftCell="A37" zoomScale="87" workbookViewId="0">
      <selection activeCell="L74" sqref="L74"/>
    </sheetView>
  </sheetViews>
  <sheetFormatPr baseColWidth="10" defaultColWidth="10.83203125" defaultRowHeight="15" x14ac:dyDescent="0.2"/>
  <cols>
    <col min="1" max="1" width="15.33203125" style="1" customWidth="1"/>
    <col min="2" max="2" width="12.6640625" style="1" customWidth="1"/>
    <col min="3" max="3" width="10.83203125" style="1"/>
    <col min="4" max="4" width="12.1640625" style="1" bestFit="1" customWidth="1"/>
    <col min="5" max="5" width="10.83203125" style="1"/>
    <col min="6" max="6" width="12.1640625" style="1" bestFit="1" customWidth="1"/>
    <col min="7" max="7" width="10.83203125" style="1"/>
    <col min="8" max="8" width="6.83203125" style="1" bestFit="1" customWidth="1"/>
    <col min="9" max="9" width="10.83203125" style="1"/>
    <col min="10" max="10" width="10.33203125" style="1" bestFit="1" customWidth="1"/>
    <col min="11" max="11" width="12" style="1" bestFit="1" customWidth="1"/>
    <col min="12" max="12" width="6" style="1" bestFit="1" customWidth="1"/>
    <col min="13" max="13" width="18.33203125" style="1" customWidth="1"/>
    <col min="14" max="16384" width="10.83203125" style="1"/>
  </cols>
  <sheetData>
    <row r="1" spans="1:41" s="3" customFormat="1" x14ac:dyDescent="0.2"/>
    <row r="2" spans="1:41" s="3" customFormat="1" x14ac:dyDescent="0.2"/>
    <row r="3" spans="1:41" s="3" customFormat="1" x14ac:dyDescent="0.2"/>
    <row r="4" spans="1:41" s="3" customFormat="1" x14ac:dyDescent="0.2"/>
    <row r="5" spans="1:41" s="3" customFormat="1" x14ac:dyDescent="0.2"/>
    <row r="6" spans="1:41" ht="16" thickBot="1" x14ac:dyDescent="0.2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spans="1:41" ht="16" thickBot="1" x14ac:dyDescent="0.25">
      <c r="A7" s="3"/>
      <c r="B7" s="289" t="s">
        <v>262</v>
      </c>
      <c r="C7" s="293"/>
      <c r="D7" s="293"/>
      <c r="E7" s="293"/>
      <c r="F7" s="293"/>
      <c r="G7" s="290"/>
      <c r="H7" s="3"/>
      <c r="I7" s="289" t="s">
        <v>274</v>
      </c>
      <c r="J7" s="290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spans="1:41" x14ac:dyDescent="0.2">
      <c r="A8" s="3"/>
      <c r="B8" s="4"/>
      <c r="C8" s="5" t="s">
        <v>1</v>
      </c>
      <c r="D8" s="5" t="s">
        <v>2</v>
      </c>
      <c r="E8" s="5" t="s">
        <v>3</v>
      </c>
      <c r="F8" s="5" t="s">
        <v>4</v>
      </c>
      <c r="G8" s="75" t="s">
        <v>5</v>
      </c>
      <c r="H8" s="3"/>
      <c r="I8" s="76" t="s">
        <v>265</v>
      </c>
      <c r="J8" s="77">
        <v>5.5E-2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spans="1:41" x14ac:dyDescent="0.2">
      <c r="A9" s="3"/>
      <c r="B9" s="4" t="s">
        <v>1</v>
      </c>
      <c r="C9" s="88">
        <v>9.6410281851255775E-6</v>
      </c>
      <c r="D9" s="88">
        <v>1.9352020454999064E-6</v>
      </c>
      <c r="E9" s="88">
        <v>8.8894587846333195E-6</v>
      </c>
      <c r="F9" s="88">
        <v>2.7930964857425522E-5</v>
      </c>
      <c r="G9" s="231">
        <v>-2.3078141735854985E-5</v>
      </c>
      <c r="H9" s="3"/>
      <c r="I9" s="4" t="s">
        <v>266</v>
      </c>
      <c r="J9" s="78">
        <v>8.5000000000000006E-2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spans="1:41" x14ac:dyDescent="0.2">
      <c r="A10" s="3"/>
      <c r="B10" s="4" t="s">
        <v>2</v>
      </c>
      <c r="C10" s="88">
        <v>1.9352020454999064E-6</v>
      </c>
      <c r="D10" s="88">
        <v>2.3384762387108626E-3</v>
      </c>
      <c r="E10" s="88">
        <v>1.2203854658294766E-3</v>
      </c>
      <c r="F10" s="88">
        <v>1.3027752092817924E-3</v>
      </c>
      <c r="G10" s="231">
        <v>8.3402896955631078E-5</v>
      </c>
      <c r="H10" s="3"/>
      <c r="I10" s="4" t="s">
        <v>267</v>
      </c>
      <c r="J10" s="79">
        <v>0.08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spans="1:41" x14ac:dyDescent="0.2">
      <c r="A11" s="3"/>
      <c r="B11" s="4" t="s">
        <v>3</v>
      </c>
      <c r="C11" s="88">
        <v>8.8894587846333195E-6</v>
      </c>
      <c r="D11" s="88">
        <v>1.2203854658294766E-3</v>
      </c>
      <c r="E11" s="88">
        <v>1.9345221968234405E-3</v>
      </c>
      <c r="F11" s="88">
        <v>7.4277344047080085E-4</v>
      </c>
      <c r="G11" s="231">
        <v>5.5400348511369657E-5</v>
      </c>
      <c r="H11" s="3"/>
      <c r="I11" s="4" t="s">
        <v>4</v>
      </c>
      <c r="J11" s="79">
        <v>0.13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ht="16" thickBot="1" x14ac:dyDescent="0.25">
      <c r="A12" s="3"/>
      <c r="B12" s="4" t="s">
        <v>4</v>
      </c>
      <c r="C12" s="88">
        <v>2.7930964857425522E-5</v>
      </c>
      <c r="D12" s="88">
        <v>1.3027752092817924E-3</v>
      </c>
      <c r="E12" s="88">
        <v>7.4277344047080085E-4</v>
      </c>
      <c r="F12" s="88">
        <v>1.401700208276857E-2</v>
      </c>
      <c r="G12" s="231">
        <v>4.1088267712916515E-3</v>
      </c>
      <c r="H12" s="3"/>
      <c r="I12" s="8" t="s">
        <v>5</v>
      </c>
      <c r="J12" s="80">
        <v>0.15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6" thickBot="1" x14ac:dyDescent="0.25">
      <c r="A13" s="3"/>
      <c r="B13" s="8" t="s">
        <v>5</v>
      </c>
      <c r="C13" s="91">
        <v>-2.3078141735854985E-5</v>
      </c>
      <c r="D13" s="91">
        <v>8.3402896955631078E-5</v>
      </c>
      <c r="E13" s="91">
        <v>5.5400348511369657E-5</v>
      </c>
      <c r="F13" s="91">
        <v>4.1088267712916515E-3</v>
      </c>
      <c r="G13" s="232">
        <v>1.5039529701081022E-2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6" thickBot="1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ht="16" thickBot="1" x14ac:dyDescent="0.25">
      <c r="A15" s="3"/>
      <c r="B15" s="141" t="s">
        <v>365</v>
      </c>
      <c r="C15" s="292" t="s">
        <v>366</v>
      </c>
      <c r="D15" s="292"/>
      <c r="E15" s="315"/>
      <c r="F15" s="3"/>
      <c r="G15" s="3"/>
      <c r="H15" s="5"/>
      <c r="I15" s="5"/>
      <c r="J15" s="5"/>
      <c r="K15" s="5"/>
      <c r="L15" s="5"/>
      <c r="M15" s="5"/>
      <c r="N15" s="3"/>
      <c r="O15" s="5"/>
      <c r="P15" s="109"/>
      <c r="Q15" s="105"/>
      <c r="R15" s="105"/>
      <c r="S15" s="105"/>
      <c r="T15" s="105"/>
      <c r="U15" s="105"/>
      <c r="V15" s="107"/>
      <c r="W15" s="107"/>
      <c r="X15" s="107"/>
      <c r="Y15" s="92"/>
      <c r="Z15" s="5"/>
      <c r="AA15" s="5"/>
      <c r="AB15" s="5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">
      <c r="A16" s="3"/>
      <c r="B16" s="140" t="s">
        <v>360</v>
      </c>
      <c r="C16" s="113">
        <v>0</v>
      </c>
      <c r="D16" s="129" t="s">
        <v>376</v>
      </c>
      <c r="E16" s="157">
        <v>0.6</v>
      </c>
      <c r="F16" s="3"/>
      <c r="G16" s="3"/>
      <c r="H16" s="98"/>
      <c r="I16" s="99"/>
      <c r="J16" s="99"/>
      <c r="K16" s="98"/>
      <c r="L16" s="108"/>
      <c r="M16" s="110"/>
      <c r="N16" s="3"/>
      <c r="O16" s="5"/>
      <c r="P16" s="109"/>
      <c r="Q16" s="105"/>
      <c r="R16" s="105"/>
      <c r="S16" s="105"/>
      <c r="T16" s="105"/>
      <c r="U16" s="105"/>
      <c r="V16" s="107"/>
      <c r="W16" s="107"/>
      <c r="X16" s="107"/>
      <c r="Y16" s="92"/>
      <c r="Z16" s="5"/>
      <c r="AA16" s="5"/>
      <c r="AB16" s="5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">
      <c r="A17" s="3"/>
      <c r="B17" s="143" t="s">
        <v>361</v>
      </c>
      <c r="C17" s="113">
        <v>0.1</v>
      </c>
      <c r="D17" s="129" t="s">
        <v>377</v>
      </c>
      <c r="E17" s="157">
        <v>0.6</v>
      </c>
      <c r="F17" s="3"/>
      <c r="G17" s="3"/>
      <c r="H17" s="99"/>
      <c r="I17" s="99"/>
      <c r="J17" s="99"/>
      <c r="K17" s="99"/>
      <c r="L17" s="108"/>
      <c r="M17" s="110"/>
      <c r="N17" s="3"/>
      <c r="O17" s="5"/>
      <c r="P17" s="109"/>
      <c r="Q17" s="105"/>
      <c r="R17" s="105"/>
      <c r="S17" s="105"/>
      <c r="T17" s="105"/>
      <c r="U17" s="105"/>
      <c r="V17" s="107"/>
      <c r="W17" s="107"/>
      <c r="X17" s="107"/>
      <c r="Y17" s="92"/>
      <c r="Z17" s="5"/>
      <c r="AA17" s="5"/>
      <c r="AB17" s="5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">
      <c r="A18" s="3"/>
      <c r="B18" s="143" t="s">
        <v>362</v>
      </c>
      <c r="C18" s="113">
        <v>0</v>
      </c>
      <c r="D18" s="129" t="s">
        <v>379</v>
      </c>
      <c r="E18" s="157">
        <v>0.2</v>
      </c>
      <c r="F18" s="3"/>
      <c r="G18" s="3"/>
      <c r="H18" s="108"/>
      <c r="I18" s="108"/>
      <c r="J18" s="108"/>
      <c r="K18" s="108"/>
      <c r="L18" s="108"/>
      <c r="M18" s="5"/>
      <c r="N18" s="3"/>
      <c r="O18" s="5"/>
      <c r="P18" s="92"/>
      <c r="Q18" s="105"/>
      <c r="R18" s="105"/>
      <c r="S18" s="105"/>
      <c r="T18" s="105"/>
      <c r="U18" s="105"/>
      <c r="V18" s="107"/>
      <c r="W18" s="107"/>
      <c r="X18" s="107"/>
      <c r="Y18" s="92"/>
      <c r="Z18" s="5"/>
      <c r="AA18" s="5"/>
      <c r="AB18" s="5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">
      <c r="A19" s="3"/>
      <c r="B19" s="143" t="s">
        <v>363</v>
      </c>
      <c r="C19" s="113">
        <v>0</v>
      </c>
      <c r="D19" s="129" t="s">
        <v>378</v>
      </c>
      <c r="E19" s="157">
        <v>0.4</v>
      </c>
      <c r="F19" s="3"/>
      <c r="G19" s="3"/>
      <c r="H19" s="108"/>
      <c r="I19" s="108"/>
      <c r="J19" s="108"/>
      <c r="K19" s="108"/>
      <c r="L19" s="108"/>
      <c r="M19" s="5"/>
      <c r="N19" s="100"/>
      <c r="O19" s="108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">
      <c r="A20" s="3"/>
      <c r="B20" s="143" t="s">
        <v>364</v>
      </c>
      <c r="C20" s="113">
        <v>0</v>
      </c>
      <c r="D20" s="129" t="s">
        <v>380</v>
      </c>
      <c r="E20" s="157">
        <v>0.15</v>
      </c>
      <c r="F20" s="3"/>
      <c r="G20" s="3"/>
      <c r="H20" s="108"/>
      <c r="I20" s="108"/>
      <c r="J20" s="108"/>
      <c r="K20" s="108"/>
      <c r="L20" s="5"/>
      <c r="M20" s="5"/>
      <c r="N20" s="100"/>
      <c r="O20" s="108"/>
      <c r="P20" s="108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">
      <c r="A21" s="3"/>
      <c r="B21" s="143" t="s">
        <v>367</v>
      </c>
      <c r="C21" s="129"/>
      <c r="D21" s="129" t="s">
        <v>384</v>
      </c>
      <c r="E21" s="157">
        <v>0.45</v>
      </c>
      <c r="F21" s="3"/>
      <c r="G21" s="3"/>
      <c r="H21" s="108"/>
      <c r="I21" s="108"/>
      <c r="J21" s="108"/>
      <c r="K21" s="108"/>
      <c r="L21" s="5"/>
      <c r="M21" s="5"/>
      <c r="N21" s="100"/>
      <c r="O21" s="108"/>
      <c r="P21" s="108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">
      <c r="A22" s="3"/>
      <c r="B22" s="143" t="s">
        <v>369</v>
      </c>
      <c r="C22" s="129"/>
      <c r="D22" s="129" t="s">
        <v>383</v>
      </c>
      <c r="E22" s="157">
        <v>0.45</v>
      </c>
      <c r="F22" s="3"/>
      <c r="G22" s="3"/>
      <c r="H22" s="3"/>
      <c r="I22" s="3"/>
      <c r="J22" s="3"/>
      <c r="K22" s="3"/>
      <c r="L22" s="3"/>
      <c r="M22" s="3"/>
      <c r="N22" s="100"/>
      <c r="O22" s="108"/>
      <c r="P22" s="108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">
      <c r="A23" s="3"/>
      <c r="B23" s="143" t="s">
        <v>368</v>
      </c>
      <c r="C23" s="129"/>
      <c r="D23" s="129" t="s">
        <v>381</v>
      </c>
      <c r="E23" s="157">
        <v>0.65</v>
      </c>
      <c r="F23" s="3"/>
      <c r="G23" s="3"/>
      <c r="H23" s="3"/>
      <c r="I23" s="3"/>
      <c r="J23" s="3"/>
      <c r="K23" s="3"/>
      <c r="L23" s="3"/>
      <c r="M23" s="3"/>
      <c r="N23" s="100"/>
      <c r="O23" s="108"/>
      <c r="P23" s="108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ht="16" thickBot="1" x14ac:dyDescent="0.25">
      <c r="A24" s="3"/>
      <c r="B24" s="142" t="s">
        <v>370</v>
      </c>
      <c r="C24" s="158"/>
      <c r="D24" s="158" t="s">
        <v>382</v>
      </c>
      <c r="E24" s="159">
        <v>0.65</v>
      </c>
      <c r="F24" s="3"/>
      <c r="G24" s="3"/>
      <c r="H24" s="3"/>
      <c r="I24" s="3"/>
      <c r="J24" s="3"/>
      <c r="K24" s="3"/>
      <c r="L24" s="3"/>
      <c r="M24" s="3"/>
      <c r="N24" s="100"/>
      <c r="O24" s="108"/>
      <c r="P24" s="108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ht="16" thickBot="1" x14ac:dyDescent="0.25">
      <c r="A25" s="3"/>
      <c r="B25" s="3"/>
      <c r="C25" s="3"/>
      <c r="D25" s="81"/>
      <c r="E25" s="156"/>
      <c r="F25" s="156"/>
      <c r="G25" s="156"/>
      <c r="H25" s="81"/>
      <c r="I25" s="81"/>
      <c r="J25" s="3"/>
      <c r="K25" s="3"/>
      <c r="L25" s="3"/>
      <c r="M25" s="3"/>
      <c r="N25" s="100"/>
      <c r="O25" s="108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">
      <c r="A26" s="3"/>
      <c r="B26" s="311" t="s">
        <v>275</v>
      </c>
      <c r="C26" s="312"/>
      <c r="D26" s="259" t="s">
        <v>1</v>
      </c>
      <c r="E26" s="259" t="s">
        <v>2</v>
      </c>
      <c r="F26" s="259" t="s">
        <v>3</v>
      </c>
      <c r="G26" s="259" t="s">
        <v>4</v>
      </c>
      <c r="H26" s="259" t="s">
        <v>5</v>
      </c>
      <c r="I26" s="259" t="s">
        <v>271</v>
      </c>
      <c r="J26" s="259" t="s">
        <v>272</v>
      </c>
      <c r="K26" s="259" t="s">
        <v>273</v>
      </c>
      <c r="L26" s="259" t="s">
        <v>276</v>
      </c>
      <c r="M26" s="260" t="s">
        <v>385</v>
      </c>
      <c r="N26" s="100"/>
      <c r="O26" s="108"/>
      <c r="P26" s="108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6" thickBot="1" x14ac:dyDescent="0.25">
      <c r="A27" s="3"/>
      <c r="B27" s="313" t="s">
        <v>347</v>
      </c>
      <c r="C27" s="314"/>
      <c r="D27" s="89">
        <v>0</v>
      </c>
      <c r="E27" s="89">
        <v>0.45000000000000029</v>
      </c>
      <c r="F27" s="89">
        <v>0</v>
      </c>
      <c r="G27" s="89">
        <v>0.4</v>
      </c>
      <c r="H27" s="89">
        <v>0.15</v>
      </c>
      <c r="I27" s="90">
        <f>D27*$J$8+E27*$J$9+F27*$J$10+G27*$J$11+H27*$J$12</f>
        <v>0.11275000000000002</v>
      </c>
      <c r="J27" s="91">
        <f>+SUMPRODUCT(MMULT(D27:H27,DATO),D27:H27)</f>
        <v>4.0279688688416989E-3</v>
      </c>
      <c r="K27" s="90">
        <f>SQRT(J27)</f>
        <v>6.3466281353500603E-2</v>
      </c>
      <c r="L27" s="168">
        <f>D27+E27+F27+G27+H27</f>
        <v>1.0000000000000002</v>
      </c>
      <c r="M27" s="261">
        <v>0.113</v>
      </c>
      <c r="N27" s="100"/>
      <c r="O27" s="100"/>
      <c r="P27" s="100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">
      <c r="A28" s="3"/>
      <c r="B28" s="3"/>
      <c r="C28" s="74"/>
      <c r="D28" s="68"/>
      <c r="E28" s="68"/>
      <c r="F28" s="68"/>
      <c r="G28" s="68"/>
      <c r="H28" s="68"/>
      <c r="I28" s="87"/>
      <c r="J28" s="6"/>
      <c r="K28" s="87"/>
      <c r="L28" s="74"/>
      <c r="M28" s="108"/>
      <c r="N28" s="100"/>
      <c r="O28" s="100"/>
      <c r="P28" s="100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6" thickBo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ht="16" thickBot="1" x14ac:dyDescent="0.25">
      <c r="A30" s="3"/>
      <c r="B30" s="311" t="s">
        <v>275</v>
      </c>
      <c r="C30" s="312"/>
      <c r="D30" s="259" t="s">
        <v>1</v>
      </c>
      <c r="E30" s="259" t="s">
        <v>2</v>
      </c>
      <c r="F30" s="259" t="s">
        <v>3</v>
      </c>
      <c r="G30" s="259" t="s">
        <v>4</v>
      </c>
      <c r="H30" s="259" t="s">
        <v>5</v>
      </c>
      <c r="I30" s="259" t="s">
        <v>271</v>
      </c>
      <c r="J30" s="259" t="s">
        <v>272</v>
      </c>
      <c r="K30" s="259" t="s">
        <v>273</v>
      </c>
      <c r="L30" s="259" t="s">
        <v>276</v>
      </c>
      <c r="M30" s="260" t="s">
        <v>385</v>
      </c>
      <c r="N30" s="3"/>
      <c r="O30" s="3"/>
      <c r="P30" s="245" t="s">
        <v>419</v>
      </c>
      <c r="Q30" s="246" t="s">
        <v>1</v>
      </c>
      <c r="R30" s="246" t="s">
        <v>2</v>
      </c>
      <c r="S30" s="246" t="s">
        <v>3</v>
      </c>
      <c r="T30" s="246" t="s">
        <v>4</v>
      </c>
      <c r="U30" s="246" t="s">
        <v>5</v>
      </c>
      <c r="V30" s="246" t="s">
        <v>271</v>
      </c>
      <c r="W30" s="246" t="s">
        <v>272</v>
      </c>
      <c r="X30" s="246" t="s">
        <v>418</v>
      </c>
      <c r="Y30" s="247" t="s">
        <v>350</v>
      </c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ht="16" thickBot="1" x14ac:dyDescent="0.25">
      <c r="A31" s="3"/>
      <c r="B31" s="313" t="s">
        <v>347</v>
      </c>
      <c r="C31" s="314"/>
      <c r="D31" s="89">
        <v>0.6</v>
      </c>
      <c r="E31" s="89">
        <v>0.15469585929420399</v>
      </c>
      <c r="F31" s="89">
        <v>0.2</v>
      </c>
      <c r="G31" s="89">
        <v>6.6510828953458964E-3</v>
      </c>
      <c r="H31" s="89">
        <v>3.865305781045001E-2</v>
      </c>
      <c r="I31" s="90">
        <f t="shared" ref="I31:I42" si="0">D31*$J$8+E31*$J$9+F31*$J$10+G31*$J$11+H31*$J$12</f>
        <v>6.881174748796981E-2</v>
      </c>
      <c r="J31" s="91">
        <f t="shared" ref="J31:J42" si="1">+SUMPRODUCT(MMULT(D31:H31,DATO),D31:H31)</f>
        <v>2.45687453658312E-4</v>
      </c>
      <c r="K31" s="90">
        <f t="shared" ref="K31:K42" si="2">SQRT(J31)</f>
        <v>1.5674420361158879E-2</v>
      </c>
      <c r="L31" s="168">
        <f t="shared" ref="L31:L42" si="3">D31+E31+F31+G31+H31</f>
        <v>0.99999999999999978</v>
      </c>
      <c r="M31" s="80">
        <v>0.06</v>
      </c>
      <c r="N31" s="3"/>
      <c r="O31" s="3"/>
      <c r="P31" s="111">
        <v>4</v>
      </c>
      <c r="Q31" s="244">
        <v>2.7950850208105908</v>
      </c>
      <c r="R31" s="244">
        <v>-0.591862403479258</v>
      </c>
      <c r="S31" s="244">
        <v>-0.55806403831962692</v>
      </c>
      <c r="T31" s="244">
        <v>-0.20963382882480922</v>
      </c>
      <c r="U31" s="244">
        <v>-0.4355247501868954</v>
      </c>
      <c r="V31" s="244">
        <v>-3.3804861491984098E-2</v>
      </c>
      <c r="W31" s="250">
        <v>7.0784716806129716E-3</v>
      </c>
      <c r="X31" s="250">
        <v>8.4133653674454023E-2</v>
      </c>
      <c r="Y31" s="128">
        <f t="shared" ref="Y31:Y34" si="4">SUM(Q31:U31)</f>
        <v>1.0000000000000013</v>
      </c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ht="16" thickBot="1" x14ac:dyDescent="0.25">
      <c r="A32" s="3"/>
      <c r="B32" s="313" t="s">
        <v>348</v>
      </c>
      <c r="C32" s="314"/>
      <c r="D32" s="89">
        <v>0.6</v>
      </c>
      <c r="E32" s="89">
        <v>0.13765473791059818</v>
      </c>
      <c r="F32" s="89">
        <v>0.19651041986225862</v>
      </c>
      <c r="G32" s="89">
        <v>1.4835629630652474E-2</v>
      </c>
      <c r="H32" s="89">
        <v>5.0999212596490887E-2</v>
      </c>
      <c r="I32" s="90">
        <f t="shared" si="0"/>
        <v>7.0000000052840003E-2</v>
      </c>
      <c r="J32" s="91">
        <f t="shared" si="1"/>
        <v>2.5036403256527035E-4</v>
      </c>
      <c r="K32" s="90">
        <f t="shared" si="2"/>
        <v>1.5822895833736327E-2</v>
      </c>
      <c r="L32" s="168">
        <f t="shared" si="3"/>
        <v>1.0000000000000002</v>
      </c>
      <c r="M32" s="80">
        <v>7.0000000000000007E-2</v>
      </c>
      <c r="N32" s="3"/>
      <c r="O32" s="3"/>
      <c r="P32" s="34">
        <v>3</v>
      </c>
      <c r="Q32" s="105">
        <v>2.1949512744001689</v>
      </c>
      <c r="R32" s="105">
        <v>-0.39351721239485715</v>
      </c>
      <c r="S32" s="105">
        <v>-0.37204269221308461</v>
      </c>
      <c r="T32" s="105">
        <v>-0.13975588588320614</v>
      </c>
      <c r="U32" s="105">
        <v>-0.28963548390902005</v>
      </c>
      <c r="V32" s="105">
        <v>-4.1036460897701452E-3</v>
      </c>
      <c r="W32" s="106">
        <v>3.1475783233743133E-3</v>
      </c>
      <c r="X32" s="106">
        <v>5.6103282643480974E-2</v>
      </c>
      <c r="Y32" s="130">
        <f t="shared" si="4"/>
        <v>1.0000000000000009</v>
      </c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ht="16" thickBot="1" x14ac:dyDescent="0.25">
      <c r="A33" s="3"/>
      <c r="B33" s="313" t="s">
        <v>420</v>
      </c>
      <c r="C33" s="314"/>
      <c r="D33" s="89">
        <v>0.59643721756283186</v>
      </c>
      <c r="E33" s="89">
        <v>0.13587043372238705</v>
      </c>
      <c r="F33" s="89">
        <v>0.12278971422843978</v>
      </c>
      <c r="G33" s="89">
        <v>4.5580297219283604E-2</v>
      </c>
      <c r="H33" s="89">
        <v>9.9322337267057803E-2</v>
      </c>
      <c r="I33" s="90">
        <f t="shared" si="0"/>
        <v>7.5000000199199363E-2</v>
      </c>
      <c r="J33" s="91">
        <f t="shared" si="1"/>
        <v>3.5962822200273517E-4</v>
      </c>
      <c r="K33" s="90">
        <f t="shared" si="2"/>
        <v>1.896386621980695E-2</v>
      </c>
      <c r="L33" s="168">
        <f t="shared" si="3"/>
        <v>1</v>
      </c>
      <c r="M33" s="261">
        <v>7.4999999999999997E-2</v>
      </c>
      <c r="N33" s="3"/>
      <c r="O33" s="3"/>
      <c r="P33" s="34">
        <v>2</v>
      </c>
      <c r="Q33" s="105">
        <v>1.594817527989747</v>
      </c>
      <c r="R33" s="105">
        <v>-0.19517202131045633</v>
      </c>
      <c r="S33" s="105">
        <v>-0.18602134610654231</v>
      </c>
      <c r="T33" s="105">
        <v>-6.9877942941603072E-2</v>
      </c>
      <c r="U33" s="105">
        <v>-0.14374621763114467</v>
      </c>
      <c r="V33" s="105">
        <v>2.5597569312443811E-2</v>
      </c>
      <c r="W33" s="106">
        <v>7.9126988708797365E-4</v>
      </c>
      <c r="X33" s="106">
        <v>2.8129519851714028E-2</v>
      </c>
      <c r="Y33" s="130">
        <f t="shared" si="4"/>
        <v>1.0000000000000007</v>
      </c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ht="16" thickBot="1" x14ac:dyDescent="0.25">
      <c r="A34" s="3"/>
      <c r="B34" s="313" t="s">
        <v>421</v>
      </c>
      <c r="C34" s="314"/>
      <c r="D34" s="89">
        <v>0.49553040254446806</v>
      </c>
      <c r="E34" s="89">
        <v>0.16863957304199736</v>
      </c>
      <c r="F34" s="89">
        <v>0.15439950057799567</v>
      </c>
      <c r="G34" s="89">
        <v>5.7753733208811726E-2</v>
      </c>
      <c r="H34" s="89">
        <v>0.12367679062672744</v>
      </c>
      <c r="I34" s="90">
        <f t="shared" si="0"/>
        <v>7.9999999805909813E-2</v>
      </c>
      <c r="J34" s="91">
        <f t="shared" si="1"/>
        <v>5.5870874540497428E-4</v>
      </c>
      <c r="K34" s="90">
        <f t="shared" si="2"/>
        <v>2.3637020654155513E-2</v>
      </c>
      <c r="L34" s="168">
        <f t="shared" si="3"/>
        <v>1.0000000000000002</v>
      </c>
      <c r="M34" s="80">
        <v>0.08</v>
      </c>
      <c r="N34" s="3"/>
      <c r="O34" s="3"/>
      <c r="P34" s="34">
        <v>1</v>
      </c>
      <c r="Q34" s="105">
        <v>0.99468378157932502</v>
      </c>
      <c r="R34" s="105">
        <v>3.1731697739444788E-3</v>
      </c>
      <c r="S34" s="105">
        <v>0</v>
      </c>
      <c r="T34" s="105">
        <v>0</v>
      </c>
      <c r="U34" s="105">
        <v>2.14304864673071E-3</v>
      </c>
      <c r="V34" s="105">
        <v>5.5298784714657767E-2</v>
      </c>
      <c r="W34" s="106">
        <v>9.5463717539532773E-6</v>
      </c>
      <c r="X34" s="106">
        <v>3.0897203358804626E-3</v>
      </c>
      <c r="Y34" s="130">
        <f t="shared" si="4"/>
        <v>1.0000000000000002</v>
      </c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ht="16" thickBot="1" x14ac:dyDescent="0.25">
      <c r="A35" s="3"/>
      <c r="B35" s="313" t="s">
        <v>422</v>
      </c>
      <c r="C35" s="314"/>
      <c r="D35" s="89">
        <v>0.39455021770738735</v>
      </c>
      <c r="E35" s="89">
        <v>0.2015180280048757</v>
      </c>
      <c r="F35" s="89">
        <v>0.18602136101042621</v>
      </c>
      <c r="G35" s="89">
        <v>6.9878126291460826E-2</v>
      </c>
      <c r="H35" s="89">
        <v>0.14803226698585006</v>
      </c>
      <c r="I35" s="90">
        <f t="shared" si="0"/>
        <v>8.4999999700922257E-2</v>
      </c>
      <c r="J35" s="91">
        <f t="shared" si="1"/>
        <v>8.0240775524249158E-4</v>
      </c>
      <c r="K35" s="90">
        <f t="shared" si="2"/>
        <v>2.832680277127109E-2</v>
      </c>
      <c r="L35" s="168">
        <f t="shared" si="3"/>
        <v>1.0000000000000002</v>
      </c>
      <c r="M35" s="261">
        <v>8.5000000000000006E-2</v>
      </c>
      <c r="N35" s="3"/>
      <c r="O35" s="3"/>
      <c r="P35" s="34" t="s">
        <v>352</v>
      </c>
      <c r="Q35" s="131">
        <v>0.9946837815793248</v>
      </c>
      <c r="R35" s="131">
        <v>3.1731697739444788E-3</v>
      </c>
      <c r="S35" s="131">
        <v>0</v>
      </c>
      <c r="T35" s="131">
        <v>0</v>
      </c>
      <c r="U35" s="131">
        <v>2.14304864673071E-3</v>
      </c>
      <c r="V35" s="131">
        <v>5.529878471465776E-2</v>
      </c>
      <c r="W35" s="132">
        <v>9.5463717539532739E-6</v>
      </c>
      <c r="X35" s="132">
        <v>3.0897203358804617E-3</v>
      </c>
      <c r="Y35" s="130">
        <f>SUM(Q35:U35)</f>
        <v>1</v>
      </c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ht="16" thickBot="1" x14ac:dyDescent="0.25">
      <c r="A36" s="3"/>
      <c r="B36" s="313" t="s">
        <v>423</v>
      </c>
      <c r="C36" s="314"/>
      <c r="D36" s="89">
        <v>0.27751467040693234</v>
      </c>
      <c r="E36" s="89">
        <v>0.27080889198155389</v>
      </c>
      <c r="F36" s="89">
        <v>0.2</v>
      </c>
      <c r="G36" s="89">
        <v>0.10167643761151415</v>
      </c>
      <c r="H36" s="89">
        <v>0.15</v>
      </c>
      <c r="I36" s="90">
        <f t="shared" si="0"/>
        <v>8.9999999580310186E-2</v>
      </c>
      <c r="J36" s="91">
        <f t="shared" si="1"/>
        <v>1.1034325815499129E-3</v>
      </c>
      <c r="K36" s="90">
        <f t="shared" si="2"/>
        <v>3.3217955709975787E-2</v>
      </c>
      <c r="L36" s="168">
        <f t="shared" si="3"/>
        <v>1.0000000000000004</v>
      </c>
      <c r="M36" s="80">
        <v>0.09</v>
      </c>
      <c r="N36" s="3"/>
      <c r="O36" s="3"/>
      <c r="P36" s="34" t="s">
        <v>354</v>
      </c>
      <c r="Q36" s="131">
        <v>0.99468378157932502</v>
      </c>
      <c r="R36" s="131">
        <v>3.1731697739444788E-3</v>
      </c>
      <c r="S36" s="131">
        <v>0</v>
      </c>
      <c r="T36" s="131">
        <v>0</v>
      </c>
      <c r="U36" s="131">
        <v>2.14304864673071E-3</v>
      </c>
      <c r="V36" s="131">
        <v>5.5298784714657767E-2</v>
      </c>
      <c r="W36" s="132">
        <v>9.5463717539532773E-6</v>
      </c>
      <c r="X36" s="132">
        <v>3.0897203358804626E-3</v>
      </c>
      <c r="Y36" s="130">
        <f t="shared" ref="Y36:Y49" si="5">SUM(Q36:U36)</f>
        <v>1.0000000000000002</v>
      </c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ht="16" thickBot="1" x14ac:dyDescent="0.25">
      <c r="A37" s="3"/>
      <c r="B37" s="313" t="s">
        <v>424</v>
      </c>
      <c r="C37" s="314"/>
      <c r="D37" s="89">
        <v>0.16238058699219216</v>
      </c>
      <c r="E37" s="89">
        <v>0.35158792085579693</v>
      </c>
      <c r="F37" s="89">
        <v>0.2</v>
      </c>
      <c r="G37" s="89">
        <v>0.13603149215201119</v>
      </c>
      <c r="H37" s="89">
        <v>0.15</v>
      </c>
      <c r="I37" s="90">
        <f t="shared" si="0"/>
        <v>9.4999999537074775E-2</v>
      </c>
      <c r="J37" s="91">
        <f t="shared" si="1"/>
        <v>1.481840765314173E-3</v>
      </c>
      <c r="K37" s="90">
        <f t="shared" si="2"/>
        <v>3.8494684896933147E-2</v>
      </c>
      <c r="L37" s="168">
        <f t="shared" si="3"/>
        <v>1.0000000000000002</v>
      </c>
      <c r="M37" s="261">
        <v>9.5000000000000001E-2</v>
      </c>
      <c r="N37" s="3"/>
      <c r="O37" s="3"/>
      <c r="P37" s="104" t="s">
        <v>355</v>
      </c>
      <c r="Q37" s="131">
        <v>0.87465703229724068</v>
      </c>
      <c r="R37" s="131">
        <v>4.2842207990824638E-2</v>
      </c>
      <c r="S37" s="131">
        <v>3.7204269221308456E-2</v>
      </c>
      <c r="T37" s="131">
        <v>1.3975588588320612E-2</v>
      </c>
      <c r="U37" s="131">
        <v>3.1320901902305777E-2</v>
      </c>
      <c r="V37" s="131">
        <v>6.1239027795100549E-2</v>
      </c>
      <c r="W37" s="132">
        <v>4.2151859201427518E-5</v>
      </c>
      <c r="X37" s="132">
        <v>6.4924463187174307E-3</v>
      </c>
      <c r="Y37" s="130">
        <f t="shared" si="5"/>
        <v>1.0000000000000002</v>
      </c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ht="16" thickBot="1" x14ac:dyDescent="0.25">
      <c r="A38" s="3"/>
      <c r="B38" s="313" t="s">
        <v>425</v>
      </c>
      <c r="C38" s="314"/>
      <c r="D38" s="89">
        <v>4.7246502932428484E-2</v>
      </c>
      <c r="E38" s="89">
        <v>0.43236695044673706</v>
      </c>
      <c r="F38" s="89">
        <v>0.2</v>
      </c>
      <c r="G38" s="89">
        <v>0.17038654662083491</v>
      </c>
      <c r="H38" s="89">
        <v>0.15</v>
      </c>
      <c r="I38" s="90">
        <f t="shared" si="0"/>
        <v>9.9999999509964743E-2</v>
      </c>
      <c r="J38" s="91">
        <f t="shared" si="1"/>
        <v>1.9380583002337973E-3</v>
      </c>
      <c r="K38" s="90">
        <f t="shared" si="2"/>
        <v>4.4023383561850371E-2</v>
      </c>
      <c r="L38" s="168">
        <f t="shared" si="3"/>
        <v>1.0000000000000004</v>
      </c>
      <c r="M38" s="80">
        <v>0.1</v>
      </c>
      <c r="N38" s="3"/>
      <c r="O38" s="3"/>
      <c r="P38" s="104" t="s">
        <v>356</v>
      </c>
      <c r="Q38" s="131">
        <v>0.75463028301515633</v>
      </c>
      <c r="R38" s="131">
        <v>8.2511246207704808E-2</v>
      </c>
      <c r="S38" s="131">
        <v>7.4408538442616926E-2</v>
      </c>
      <c r="T38" s="131">
        <v>2.795117717664123E-2</v>
      </c>
      <c r="U38" s="131">
        <v>6.0498755157880862E-2</v>
      </c>
      <c r="V38" s="131">
        <v>6.7179270875543359E-2</v>
      </c>
      <c r="W38" s="132">
        <v>1.3774074348699454E-4</v>
      </c>
      <c r="X38" s="132">
        <v>1.173630024696857E-2</v>
      </c>
      <c r="Y38" s="130">
        <f t="shared" si="5"/>
        <v>1.0000000000000002</v>
      </c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ht="16" thickBot="1" x14ac:dyDescent="0.25">
      <c r="A39" s="3"/>
      <c r="B39" s="313" t="s">
        <v>426</v>
      </c>
      <c r="C39" s="314"/>
      <c r="D39" s="89">
        <v>0</v>
      </c>
      <c r="E39" s="89">
        <v>0.40000000019961329</v>
      </c>
      <c r="F39" s="89">
        <v>0.2</v>
      </c>
      <c r="G39" s="89">
        <v>0.24999999980038701</v>
      </c>
      <c r="H39" s="89">
        <v>0.15</v>
      </c>
      <c r="I39" s="90">
        <f t="shared" si="0"/>
        <v>0.10499999999101745</v>
      </c>
      <c r="J39" s="91">
        <f t="shared" si="1"/>
        <v>2.5175775700359278E-3</v>
      </c>
      <c r="K39" s="90">
        <f t="shared" si="2"/>
        <v>5.0175467810832895E-2</v>
      </c>
      <c r="L39" s="168">
        <f t="shared" si="3"/>
        <v>1.0000000000000002</v>
      </c>
      <c r="M39" s="261">
        <v>0.105</v>
      </c>
      <c r="N39" s="3"/>
      <c r="O39" s="3"/>
      <c r="P39" s="104" t="s">
        <v>357</v>
      </c>
      <c r="Q39" s="131">
        <v>0.63460353373307188</v>
      </c>
      <c r="R39" s="131">
        <v>0.12218028442458496</v>
      </c>
      <c r="S39" s="131">
        <v>0.11161280766392538</v>
      </c>
      <c r="T39" s="131">
        <v>4.1926765764961842E-2</v>
      </c>
      <c r="U39" s="131">
        <v>8.9676608413455927E-2</v>
      </c>
      <c r="V39" s="131">
        <v>7.3119513955986135E-2</v>
      </c>
      <c r="W39" s="132">
        <v>2.9631302461065431E-4</v>
      </c>
      <c r="X39" s="132">
        <v>1.7213745223241057E-2</v>
      </c>
      <c r="Y39" s="130">
        <f t="shared" si="5"/>
        <v>0.99999999999999989</v>
      </c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ht="16" thickBot="1" x14ac:dyDescent="0.25">
      <c r="A40" s="3"/>
      <c r="B40" s="313" t="s">
        <v>427</v>
      </c>
      <c r="C40" s="314"/>
      <c r="D40" s="89">
        <v>0</v>
      </c>
      <c r="E40" s="89">
        <v>0.36559594677900764</v>
      </c>
      <c r="F40" s="89">
        <v>0.13096365565682933</v>
      </c>
      <c r="G40" s="89">
        <v>0.35344039756416318</v>
      </c>
      <c r="H40" s="89">
        <v>0.15</v>
      </c>
      <c r="I40" s="90">
        <f t="shared" si="0"/>
        <v>0.10999999961210322</v>
      </c>
      <c r="J40" s="91">
        <f t="shared" si="1"/>
        <v>3.4044344012812327E-3</v>
      </c>
      <c r="K40" s="90">
        <f t="shared" si="2"/>
        <v>5.8347531235530714E-2</v>
      </c>
      <c r="L40" s="168">
        <f t="shared" si="3"/>
        <v>1</v>
      </c>
      <c r="M40" s="80">
        <v>0.11</v>
      </c>
      <c r="N40" s="3"/>
      <c r="O40" s="3"/>
      <c r="P40" s="104" t="s">
        <v>358</v>
      </c>
      <c r="Q40" s="131">
        <v>0.51457678445098753</v>
      </c>
      <c r="R40" s="131">
        <v>0.16184932264146512</v>
      </c>
      <c r="S40" s="131">
        <v>0.14881707688523385</v>
      </c>
      <c r="T40" s="131">
        <v>5.590235435328246E-2</v>
      </c>
      <c r="U40" s="131">
        <v>0.11885446166903101</v>
      </c>
      <c r="V40" s="131">
        <v>7.9059757036428924E-2</v>
      </c>
      <c r="W40" s="132">
        <v>5.1786870257240682E-4</v>
      </c>
      <c r="X40" s="132">
        <v>2.2756728731792863E-2</v>
      </c>
      <c r="Y40" s="130">
        <f t="shared" si="5"/>
        <v>1</v>
      </c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ht="16" thickBot="1" x14ac:dyDescent="0.25">
      <c r="A41" s="3"/>
      <c r="B41" s="313" t="s">
        <v>428</v>
      </c>
      <c r="C41" s="314"/>
      <c r="D41" s="89">
        <v>0</v>
      </c>
      <c r="E41" s="89">
        <v>0.36960185123841999</v>
      </c>
      <c r="F41" s="89">
        <v>8.7358329514878791E-2</v>
      </c>
      <c r="G41" s="89">
        <v>0.39303981924670156</v>
      </c>
      <c r="H41" s="89">
        <v>0.15</v>
      </c>
      <c r="I41" s="90">
        <f t="shared" si="0"/>
        <v>0.11200000021852721</v>
      </c>
      <c r="J41" s="91">
        <f t="shared" si="1"/>
        <v>3.8414491286133945E-3</v>
      </c>
      <c r="K41" s="90">
        <f t="shared" si="2"/>
        <v>6.1979425042617123E-2</v>
      </c>
      <c r="L41" s="168">
        <f t="shared" si="3"/>
        <v>1.0000000000000002</v>
      </c>
      <c r="M41" s="261">
        <v>0.112</v>
      </c>
      <c r="N41" s="3"/>
      <c r="O41" s="3"/>
      <c r="P41" s="104" t="s">
        <v>359</v>
      </c>
      <c r="Q41" s="131">
        <v>0.40055137263300733</v>
      </c>
      <c r="R41" s="131">
        <v>0.19953490894750128</v>
      </c>
      <c r="S41" s="131">
        <v>0.18416113264547687</v>
      </c>
      <c r="T41" s="131">
        <v>6.9179163512187045E-2</v>
      </c>
      <c r="U41" s="131">
        <v>0.14657342226182732</v>
      </c>
      <c r="V41" s="131">
        <v>8.4702987962849571E-2</v>
      </c>
      <c r="W41" s="132">
        <v>7.8668496795735517E-4</v>
      </c>
      <c r="X41" s="132">
        <v>2.8047904876431592E-2</v>
      </c>
      <c r="Y41" s="130">
        <f t="shared" si="5"/>
        <v>0.99999999999999978</v>
      </c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ht="16" thickBot="1" x14ac:dyDescent="0.25">
      <c r="A42" s="3"/>
      <c r="B42" s="313" t="s">
        <v>429</v>
      </c>
      <c r="C42" s="314"/>
      <c r="D42" s="89">
        <v>0</v>
      </c>
      <c r="E42" s="89">
        <v>0.45000000000000029</v>
      </c>
      <c r="F42" s="89">
        <v>0</v>
      </c>
      <c r="G42" s="89">
        <v>0.4</v>
      </c>
      <c r="H42" s="89">
        <v>0.15</v>
      </c>
      <c r="I42" s="90">
        <f t="shared" si="0"/>
        <v>0.11275000000000002</v>
      </c>
      <c r="J42" s="91">
        <f t="shared" si="1"/>
        <v>4.0279688688416989E-3</v>
      </c>
      <c r="K42" s="90">
        <f t="shared" si="2"/>
        <v>6.3466281353500603E-2</v>
      </c>
      <c r="L42" s="168">
        <f t="shared" si="3"/>
        <v>1.0000000000000002</v>
      </c>
      <c r="M42" s="261">
        <v>0.113</v>
      </c>
      <c r="N42" s="3"/>
      <c r="O42" s="3"/>
      <c r="P42" s="34" t="s">
        <v>353</v>
      </c>
      <c r="Q42" s="131">
        <v>0.39455003516890313</v>
      </c>
      <c r="R42" s="131">
        <v>0.20151836085834529</v>
      </c>
      <c r="S42" s="131">
        <v>0.18602134610654231</v>
      </c>
      <c r="T42" s="131">
        <v>6.9877942941603072E-2</v>
      </c>
      <c r="U42" s="131">
        <v>0.14803231492460608</v>
      </c>
      <c r="V42" s="131">
        <v>8.5000000116871713E-2</v>
      </c>
      <c r="W42" s="132">
        <v>8.0240777737225217E-4</v>
      </c>
      <c r="X42" s="132">
        <v>2.8326803161886308E-2</v>
      </c>
      <c r="Y42" s="130">
        <f t="shared" si="5"/>
        <v>0.99999999999999989</v>
      </c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4">
        <v>-1</v>
      </c>
      <c r="Q43" s="131">
        <v>-0.20558371124151875</v>
      </c>
      <c r="R43" s="131">
        <v>0.39986355194274609</v>
      </c>
      <c r="S43" s="131">
        <v>0.37204269221308461</v>
      </c>
      <c r="T43" s="131">
        <v>0.13975588588320614</v>
      </c>
      <c r="U43" s="131">
        <v>0.29392158120248146</v>
      </c>
      <c r="V43" s="131">
        <v>0.11470121551908569</v>
      </c>
      <c r="W43" s="132">
        <v>3.1698541039428705E-3</v>
      </c>
      <c r="X43" s="132">
        <v>5.6301457387379156E-2</v>
      </c>
      <c r="Y43" s="130">
        <v>0.99999999999999967</v>
      </c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4">
        <v>-2</v>
      </c>
      <c r="Q44" s="131">
        <v>-0.80571745765194058</v>
      </c>
      <c r="R44" s="131">
        <v>0.59820874302714688</v>
      </c>
      <c r="S44" s="131">
        <v>0.55806403831962692</v>
      </c>
      <c r="T44" s="131">
        <v>0.20963382882480922</v>
      </c>
      <c r="U44" s="131">
        <v>0.43981084748035681</v>
      </c>
      <c r="V44" s="131">
        <v>0.14440243092129962</v>
      </c>
      <c r="W44" s="132">
        <v>7.1118853514658079E-3</v>
      </c>
      <c r="X44" s="132">
        <v>8.4331994826790435E-2</v>
      </c>
      <c r="Y44" s="130">
        <v>0.99999999999999922</v>
      </c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4">
        <v>-3</v>
      </c>
      <c r="Q45" s="131">
        <v>-1.4058512040623625</v>
      </c>
      <c r="R45" s="131">
        <v>0.79655393411154773</v>
      </c>
      <c r="S45" s="131">
        <v>0.74408538442616923</v>
      </c>
      <c r="T45" s="131">
        <v>0.27951177176641229</v>
      </c>
      <c r="U45" s="131">
        <v>0.58570011375823217</v>
      </c>
      <c r="V45" s="131">
        <v>0.17410364632351355</v>
      </c>
      <c r="W45" s="132">
        <v>1.2628501519941063E-2</v>
      </c>
      <c r="X45" s="132">
        <v>0.11237660575022304</v>
      </c>
      <c r="Y45" s="130">
        <v>0.99999999999999889</v>
      </c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4">
        <v>-4</v>
      </c>
      <c r="Q46" s="131">
        <v>-2.0059849504727847</v>
      </c>
      <c r="R46" s="131">
        <v>0.99489912519594859</v>
      </c>
      <c r="S46" s="131">
        <v>0.93010673053271153</v>
      </c>
      <c r="T46" s="131">
        <v>0.34938971470801539</v>
      </c>
      <c r="U46" s="131">
        <v>0.73158938003610763</v>
      </c>
      <c r="V46" s="131">
        <v>0.20380486172572754</v>
      </c>
      <c r="W46" s="132">
        <v>1.9719702609368641E-2</v>
      </c>
      <c r="X46" s="132">
        <v>0.14042685857544718</v>
      </c>
      <c r="Y46" s="130">
        <v>0.99999999999999833</v>
      </c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4" t="s">
        <v>270</v>
      </c>
      <c r="Q47" s="131">
        <v>0.5</v>
      </c>
      <c r="R47" s="131">
        <v>0.2</v>
      </c>
      <c r="S47" s="131">
        <v>0.1</v>
      </c>
      <c r="T47" s="131">
        <v>0.1</v>
      </c>
      <c r="U47" s="131">
        <v>0.1</v>
      </c>
      <c r="V47" s="131">
        <v>8.0500000000000002E-2</v>
      </c>
      <c r="W47" s="132">
        <v>6.1002366908931912E-4</v>
      </c>
      <c r="X47" s="132">
        <v>2.4698657232516085E-2</v>
      </c>
      <c r="Y47" s="130">
        <f t="shared" si="5"/>
        <v>0.99999999999999989</v>
      </c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4" t="s">
        <v>268</v>
      </c>
      <c r="Q48" s="131">
        <v>0.2</v>
      </c>
      <c r="R48" s="131">
        <v>0.4</v>
      </c>
      <c r="S48" s="131">
        <v>0.3</v>
      </c>
      <c r="T48" s="131">
        <v>-0.2</v>
      </c>
      <c r="U48" s="131">
        <v>0.3</v>
      </c>
      <c r="V48" s="131">
        <v>8.7999999999999995E-2</v>
      </c>
      <c r="W48" s="132">
        <v>1.9915043175317186E-3</v>
      </c>
      <c r="X48" s="132">
        <v>4.4626273847720228E-2</v>
      </c>
      <c r="Y48" s="130">
        <f t="shared" si="5"/>
        <v>1.0000000000000002</v>
      </c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ht="16" thickBot="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5" t="s">
        <v>318</v>
      </c>
      <c r="Q49" s="133">
        <v>0</v>
      </c>
      <c r="R49" s="133">
        <v>0.6</v>
      </c>
      <c r="S49" s="133">
        <v>0</v>
      </c>
      <c r="T49" s="133">
        <v>0.4</v>
      </c>
      <c r="U49" s="133">
        <v>0</v>
      </c>
      <c r="V49" s="133">
        <v>0.10299999999999999</v>
      </c>
      <c r="W49" s="134">
        <v>3.7099038796341425E-3</v>
      </c>
      <c r="X49" s="134">
        <v>6.090898028726259E-2</v>
      </c>
      <c r="Y49" s="135">
        <f t="shared" si="5"/>
        <v>1</v>
      </c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">
      <c r="A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">
      <c r="A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">
      <c r="A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">
      <c r="A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">
      <c r="A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">
      <c r="A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">
      <c r="A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">
      <c r="A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">
      <c r="A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">
      <c r="A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">
      <c r="A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">
      <c r="A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"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"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5:41" x14ac:dyDescent="0.2"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5:41" x14ac:dyDescent="0.2"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5:41" x14ac:dyDescent="0.2"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5:41" x14ac:dyDescent="0.2"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5:41" x14ac:dyDescent="0.2"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5:41" x14ac:dyDescent="0.2"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5:41" x14ac:dyDescent="0.2"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5:41" x14ac:dyDescent="0.2"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5:41" x14ac:dyDescent="0.2"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5:41" x14ac:dyDescent="0.2"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5:41" x14ac:dyDescent="0.2"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5:41" x14ac:dyDescent="0.2"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5:41" x14ac:dyDescent="0.2"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5:41" x14ac:dyDescent="0.2"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5:41" x14ac:dyDescent="0.2"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5:41" x14ac:dyDescent="0.2"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5:41" x14ac:dyDescent="0.2"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5:41" x14ac:dyDescent="0.2"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5:41" x14ac:dyDescent="0.2"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5:41" x14ac:dyDescent="0.2"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5:41" x14ac:dyDescent="0.2"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5:41" x14ac:dyDescent="0.2"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5:41" x14ac:dyDescent="0.2"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5:41" x14ac:dyDescent="0.2"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5:41" x14ac:dyDescent="0.2"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5:41" x14ac:dyDescent="0.2"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5:41" x14ac:dyDescent="0.2"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5:41" x14ac:dyDescent="0.2"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5:41" x14ac:dyDescent="0.2"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5:41" x14ac:dyDescent="0.2"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5:41" x14ac:dyDescent="0.2"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5:41" x14ac:dyDescent="0.2"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5:41" x14ac:dyDescent="0.2"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5:41" x14ac:dyDescent="0.2"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5:41" x14ac:dyDescent="0.2"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5:41" x14ac:dyDescent="0.2"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5:41" x14ac:dyDescent="0.2"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5:41" x14ac:dyDescent="0.2"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5:41" x14ac:dyDescent="0.2"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5:41" x14ac:dyDescent="0.2"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5:41" x14ac:dyDescent="0.2"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5:41" x14ac:dyDescent="0.2"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5:41" x14ac:dyDescent="0.2"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5:41" x14ac:dyDescent="0.2"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5:41" x14ac:dyDescent="0.2"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5:41" x14ac:dyDescent="0.2"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5:41" x14ac:dyDescent="0.2"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5:41" x14ac:dyDescent="0.2"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5:41" x14ac:dyDescent="0.2"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5:41" x14ac:dyDescent="0.2"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5:41" x14ac:dyDescent="0.2"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5:41" x14ac:dyDescent="0.2"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5:41" x14ac:dyDescent="0.2"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5:41" x14ac:dyDescent="0.2"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5:41" x14ac:dyDescent="0.2"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5:41" x14ac:dyDescent="0.2"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5:41" x14ac:dyDescent="0.2"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5:41" x14ac:dyDescent="0.2"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5:41" x14ac:dyDescent="0.2"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5:41" x14ac:dyDescent="0.2"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5:41" x14ac:dyDescent="0.2"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5:41" x14ac:dyDescent="0.2"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5:41" x14ac:dyDescent="0.2"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5:41" x14ac:dyDescent="0.2"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5:41" x14ac:dyDescent="0.2"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5:41" x14ac:dyDescent="0.2"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5:41" x14ac:dyDescent="0.2"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5:41" x14ac:dyDescent="0.2"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5:41" x14ac:dyDescent="0.2"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5:41" x14ac:dyDescent="0.2"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5:41" x14ac:dyDescent="0.2"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5:41" x14ac:dyDescent="0.2"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5:41" x14ac:dyDescent="0.2"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5:41" x14ac:dyDescent="0.2"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5:41" x14ac:dyDescent="0.2"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5:41" x14ac:dyDescent="0.2"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5:41" x14ac:dyDescent="0.2"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5:41" x14ac:dyDescent="0.2"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5:41" x14ac:dyDescent="0.2"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5:41" x14ac:dyDescent="0.2"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5:41" x14ac:dyDescent="0.2"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5:41" x14ac:dyDescent="0.2"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5:41" x14ac:dyDescent="0.2"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5:41" x14ac:dyDescent="0.2"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5:41" x14ac:dyDescent="0.2"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5:41" x14ac:dyDescent="0.2"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5:41" x14ac:dyDescent="0.2"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5:41" x14ac:dyDescent="0.2"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5:41" x14ac:dyDescent="0.2"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5:41" x14ac:dyDescent="0.2"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5:41" x14ac:dyDescent="0.2"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5:41" x14ac:dyDescent="0.2"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5:41" x14ac:dyDescent="0.2"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5:41" x14ac:dyDescent="0.2"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5:41" x14ac:dyDescent="0.2"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5:41" x14ac:dyDescent="0.2"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5:41" x14ac:dyDescent="0.2"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5:41" x14ac:dyDescent="0.2"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5:41" x14ac:dyDescent="0.2"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5:41" x14ac:dyDescent="0.2"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5:41" x14ac:dyDescent="0.2"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5:41" x14ac:dyDescent="0.2"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5:41" x14ac:dyDescent="0.2"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5:41" x14ac:dyDescent="0.2"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5:41" x14ac:dyDescent="0.2"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5:41" x14ac:dyDescent="0.2"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5:41" x14ac:dyDescent="0.2"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5:41" x14ac:dyDescent="0.2"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5:41" x14ac:dyDescent="0.2"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5:41" x14ac:dyDescent="0.2"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5:41" x14ac:dyDescent="0.2"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5:41" x14ac:dyDescent="0.2"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5:41" x14ac:dyDescent="0.2"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5:41" x14ac:dyDescent="0.2"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5:41" x14ac:dyDescent="0.2"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5:41" x14ac:dyDescent="0.2"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5:41" x14ac:dyDescent="0.2"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5:41" x14ac:dyDescent="0.2"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5:41" x14ac:dyDescent="0.2"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5:41" x14ac:dyDescent="0.2"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5:41" x14ac:dyDescent="0.2"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5:41" x14ac:dyDescent="0.2"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5:41" x14ac:dyDescent="0.2"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5:41" x14ac:dyDescent="0.2"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5:41" x14ac:dyDescent="0.2"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5:41" x14ac:dyDescent="0.2"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5:41" x14ac:dyDescent="0.2"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5:41" x14ac:dyDescent="0.2"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5:41" x14ac:dyDescent="0.2"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5:41" x14ac:dyDescent="0.2"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5:41" x14ac:dyDescent="0.2"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5:41" x14ac:dyDescent="0.2"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5:41" x14ac:dyDescent="0.2"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5:41" x14ac:dyDescent="0.2"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5:41" x14ac:dyDescent="0.2"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5:41" x14ac:dyDescent="0.2"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5:41" x14ac:dyDescent="0.2"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5:41" x14ac:dyDescent="0.2"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5:41" x14ac:dyDescent="0.2"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5:41" x14ac:dyDescent="0.2"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5:41" x14ac:dyDescent="0.2"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5:41" x14ac:dyDescent="0.2"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5:41" x14ac:dyDescent="0.2"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5:41" x14ac:dyDescent="0.2"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5:41" x14ac:dyDescent="0.2"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5:41" x14ac:dyDescent="0.2"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5:41" x14ac:dyDescent="0.2"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5:41" x14ac:dyDescent="0.2"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5:41" x14ac:dyDescent="0.2"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5:41" x14ac:dyDescent="0.2"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5:41" x14ac:dyDescent="0.2"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5:41" x14ac:dyDescent="0.2"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5:41" x14ac:dyDescent="0.2"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5:41" x14ac:dyDescent="0.2"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5:41" x14ac:dyDescent="0.2"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5:41" x14ac:dyDescent="0.2"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5:41" x14ac:dyDescent="0.2"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5:41" x14ac:dyDescent="0.2"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5:41" x14ac:dyDescent="0.2"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5:41" x14ac:dyDescent="0.2"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5:41" x14ac:dyDescent="0.2"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5:41" x14ac:dyDescent="0.2"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5:41" x14ac:dyDescent="0.2"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5:41" x14ac:dyDescent="0.2"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5:41" x14ac:dyDescent="0.2"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5:41" x14ac:dyDescent="0.2"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5:41" x14ac:dyDescent="0.2"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5:41" x14ac:dyDescent="0.2"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5:41" x14ac:dyDescent="0.2"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5:41" x14ac:dyDescent="0.2"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5:41" x14ac:dyDescent="0.2"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5:41" x14ac:dyDescent="0.2"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5:41" x14ac:dyDescent="0.2"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5:41" x14ac:dyDescent="0.2"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5:41" x14ac:dyDescent="0.2"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5:41" x14ac:dyDescent="0.2"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5:41" x14ac:dyDescent="0.2"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5:41" x14ac:dyDescent="0.2"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5:41" x14ac:dyDescent="0.2"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5:41" x14ac:dyDescent="0.2"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5:41" x14ac:dyDescent="0.2"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5:41" x14ac:dyDescent="0.2"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5:41" x14ac:dyDescent="0.2"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5:41" x14ac:dyDescent="0.2"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5:41" x14ac:dyDescent="0.2"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5:41" x14ac:dyDescent="0.2"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5:41" x14ac:dyDescent="0.2"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5:41" x14ac:dyDescent="0.2"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5:41" x14ac:dyDescent="0.2"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5:41" x14ac:dyDescent="0.2"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5:41" x14ac:dyDescent="0.2"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5:41" x14ac:dyDescent="0.2"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5:41" x14ac:dyDescent="0.2"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5:41" x14ac:dyDescent="0.2"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5:41" x14ac:dyDescent="0.2"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5:41" x14ac:dyDescent="0.2"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5:41" x14ac:dyDescent="0.2"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5:41" x14ac:dyDescent="0.2"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5:41" x14ac:dyDescent="0.2"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5:41" x14ac:dyDescent="0.2"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5:41" x14ac:dyDescent="0.2"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5:41" x14ac:dyDescent="0.2"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5:41" x14ac:dyDescent="0.2"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5:41" x14ac:dyDescent="0.2"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5:41" x14ac:dyDescent="0.2"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5:41" x14ac:dyDescent="0.2"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5:41" x14ac:dyDescent="0.2"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5:41" x14ac:dyDescent="0.2"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5:41" x14ac:dyDescent="0.2"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5:41" x14ac:dyDescent="0.2"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5:41" x14ac:dyDescent="0.2"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5:41" x14ac:dyDescent="0.2"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5:41" x14ac:dyDescent="0.2"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5:41" x14ac:dyDescent="0.2"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5:41" x14ac:dyDescent="0.2"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5:41" x14ac:dyDescent="0.2"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5:41" x14ac:dyDescent="0.2"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5:41" x14ac:dyDescent="0.2"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5:41" x14ac:dyDescent="0.2"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5:41" x14ac:dyDescent="0.2"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5:41" x14ac:dyDescent="0.2"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5:41" x14ac:dyDescent="0.2"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5:41" x14ac:dyDescent="0.2"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5:41" x14ac:dyDescent="0.2"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5:41" x14ac:dyDescent="0.2"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5:41" x14ac:dyDescent="0.2"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5:41" x14ac:dyDescent="0.2"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5:41" x14ac:dyDescent="0.2"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5:41" x14ac:dyDescent="0.2"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5:41" x14ac:dyDescent="0.2"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5:41" x14ac:dyDescent="0.2"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5:41" x14ac:dyDescent="0.2"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5:41" x14ac:dyDescent="0.2"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5:41" x14ac:dyDescent="0.2"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5:41" x14ac:dyDescent="0.2"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5:41" x14ac:dyDescent="0.2"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5:41" x14ac:dyDescent="0.2"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5:41" x14ac:dyDescent="0.2"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5:41" x14ac:dyDescent="0.2"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5:41" x14ac:dyDescent="0.2"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5:41" x14ac:dyDescent="0.2"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5:41" x14ac:dyDescent="0.2"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5:41" x14ac:dyDescent="0.2"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5:41" x14ac:dyDescent="0.2"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5:41" x14ac:dyDescent="0.2"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5:41" x14ac:dyDescent="0.2"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5:41" x14ac:dyDescent="0.2"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5:41" x14ac:dyDescent="0.2"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5:41" x14ac:dyDescent="0.2"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5:41" x14ac:dyDescent="0.2"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5:41" x14ac:dyDescent="0.2"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5:41" x14ac:dyDescent="0.2"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5:41" x14ac:dyDescent="0.2"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5:41" x14ac:dyDescent="0.2"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5:41" x14ac:dyDescent="0.2"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5:41" x14ac:dyDescent="0.2"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5:41" x14ac:dyDescent="0.2"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5:41" x14ac:dyDescent="0.2"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5:41" x14ac:dyDescent="0.2"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5:41" x14ac:dyDescent="0.2"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5:41" x14ac:dyDescent="0.2"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5:41" x14ac:dyDescent="0.2"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5:41" x14ac:dyDescent="0.2"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5:41" x14ac:dyDescent="0.2"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5:41" x14ac:dyDescent="0.2"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5:41" x14ac:dyDescent="0.2"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5:41" x14ac:dyDescent="0.2"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5:41" x14ac:dyDescent="0.2"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5:41" x14ac:dyDescent="0.2"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5:41" x14ac:dyDescent="0.2"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5:41" x14ac:dyDescent="0.2"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5:41" x14ac:dyDescent="0.2"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5:41" x14ac:dyDescent="0.2"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5:41" x14ac:dyDescent="0.2"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5:41" x14ac:dyDescent="0.2"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5:41" x14ac:dyDescent="0.2"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5:41" x14ac:dyDescent="0.2"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5:41" x14ac:dyDescent="0.2"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5:41" x14ac:dyDescent="0.2"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5:41" x14ac:dyDescent="0.2"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5:41" x14ac:dyDescent="0.2"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5:41" x14ac:dyDescent="0.2"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5:41" x14ac:dyDescent="0.2"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5:41" x14ac:dyDescent="0.2"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5:41" x14ac:dyDescent="0.2"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5:41" x14ac:dyDescent="0.2"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5:41" x14ac:dyDescent="0.2"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5:41" x14ac:dyDescent="0.2"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5:41" x14ac:dyDescent="0.2"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5:41" x14ac:dyDescent="0.2"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5:41" x14ac:dyDescent="0.2"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5:41" x14ac:dyDescent="0.2"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5:41" x14ac:dyDescent="0.2"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5:41" x14ac:dyDescent="0.2"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5:41" x14ac:dyDescent="0.2"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5:41" x14ac:dyDescent="0.2"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5:41" x14ac:dyDescent="0.2"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5:41" x14ac:dyDescent="0.2"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5:41" x14ac:dyDescent="0.2"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5:41" x14ac:dyDescent="0.2"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5:41" x14ac:dyDescent="0.2"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5:41" x14ac:dyDescent="0.2"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5:41" x14ac:dyDescent="0.2"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5:41" x14ac:dyDescent="0.2"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5:41" x14ac:dyDescent="0.2"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5:41" x14ac:dyDescent="0.2"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5:41" x14ac:dyDescent="0.2"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5:41" x14ac:dyDescent="0.2"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5:41" x14ac:dyDescent="0.2"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5:41" x14ac:dyDescent="0.2"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5:41" x14ac:dyDescent="0.2"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5:41" x14ac:dyDescent="0.2"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5:41" x14ac:dyDescent="0.2"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5:41" x14ac:dyDescent="0.2"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5:41" x14ac:dyDescent="0.2"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5:41" x14ac:dyDescent="0.2"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5:41" x14ac:dyDescent="0.2"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5:41" x14ac:dyDescent="0.2"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5:41" x14ac:dyDescent="0.2"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5:41" x14ac:dyDescent="0.2"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5:41" x14ac:dyDescent="0.2"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5:41" x14ac:dyDescent="0.2"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5:41" x14ac:dyDescent="0.2"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5:41" x14ac:dyDescent="0.2"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5:41" x14ac:dyDescent="0.2"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5:41" x14ac:dyDescent="0.2"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5:41" x14ac:dyDescent="0.2"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5:41" x14ac:dyDescent="0.2"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5:41" x14ac:dyDescent="0.2"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5:41" x14ac:dyDescent="0.2"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5:41" x14ac:dyDescent="0.2"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5:41" x14ac:dyDescent="0.2"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5:41" x14ac:dyDescent="0.2"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5:41" x14ac:dyDescent="0.2"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5:41" x14ac:dyDescent="0.2"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5:41" x14ac:dyDescent="0.2"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5:41" x14ac:dyDescent="0.2"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5:41" x14ac:dyDescent="0.2"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5:41" x14ac:dyDescent="0.2"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5:41" x14ac:dyDescent="0.2"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5:41" x14ac:dyDescent="0.2"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5:41" x14ac:dyDescent="0.2"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5:41" x14ac:dyDescent="0.2"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5:41" x14ac:dyDescent="0.2"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5:41" x14ac:dyDescent="0.2"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5:41" x14ac:dyDescent="0.2"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5:41" x14ac:dyDescent="0.2"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5:41" x14ac:dyDescent="0.2"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5:41" x14ac:dyDescent="0.2"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5:41" x14ac:dyDescent="0.2"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5:41" x14ac:dyDescent="0.2"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5:41" x14ac:dyDescent="0.2"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5:41" x14ac:dyDescent="0.2"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5:41" x14ac:dyDescent="0.2"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5:41" x14ac:dyDescent="0.2"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5:41" x14ac:dyDescent="0.2"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5:41" x14ac:dyDescent="0.2"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5:41" x14ac:dyDescent="0.2"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5:41" x14ac:dyDescent="0.2"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5:41" x14ac:dyDescent="0.2"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5:41" x14ac:dyDescent="0.2"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5:41" x14ac:dyDescent="0.2"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5:41" x14ac:dyDescent="0.2"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5:41" x14ac:dyDescent="0.2"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5:41" x14ac:dyDescent="0.2"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5:41" x14ac:dyDescent="0.2"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5:41" x14ac:dyDescent="0.2"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5:41" x14ac:dyDescent="0.2"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5:41" x14ac:dyDescent="0.2"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5:41" x14ac:dyDescent="0.2"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5:41" x14ac:dyDescent="0.2"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5:41" x14ac:dyDescent="0.2"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5:41" x14ac:dyDescent="0.2"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5:41" x14ac:dyDescent="0.2"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5:41" x14ac:dyDescent="0.2"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5:41" x14ac:dyDescent="0.2"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5:41" x14ac:dyDescent="0.2"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5:41" x14ac:dyDescent="0.2"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5:41" x14ac:dyDescent="0.2"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5:41" x14ac:dyDescent="0.2"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5:41" x14ac:dyDescent="0.2"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5:41" x14ac:dyDescent="0.2"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5:41" x14ac:dyDescent="0.2"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5:41" x14ac:dyDescent="0.2"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5:41" x14ac:dyDescent="0.2"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5:41" x14ac:dyDescent="0.2"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5:41" x14ac:dyDescent="0.2"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5:41" x14ac:dyDescent="0.2"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5:41" x14ac:dyDescent="0.2"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5:41" x14ac:dyDescent="0.2"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5:41" x14ac:dyDescent="0.2"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5:41" x14ac:dyDescent="0.2"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5:41" x14ac:dyDescent="0.2"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5:41" x14ac:dyDescent="0.2"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5:41" x14ac:dyDescent="0.2"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5:41" x14ac:dyDescent="0.2"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5:41" x14ac:dyDescent="0.2"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5:41" x14ac:dyDescent="0.2"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5:41" x14ac:dyDescent="0.2"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5:41" x14ac:dyDescent="0.2"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5:41" x14ac:dyDescent="0.2"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5:41" x14ac:dyDescent="0.2"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5:41" x14ac:dyDescent="0.2"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5:41" x14ac:dyDescent="0.2"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5:41" x14ac:dyDescent="0.2"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5:41" x14ac:dyDescent="0.2"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5:41" x14ac:dyDescent="0.2"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5:41" x14ac:dyDescent="0.2"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5:41" x14ac:dyDescent="0.2"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5:41" x14ac:dyDescent="0.2"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5:41" x14ac:dyDescent="0.2"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5:41" x14ac:dyDescent="0.2"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5:41" x14ac:dyDescent="0.2"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5:41" x14ac:dyDescent="0.2"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5:41" x14ac:dyDescent="0.2"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5:41" x14ac:dyDescent="0.2"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5:41" x14ac:dyDescent="0.2"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5:41" x14ac:dyDescent="0.2"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5:41" x14ac:dyDescent="0.2"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5:41" x14ac:dyDescent="0.2"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5:41" x14ac:dyDescent="0.2"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5:41" x14ac:dyDescent="0.2"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5:41" x14ac:dyDescent="0.2"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5:41" x14ac:dyDescent="0.2"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5:41" x14ac:dyDescent="0.2"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5:41" x14ac:dyDescent="0.2"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5:41" x14ac:dyDescent="0.2"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5:41" x14ac:dyDescent="0.2"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5:41" x14ac:dyDescent="0.2"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5:41" x14ac:dyDescent="0.2"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5:41" x14ac:dyDescent="0.2"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5:41" x14ac:dyDescent="0.2"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5:41" x14ac:dyDescent="0.2"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5:41" x14ac:dyDescent="0.2"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5:41" x14ac:dyDescent="0.2"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5:41" x14ac:dyDescent="0.2"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5:41" x14ac:dyDescent="0.2"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5:41" x14ac:dyDescent="0.2"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5:41" x14ac:dyDescent="0.2"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5:41" x14ac:dyDescent="0.2"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5:41" x14ac:dyDescent="0.2"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5:41" x14ac:dyDescent="0.2"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5:41" x14ac:dyDescent="0.2"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5:41" x14ac:dyDescent="0.2"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5:41" x14ac:dyDescent="0.2"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5:41" x14ac:dyDescent="0.2"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5:41" x14ac:dyDescent="0.2"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5:41" x14ac:dyDescent="0.2"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5:41" x14ac:dyDescent="0.2"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5:41" x14ac:dyDescent="0.2"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5:41" x14ac:dyDescent="0.2"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5:41" x14ac:dyDescent="0.2"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5:41" x14ac:dyDescent="0.2"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5:41" x14ac:dyDescent="0.2"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5:41" x14ac:dyDescent="0.2"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5:41" x14ac:dyDescent="0.2"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5:41" x14ac:dyDescent="0.2"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5:41" x14ac:dyDescent="0.2"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5:41" x14ac:dyDescent="0.2"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5:41" x14ac:dyDescent="0.2"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5:41" x14ac:dyDescent="0.2"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5:41" x14ac:dyDescent="0.2"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5:41" x14ac:dyDescent="0.2"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5:41" x14ac:dyDescent="0.2"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5:41" x14ac:dyDescent="0.2"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5:41" x14ac:dyDescent="0.2"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5:41" x14ac:dyDescent="0.2"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5:41" x14ac:dyDescent="0.2"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5:41" x14ac:dyDescent="0.2"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5:41" x14ac:dyDescent="0.2"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5:41" x14ac:dyDescent="0.2"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5:41" x14ac:dyDescent="0.2"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5:41" x14ac:dyDescent="0.2"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5:41" x14ac:dyDescent="0.2"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5:41" x14ac:dyDescent="0.2"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5:41" x14ac:dyDescent="0.2"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5:41" x14ac:dyDescent="0.2"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5:41" x14ac:dyDescent="0.2"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5:41" x14ac:dyDescent="0.2"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5:41" x14ac:dyDescent="0.2"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5:41" x14ac:dyDescent="0.2"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5:41" x14ac:dyDescent="0.2"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5:41" x14ac:dyDescent="0.2"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5:41" x14ac:dyDescent="0.2"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5:41" x14ac:dyDescent="0.2"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5:41" x14ac:dyDescent="0.2"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5:41" x14ac:dyDescent="0.2"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5:41" x14ac:dyDescent="0.2"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5:41" x14ac:dyDescent="0.2"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5:41" x14ac:dyDescent="0.2"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5:41" x14ac:dyDescent="0.2"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5:41" x14ac:dyDescent="0.2"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5:41" x14ac:dyDescent="0.2"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5:41" x14ac:dyDescent="0.2"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5:41" x14ac:dyDescent="0.2"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5:41" x14ac:dyDescent="0.2"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5:41" x14ac:dyDescent="0.2"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5:41" x14ac:dyDescent="0.2"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5:41" x14ac:dyDescent="0.2"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5:41" x14ac:dyDescent="0.2"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5:41" x14ac:dyDescent="0.2"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5:41" x14ac:dyDescent="0.2"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5:41" x14ac:dyDescent="0.2"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5:41" x14ac:dyDescent="0.2"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5:41" x14ac:dyDescent="0.2"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5:41" x14ac:dyDescent="0.2"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5:41" x14ac:dyDescent="0.2"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5:41" x14ac:dyDescent="0.2"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5:41" x14ac:dyDescent="0.2"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5:41" x14ac:dyDescent="0.2"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5:41" x14ac:dyDescent="0.2"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5:41" x14ac:dyDescent="0.2"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5:41" x14ac:dyDescent="0.2"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5:41" x14ac:dyDescent="0.2"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5:41" x14ac:dyDescent="0.2"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5:41" x14ac:dyDescent="0.2"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5:41" x14ac:dyDescent="0.2"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5:41" x14ac:dyDescent="0.2"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5:41" x14ac:dyDescent="0.2"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5:41" x14ac:dyDescent="0.2"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5:41" x14ac:dyDescent="0.2"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5:41" x14ac:dyDescent="0.2"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5:41" x14ac:dyDescent="0.2"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5:41" x14ac:dyDescent="0.2"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5:41" x14ac:dyDescent="0.2"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5:41" x14ac:dyDescent="0.2"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5:41" x14ac:dyDescent="0.2"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5:41" x14ac:dyDescent="0.2"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5:41" x14ac:dyDescent="0.2"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5:41" x14ac:dyDescent="0.2"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5:41" x14ac:dyDescent="0.2"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5:41" x14ac:dyDescent="0.2"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5:41" x14ac:dyDescent="0.2"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5:41" x14ac:dyDescent="0.2"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5:41" x14ac:dyDescent="0.2"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5:41" x14ac:dyDescent="0.2"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5:41" x14ac:dyDescent="0.2"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5:41" x14ac:dyDescent="0.2"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5:41" x14ac:dyDescent="0.2"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5:41" x14ac:dyDescent="0.2"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5:41" x14ac:dyDescent="0.2"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5:41" x14ac:dyDescent="0.2"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5:41" x14ac:dyDescent="0.2"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5:41" x14ac:dyDescent="0.2"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5:41" x14ac:dyDescent="0.2"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5:41" x14ac:dyDescent="0.2"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5:41" x14ac:dyDescent="0.2"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5:41" x14ac:dyDescent="0.2"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5:41" x14ac:dyDescent="0.2"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5:41" x14ac:dyDescent="0.2"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5:41" x14ac:dyDescent="0.2"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5:41" x14ac:dyDescent="0.2"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5:41" x14ac:dyDescent="0.2"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5:41" x14ac:dyDescent="0.2"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5:41" x14ac:dyDescent="0.2"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5:41" x14ac:dyDescent="0.2"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5:41" x14ac:dyDescent="0.2"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5:41" x14ac:dyDescent="0.2"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5:41" x14ac:dyDescent="0.2"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5:41" x14ac:dyDescent="0.2"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5:41" x14ac:dyDescent="0.2"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5:41" x14ac:dyDescent="0.2"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5:41" x14ac:dyDescent="0.2"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5:41" x14ac:dyDescent="0.2"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5:41" x14ac:dyDescent="0.2"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5:41" x14ac:dyDescent="0.2"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5:41" x14ac:dyDescent="0.2"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5:41" x14ac:dyDescent="0.2"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5:41" x14ac:dyDescent="0.2"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5:41" x14ac:dyDescent="0.2"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5:41" x14ac:dyDescent="0.2"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5:41" x14ac:dyDescent="0.2"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5:41" x14ac:dyDescent="0.2"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5:41" x14ac:dyDescent="0.2"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5:41" x14ac:dyDescent="0.2"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5:41" x14ac:dyDescent="0.2"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5:41" x14ac:dyDescent="0.2"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5:41" x14ac:dyDescent="0.2"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5:41" x14ac:dyDescent="0.2"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5:41" x14ac:dyDescent="0.2"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5:41" x14ac:dyDescent="0.2"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5:41" x14ac:dyDescent="0.2"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5:41" x14ac:dyDescent="0.2"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5:41" x14ac:dyDescent="0.2"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5:41" x14ac:dyDescent="0.2"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5:41" x14ac:dyDescent="0.2"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5:41" x14ac:dyDescent="0.2"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5:41" x14ac:dyDescent="0.2"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5:41" x14ac:dyDescent="0.2"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5:41" x14ac:dyDescent="0.2"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5:41" x14ac:dyDescent="0.2"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5:41" x14ac:dyDescent="0.2"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5:41" x14ac:dyDescent="0.2"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5:41" x14ac:dyDescent="0.2"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5:41" x14ac:dyDescent="0.2"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5:41" x14ac:dyDescent="0.2"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5:41" x14ac:dyDescent="0.2"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5:41" x14ac:dyDescent="0.2"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5:41" x14ac:dyDescent="0.2"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5:41" x14ac:dyDescent="0.2"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5:41" x14ac:dyDescent="0.2"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5:41" x14ac:dyDescent="0.2"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5:41" x14ac:dyDescent="0.2"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5:41" x14ac:dyDescent="0.2"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5:41" x14ac:dyDescent="0.2"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5:41" x14ac:dyDescent="0.2"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5:41" x14ac:dyDescent="0.2"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5:41" x14ac:dyDescent="0.2"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5:41" x14ac:dyDescent="0.2"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5:41" x14ac:dyDescent="0.2"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5:41" x14ac:dyDescent="0.2"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5:41" x14ac:dyDescent="0.2"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5:41" x14ac:dyDescent="0.2"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5:41" x14ac:dyDescent="0.2"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5:41" x14ac:dyDescent="0.2"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5:41" x14ac:dyDescent="0.2"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5:41" x14ac:dyDescent="0.2"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5:41" x14ac:dyDescent="0.2"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5:41" x14ac:dyDescent="0.2"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5:41" x14ac:dyDescent="0.2"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5:41" x14ac:dyDescent="0.2"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5:41" x14ac:dyDescent="0.2"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5:41" x14ac:dyDescent="0.2"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5:41" x14ac:dyDescent="0.2"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5:41" x14ac:dyDescent="0.2"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5:41" x14ac:dyDescent="0.2"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5:41" x14ac:dyDescent="0.2"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5:41" x14ac:dyDescent="0.2"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5:41" x14ac:dyDescent="0.2"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5:41" x14ac:dyDescent="0.2"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5:41" x14ac:dyDescent="0.2"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5:41" x14ac:dyDescent="0.2"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5:41" x14ac:dyDescent="0.2"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5:41" x14ac:dyDescent="0.2"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5:41" x14ac:dyDescent="0.2"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5:41" x14ac:dyDescent="0.2"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5:41" x14ac:dyDescent="0.2"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5:41" x14ac:dyDescent="0.2"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5:41" x14ac:dyDescent="0.2"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5:41" x14ac:dyDescent="0.2"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5:41" x14ac:dyDescent="0.2"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5:41" x14ac:dyDescent="0.2"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5:41" x14ac:dyDescent="0.2"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5:41" x14ac:dyDescent="0.2"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5:41" x14ac:dyDescent="0.2"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5:41" x14ac:dyDescent="0.2"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5:41" x14ac:dyDescent="0.2"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5:41" x14ac:dyDescent="0.2"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5:41" x14ac:dyDescent="0.2"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5:41" x14ac:dyDescent="0.2"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5:41" x14ac:dyDescent="0.2"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5:41" x14ac:dyDescent="0.2"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5:41" x14ac:dyDescent="0.2"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5:41" x14ac:dyDescent="0.2"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5:41" x14ac:dyDescent="0.2"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5:41" x14ac:dyDescent="0.2"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5:41" x14ac:dyDescent="0.2"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5:41" x14ac:dyDescent="0.2"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5:41" x14ac:dyDescent="0.2"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5:41" x14ac:dyDescent="0.2"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5:41" x14ac:dyDescent="0.2"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5:41" x14ac:dyDescent="0.2"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5:41" x14ac:dyDescent="0.2"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5:41" x14ac:dyDescent="0.2"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5:41" x14ac:dyDescent="0.2"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5:41" x14ac:dyDescent="0.2"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5:41" x14ac:dyDescent="0.2"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5:41" x14ac:dyDescent="0.2"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5:41" x14ac:dyDescent="0.2"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5:41" x14ac:dyDescent="0.2"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5:41" x14ac:dyDescent="0.2"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5:41" x14ac:dyDescent="0.2"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5:41" x14ac:dyDescent="0.2"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5:41" x14ac:dyDescent="0.2"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5:41" x14ac:dyDescent="0.2"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5:41" x14ac:dyDescent="0.2"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5:41" x14ac:dyDescent="0.2"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5:41" x14ac:dyDescent="0.2"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5:41" x14ac:dyDescent="0.2"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5:41" x14ac:dyDescent="0.2"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5:41" x14ac:dyDescent="0.2"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5:41" x14ac:dyDescent="0.2"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5:41" x14ac:dyDescent="0.2"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5:41" x14ac:dyDescent="0.2"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5:41" x14ac:dyDescent="0.2"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5:41" x14ac:dyDescent="0.2"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5:41" x14ac:dyDescent="0.2"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5:41" x14ac:dyDescent="0.2"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5:41" x14ac:dyDescent="0.2"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5:41" x14ac:dyDescent="0.2"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5:41" x14ac:dyDescent="0.2"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5:41" x14ac:dyDescent="0.2"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5:41" x14ac:dyDescent="0.2"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5:41" x14ac:dyDescent="0.2"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5:41" x14ac:dyDescent="0.2"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5:41" x14ac:dyDescent="0.2"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5:41" x14ac:dyDescent="0.2"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5:41" x14ac:dyDescent="0.2"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5:41" x14ac:dyDescent="0.2"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5:41" x14ac:dyDescent="0.2"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5:41" x14ac:dyDescent="0.2"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5:41" x14ac:dyDescent="0.2"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5:41" x14ac:dyDescent="0.2"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5:41" x14ac:dyDescent="0.2"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5:41" x14ac:dyDescent="0.2"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5:41" x14ac:dyDescent="0.2"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5:41" x14ac:dyDescent="0.2"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5:41" x14ac:dyDescent="0.2"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5:41" x14ac:dyDescent="0.2"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5:41" x14ac:dyDescent="0.2"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5:41" x14ac:dyDescent="0.2"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5:41" x14ac:dyDescent="0.2"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5:41" x14ac:dyDescent="0.2"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5:41" x14ac:dyDescent="0.2"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5:41" x14ac:dyDescent="0.2"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5:41" x14ac:dyDescent="0.2"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5:41" x14ac:dyDescent="0.2"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5:41" x14ac:dyDescent="0.2"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5:41" x14ac:dyDescent="0.2"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5:41" x14ac:dyDescent="0.2"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5:41" x14ac:dyDescent="0.2"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5:41" x14ac:dyDescent="0.2"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5:41" x14ac:dyDescent="0.2"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5:41" x14ac:dyDescent="0.2"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5:41" x14ac:dyDescent="0.2"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5:41" x14ac:dyDescent="0.2"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5:41" x14ac:dyDescent="0.2"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5:41" x14ac:dyDescent="0.2"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5:41" x14ac:dyDescent="0.2"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5:41" x14ac:dyDescent="0.2"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5:41" x14ac:dyDescent="0.2"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5:41" x14ac:dyDescent="0.2"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5:41" x14ac:dyDescent="0.2"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5:41" x14ac:dyDescent="0.2"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5:41" x14ac:dyDescent="0.2"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5:41" x14ac:dyDescent="0.2"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5:41" x14ac:dyDescent="0.2"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5:41" x14ac:dyDescent="0.2"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5:41" x14ac:dyDescent="0.2"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5:41" x14ac:dyDescent="0.2"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5:41" x14ac:dyDescent="0.2"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5:41" x14ac:dyDescent="0.2"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5:41" x14ac:dyDescent="0.2"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5:41" x14ac:dyDescent="0.2"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5:41" x14ac:dyDescent="0.2"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5:41" x14ac:dyDescent="0.2"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5:41" x14ac:dyDescent="0.2"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5:41" x14ac:dyDescent="0.2"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5:41" x14ac:dyDescent="0.2"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5:41" x14ac:dyDescent="0.2"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5:41" x14ac:dyDescent="0.2"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5:41" x14ac:dyDescent="0.2"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5:41" x14ac:dyDescent="0.2"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5:41" x14ac:dyDescent="0.2"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5:41" x14ac:dyDescent="0.2"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5:41" x14ac:dyDescent="0.2"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5:41" x14ac:dyDescent="0.2"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5:41" x14ac:dyDescent="0.2"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5:41" x14ac:dyDescent="0.2"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5:41" x14ac:dyDescent="0.2"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5:41" x14ac:dyDescent="0.2"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5:41" x14ac:dyDescent="0.2"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5:41" x14ac:dyDescent="0.2"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5:41" x14ac:dyDescent="0.2"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5:41" x14ac:dyDescent="0.2"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5:41" x14ac:dyDescent="0.2"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5:41" x14ac:dyDescent="0.2"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5:41" x14ac:dyDescent="0.2"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5:41" x14ac:dyDescent="0.2"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5:41" x14ac:dyDescent="0.2"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5:41" x14ac:dyDescent="0.2"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5:41" x14ac:dyDescent="0.2"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5:41" x14ac:dyDescent="0.2"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5:41" x14ac:dyDescent="0.2"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5:41" x14ac:dyDescent="0.2"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5:41" x14ac:dyDescent="0.2"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5:41" x14ac:dyDescent="0.2"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5:41" x14ac:dyDescent="0.2"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5:41" x14ac:dyDescent="0.2"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5:41" x14ac:dyDescent="0.2"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5:41" x14ac:dyDescent="0.2"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5:41" x14ac:dyDescent="0.2"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5:41" x14ac:dyDescent="0.2"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5:41" x14ac:dyDescent="0.2"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5:41" x14ac:dyDescent="0.2"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5:41" x14ac:dyDescent="0.2"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5:41" x14ac:dyDescent="0.2"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5:41" x14ac:dyDescent="0.2"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5:41" x14ac:dyDescent="0.2"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5:41" x14ac:dyDescent="0.2"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5:41" x14ac:dyDescent="0.2"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5:41" x14ac:dyDescent="0.2"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5:41" x14ac:dyDescent="0.2"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5:41" x14ac:dyDescent="0.2"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5:41" x14ac:dyDescent="0.2"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5:41" x14ac:dyDescent="0.2"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5:41" x14ac:dyDescent="0.2"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5:41" x14ac:dyDescent="0.2"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5:41" x14ac:dyDescent="0.2"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5:41" x14ac:dyDescent="0.2"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5:41" x14ac:dyDescent="0.2"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5:41" x14ac:dyDescent="0.2"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5:41" x14ac:dyDescent="0.2"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5:41" x14ac:dyDescent="0.2"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5:41" x14ac:dyDescent="0.2"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5:41" x14ac:dyDescent="0.2"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5:41" x14ac:dyDescent="0.2"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5:41" x14ac:dyDescent="0.2"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5:41" x14ac:dyDescent="0.2"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5:41" x14ac:dyDescent="0.2"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5:41" x14ac:dyDescent="0.2"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5:41" x14ac:dyDescent="0.2"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5:41" x14ac:dyDescent="0.2"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5:41" x14ac:dyDescent="0.2"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5:41" x14ac:dyDescent="0.2"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5:41" x14ac:dyDescent="0.2"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5:41" x14ac:dyDescent="0.2"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5:41" x14ac:dyDescent="0.2"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5:41" x14ac:dyDescent="0.2"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5:41" x14ac:dyDescent="0.2"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5:41" x14ac:dyDescent="0.2"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5:41" x14ac:dyDescent="0.2"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5:41" x14ac:dyDescent="0.2"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5:41" x14ac:dyDescent="0.2"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5:41" x14ac:dyDescent="0.2"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5:41" x14ac:dyDescent="0.2"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5:41" x14ac:dyDescent="0.2"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5:41" x14ac:dyDescent="0.2"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5:41" x14ac:dyDescent="0.2"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5:41" x14ac:dyDescent="0.2"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5:41" x14ac:dyDescent="0.2"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5:41" x14ac:dyDescent="0.2"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5:41" x14ac:dyDescent="0.2"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5:41" x14ac:dyDescent="0.2"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5:41" x14ac:dyDescent="0.2"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5:41" x14ac:dyDescent="0.2"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5:41" x14ac:dyDescent="0.2"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5:41" x14ac:dyDescent="0.2"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5:41" x14ac:dyDescent="0.2"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5:41" x14ac:dyDescent="0.2"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5:41" x14ac:dyDescent="0.2"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5:41" x14ac:dyDescent="0.2"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5:41" x14ac:dyDescent="0.2"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5:41" x14ac:dyDescent="0.2"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5:41" x14ac:dyDescent="0.2"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5:41" x14ac:dyDescent="0.2"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5:41" x14ac:dyDescent="0.2"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5:41" x14ac:dyDescent="0.2"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5:41" x14ac:dyDescent="0.2"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5:41" x14ac:dyDescent="0.2"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5:41" x14ac:dyDescent="0.2"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5:41" x14ac:dyDescent="0.2"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5:41" x14ac:dyDescent="0.2"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5:41" x14ac:dyDescent="0.2"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5:41" x14ac:dyDescent="0.2"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5:41" x14ac:dyDescent="0.2"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5:41" x14ac:dyDescent="0.2"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5:41" x14ac:dyDescent="0.2"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5:41" x14ac:dyDescent="0.2"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5:41" x14ac:dyDescent="0.2"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5:41" x14ac:dyDescent="0.2"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5:41" x14ac:dyDescent="0.2"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5:41" x14ac:dyDescent="0.2"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5:41" x14ac:dyDescent="0.2"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5:41" x14ac:dyDescent="0.2"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5:41" x14ac:dyDescent="0.2"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5:41" x14ac:dyDescent="0.2"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5:41" x14ac:dyDescent="0.2"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5:41" x14ac:dyDescent="0.2"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5:41" x14ac:dyDescent="0.2"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5:41" x14ac:dyDescent="0.2"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5:41" x14ac:dyDescent="0.2"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5:41" x14ac:dyDescent="0.2"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5:41" x14ac:dyDescent="0.2"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5:41" x14ac:dyDescent="0.2"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5:41" x14ac:dyDescent="0.2"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5:41" x14ac:dyDescent="0.2"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5:41" x14ac:dyDescent="0.2"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5:41" x14ac:dyDescent="0.2"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5:41" x14ac:dyDescent="0.2"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5:41" x14ac:dyDescent="0.2"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5:41" x14ac:dyDescent="0.2"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5:41" x14ac:dyDescent="0.2"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5:41" x14ac:dyDescent="0.2"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5:41" x14ac:dyDescent="0.2"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5:41" x14ac:dyDescent="0.2"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5:41" x14ac:dyDescent="0.2"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5:41" x14ac:dyDescent="0.2"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</sheetData>
  <mergeCells count="18">
    <mergeCell ref="B38:C38"/>
    <mergeCell ref="B40:C40"/>
    <mergeCell ref="B42:C42"/>
    <mergeCell ref="B33:C33"/>
    <mergeCell ref="B35:C35"/>
    <mergeCell ref="B37:C37"/>
    <mergeCell ref="B39:C39"/>
    <mergeCell ref="B41:C41"/>
    <mergeCell ref="B30:C30"/>
    <mergeCell ref="B31:C31"/>
    <mergeCell ref="B32:C32"/>
    <mergeCell ref="B34:C34"/>
    <mergeCell ref="B36:C36"/>
    <mergeCell ref="I7:J7"/>
    <mergeCell ref="B26:C26"/>
    <mergeCell ref="B27:C27"/>
    <mergeCell ref="B7:G7"/>
    <mergeCell ref="C15:E15"/>
  </mergeCells>
  <pageMargins left="0.7" right="0.7" top="0.75" bottom="0.75" header="0.3" footer="0.3"/>
  <pageSetup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KB99"/>
  <sheetViews>
    <sheetView topLeftCell="B1" zoomScale="62" zoomScaleNormal="90" zoomScalePageLayoutView="90" workbookViewId="0">
      <selection activeCell="T60" sqref="T60"/>
    </sheetView>
  </sheetViews>
  <sheetFormatPr baseColWidth="10" defaultRowHeight="15" x14ac:dyDescent="0.2"/>
  <cols>
    <col min="1" max="1" width="10.83203125" style="3"/>
    <col min="2" max="2" width="21.83203125" style="3" bestFit="1" customWidth="1"/>
    <col min="3" max="3" width="9.5" style="3" bestFit="1" customWidth="1"/>
    <col min="4" max="4" width="22.5" style="3" bestFit="1" customWidth="1"/>
    <col min="5" max="5" width="14.1640625" style="3" bestFit="1" customWidth="1"/>
    <col min="6" max="6" width="14.5" style="3" bestFit="1" customWidth="1"/>
    <col min="7" max="7" width="15.6640625" style="3" bestFit="1" customWidth="1"/>
    <col min="8" max="8" width="10" style="3" bestFit="1" customWidth="1"/>
    <col min="9" max="9" width="12.5" style="3" customWidth="1"/>
    <col min="10" max="10" width="8.6640625" style="3" bestFit="1" customWidth="1"/>
    <col min="11" max="11" width="10.5" style="3" bestFit="1" customWidth="1"/>
    <col min="12" max="12" width="16.33203125" style="3" bestFit="1" customWidth="1"/>
    <col min="13" max="288" width="10.83203125" style="3"/>
  </cols>
  <sheetData>
    <row r="12" spans="1:288" s="1" customFormat="1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</row>
    <row r="13" spans="1:288" ht="16" thickBot="1" x14ac:dyDescent="0.25"/>
    <row r="14" spans="1:288" x14ac:dyDescent="0.2">
      <c r="A14" s="291" t="s">
        <v>275</v>
      </c>
      <c r="B14" s="292"/>
      <c r="C14" s="165" t="s">
        <v>263</v>
      </c>
      <c r="D14" s="165" t="s">
        <v>403</v>
      </c>
      <c r="E14" s="165" t="s">
        <v>400</v>
      </c>
      <c r="F14" s="165" t="s">
        <v>404</v>
      </c>
      <c r="G14" s="73" t="s">
        <v>401</v>
      </c>
    </row>
    <row r="15" spans="1:288" x14ac:dyDescent="0.2">
      <c r="A15" s="304" t="s">
        <v>395</v>
      </c>
      <c r="B15" s="305"/>
      <c r="C15" s="145" t="s">
        <v>394</v>
      </c>
      <c r="D15" s="93">
        <v>0.05</v>
      </c>
      <c r="E15" s="93">
        <v>1</v>
      </c>
      <c r="F15" s="145" t="s">
        <v>402</v>
      </c>
      <c r="G15" s="162">
        <f>1-E15</f>
        <v>0</v>
      </c>
    </row>
    <row r="16" spans="1:288" ht="16" thickBot="1" x14ac:dyDescent="0.25">
      <c r="A16" s="302" t="s">
        <v>396</v>
      </c>
      <c r="B16" s="303"/>
      <c r="C16" s="144" t="s">
        <v>397</v>
      </c>
      <c r="D16" s="163">
        <v>0.1</v>
      </c>
      <c r="E16" s="144" t="s">
        <v>398</v>
      </c>
      <c r="F16" s="163">
        <v>0</v>
      </c>
      <c r="G16" s="164" t="s">
        <v>399</v>
      </c>
    </row>
    <row r="18" spans="1:288" ht="16" thickBot="1" x14ac:dyDescent="0.25"/>
    <row r="19" spans="1:288" x14ac:dyDescent="0.2">
      <c r="B19" s="71" t="s">
        <v>405</v>
      </c>
      <c r="C19" s="165" t="s">
        <v>389</v>
      </c>
      <c r="D19" s="165" t="s">
        <v>390</v>
      </c>
      <c r="E19" s="166" t="s">
        <v>391</v>
      </c>
      <c r="F19" s="166" t="s">
        <v>392</v>
      </c>
      <c r="G19" s="73" t="s">
        <v>393</v>
      </c>
    </row>
    <row r="20" spans="1:288" x14ac:dyDescent="0.2">
      <c r="B20" s="171" t="s">
        <v>387</v>
      </c>
      <c r="C20" s="96">
        <v>0.75</v>
      </c>
      <c r="D20" s="96">
        <f>1-C20</f>
        <v>0.25</v>
      </c>
      <c r="E20" s="167">
        <f>($D$15*$E$15)+($G$15*$D$15)</f>
        <v>0.05</v>
      </c>
      <c r="F20" s="87">
        <f>(C20*$D$16)+(D20*$F$16)</f>
        <v>7.5000000000000011E-2</v>
      </c>
      <c r="G20" s="170">
        <f>((C20*$D$16)-$D$15)/(($D$16^2)*C20-($D$15^2))</f>
        <v>5.0000000000000009</v>
      </c>
    </row>
    <row r="21" spans="1:288" x14ac:dyDescent="0.2">
      <c r="B21" s="171" t="s">
        <v>388</v>
      </c>
      <c r="C21" s="96">
        <v>0.65</v>
      </c>
      <c r="D21" s="96">
        <f>1-C21</f>
        <v>0.35</v>
      </c>
      <c r="E21" s="167">
        <f>($D$15*$E$15)+($G$15*$D$15)</f>
        <v>0.05</v>
      </c>
      <c r="F21" s="87">
        <f t="shared" ref="F21:F22" si="0">(C21*$D$16)+(D21*$F$16)</f>
        <v>6.5000000000000002E-2</v>
      </c>
      <c r="G21" s="170">
        <f t="shared" ref="G21:G22" si="1">((C21*$D$16)-$D$15)/(($D$16^2)*C21-($D$15^2))</f>
        <v>3.7499999999999991</v>
      </c>
    </row>
    <row r="22" spans="1:288" ht="16" thickBot="1" x14ac:dyDescent="0.25">
      <c r="B22" s="172" t="s">
        <v>386</v>
      </c>
      <c r="C22" s="168">
        <v>0.55000000000000004</v>
      </c>
      <c r="D22" s="168">
        <f>1-C22</f>
        <v>0.44999999999999996</v>
      </c>
      <c r="E22" s="169">
        <f>($D$15*$E$15)+($G$15*$D$15)</f>
        <v>0.05</v>
      </c>
      <c r="F22" s="90">
        <f t="shared" si="0"/>
        <v>5.5000000000000007E-2</v>
      </c>
      <c r="G22" s="174">
        <f t="shared" si="1"/>
        <v>1.6666666666666676</v>
      </c>
    </row>
    <row r="27" spans="1:288" s="1" customFormat="1" x14ac:dyDescent="0.2">
      <c r="A27" s="3"/>
      <c r="B27" s="173" t="s">
        <v>406</v>
      </c>
      <c r="C27" s="173"/>
      <c r="D27" s="316" t="s">
        <v>373</v>
      </c>
      <c r="E27" s="316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</row>
    <row r="28" spans="1:288" ht="16" thickBot="1" x14ac:dyDescent="0.25"/>
    <row r="29" spans="1:288" ht="16" thickBot="1" x14ac:dyDescent="0.25">
      <c r="B29" s="319" t="s">
        <v>262</v>
      </c>
      <c r="C29" s="320"/>
      <c r="D29" s="320"/>
      <c r="E29" s="320"/>
      <c r="F29" s="320"/>
      <c r="G29" s="321"/>
      <c r="I29" s="289" t="s">
        <v>274</v>
      </c>
      <c r="J29" s="290"/>
      <c r="K29" s="253"/>
    </row>
    <row r="30" spans="1:288" x14ac:dyDescent="0.2">
      <c r="B30" s="176"/>
      <c r="C30" s="145" t="s">
        <v>1</v>
      </c>
      <c r="D30" s="145" t="s">
        <v>2</v>
      </c>
      <c r="E30" s="145" t="s">
        <v>3</v>
      </c>
      <c r="F30" s="145" t="s">
        <v>4</v>
      </c>
      <c r="G30" s="270" t="s">
        <v>5</v>
      </c>
      <c r="I30" s="76" t="s">
        <v>265</v>
      </c>
      <c r="J30" s="77">
        <v>5.5E-2</v>
      </c>
      <c r="K30" s="167"/>
    </row>
    <row r="31" spans="1:288" x14ac:dyDescent="0.2">
      <c r="B31" s="4" t="s">
        <v>1</v>
      </c>
      <c r="C31" s="88">
        <v>9.6410281851255775E-6</v>
      </c>
      <c r="D31" s="88">
        <v>1.9352020454999064E-6</v>
      </c>
      <c r="E31" s="88">
        <v>8.8894587846333195E-6</v>
      </c>
      <c r="F31" s="88">
        <v>2.7930964857425522E-5</v>
      </c>
      <c r="G31" s="231">
        <v>-2.3078141735854985E-5</v>
      </c>
      <c r="I31" s="4" t="s">
        <v>266</v>
      </c>
      <c r="J31" s="78">
        <v>8.5000000000000006E-2</v>
      </c>
      <c r="K31" s="167"/>
    </row>
    <row r="32" spans="1:288" x14ac:dyDescent="0.2">
      <c r="B32" s="4" t="s">
        <v>2</v>
      </c>
      <c r="C32" s="88">
        <v>1.9352020454999064E-6</v>
      </c>
      <c r="D32" s="88">
        <v>2.3384762387108626E-3</v>
      </c>
      <c r="E32" s="88">
        <v>1.2203854658294766E-3</v>
      </c>
      <c r="F32" s="88">
        <v>1.3027752092817924E-3</v>
      </c>
      <c r="G32" s="231">
        <v>8.3402896955631078E-5</v>
      </c>
      <c r="I32" s="4" t="s">
        <v>267</v>
      </c>
      <c r="J32" s="79">
        <v>0.08</v>
      </c>
      <c r="K32" s="96"/>
    </row>
    <row r="33" spans="1:288" x14ac:dyDescent="0.2">
      <c r="B33" s="4" t="s">
        <v>3</v>
      </c>
      <c r="C33" s="88">
        <v>8.8894587846333195E-6</v>
      </c>
      <c r="D33" s="88">
        <v>1.2203854658294766E-3</v>
      </c>
      <c r="E33" s="88">
        <v>1.9345221968234405E-3</v>
      </c>
      <c r="F33" s="88">
        <v>7.4277344047080085E-4</v>
      </c>
      <c r="G33" s="231">
        <v>5.5400348511369657E-5</v>
      </c>
      <c r="I33" s="4" t="s">
        <v>4</v>
      </c>
      <c r="J33" s="79">
        <v>0.13</v>
      </c>
      <c r="K33" s="96"/>
    </row>
    <row r="34" spans="1:288" ht="16" thickBot="1" x14ac:dyDescent="0.25">
      <c r="B34" s="4" t="s">
        <v>4</v>
      </c>
      <c r="C34" s="88">
        <v>2.7930964857425522E-5</v>
      </c>
      <c r="D34" s="88">
        <v>1.3027752092817924E-3</v>
      </c>
      <c r="E34" s="88">
        <v>7.4277344047080085E-4</v>
      </c>
      <c r="F34" s="88">
        <v>1.401700208276857E-2</v>
      </c>
      <c r="G34" s="231">
        <v>4.1088267712916515E-3</v>
      </c>
      <c r="I34" s="8" t="s">
        <v>5</v>
      </c>
      <c r="J34" s="80">
        <v>0.15</v>
      </c>
      <c r="K34" s="96"/>
    </row>
    <row r="35" spans="1:288" ht="16" thickBot="1" x14ac:dyDescent="0.25">
      <c r="B35" s="8" t="s">
        <v>5</v>
      </c>
      <c r="C35" s="91">
        <v>-2.3078141735854985E-5</v>
      </c>
      <c r="D35" s="91">
        <v>8.3402896955631078E-5</v>
      </c>
      <c r="E35" s="91">
        <v>5.5400348511369657E-5</v>
      </c>
      <c r="F35" s="91">
        <v>4.1088267712916515E-3</v>
      </c>
      <c r="G35" s="232">
        <v>1.5039529701081022E-2</v>
      </c>
      <c r="L35" s="263" t="s">
        <v>430</v>
      </c>
      <c r="M35" s="262">
        <v>-0.25</v>
      </c>
    </row>
    <row r="36" spans="1:288" s="1" customFormat="1" x14ac:dyDescent="0.2">
      <c r="A36" s="3"/>
      <c r="B36" s="5"/>
      <c r="C36" s="5"/>
      <c r="D36" s="5"/>
      <c r="E36" s="5"/>
      <c r="F36" s="5"/>
      <c r="G36" s="5"/>
      <c r="H36" s="3"/>
      <c r="I36" s="3"/>
      <c r="J36" s="3"/>
      <c r="K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</row>
    <row r="37" spans="1:288" s="1" customFormat="1" x14ac:dyDescent="0.2">
      <c r="A37" s="3"/>
      <c r="B37" s="5"/>
      <c r="C37" s="5"/>
      <c r="D37" s="5"/>
      <c r="E37" s="5"/>
      <c r="F37" s="5"/>
      <c r="G37" s="5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</row>
    <row r="38" spans="1:288" ht="16" thickBot="1" x14ac:dyDescent="0.25"/>
    <row r="39" spans="1:288" x14ac:dyDescent="0.2">
      <c r="B39" s="291" t="s">
        <v>275</v>
      </c>
      <c r="C39" s="292"/>
      <c r="D39" s="160" t="s">
        <v>1</v>
      </c>
      <c r="E39" s="160" t="s">
        <v>2</v>
      </c>
      <c r="F39" s="160" t="s">
        <v>3</v>
      </c>
      <c r="G39" s="160" t="s">
        <v>4</v>
      </c>
      <c r="H39" s="160" t="s">
        <v>5</v>
      </c>
      <c r="I39" s="248" t="s">
        <v>408</v>
      </c>
      <c r="J39" s="160" t="s">
        <v>272</v>
      </c>
      <c r="K39" s="160" t="s">
        <v>409</v>
      </c>
      <c r="L39" s="252" t="s">
        <v>430</v>
      </c>
      <c r="M39" s="160" t="s">
        <v>350</v>
      </c>
      <c r="N39" s="73" t="s">
        <v>393</v>
      </c>
      <c r="KB39"/>
    </row>
    <row r="40" spans="1:288" ht="16" thickBot="1" x14ac:dyDescent="0.25">
      <c r="B40" s="313" t="s">
        <v>432</v>
      </c>
      <c r="C40" s="314"/>
      <c r="D40" s="267">
        <v>-9.9999999999926537E-7</v>
      </c>
      <c r="E40" s="264">
        <v>0</v>
      </c>
      <c r="F40" s="264">
        <v>0</v>
      </c>
      <c r="G40" s="273">
        <v>1.0000009999999999</v>
      </c>
      <c r="H40" s="264">
        <v>0</v>
      </c>
      <c r="I40" s="269">
        <f>(D40*$J$30)+(E40*$J$31)+(F40*$J$32)+(G40*$J$33)+(H40*$J$34)</f>
        <v>0.13000007499999999</v>
      </c>
      <c r="J40" s="264">
        <f>+SUMPRODUCT(MMULT(D40:H40,celda),D40:H40)</f>
        <v>1.4017030060924774E-2</v>
      </c>
      <c r="K40" s="264">
        <f>SQRT(J40)</f>
        <v>0.11839353893234535</v>
      </c>
      <c r="L40" s="268">
        <f>I40+K40*(-1.645)</f>
        <v>-6.4757296543708098E-2</v>
      </c>
      <c r="M40" s="265">
        <f>D40+E40+F40+G40+H40</f>
        <v>0.99999999999999989</v>
      </c>
      <c r="N40" s="266">
        <f>G20</f>
        <v>5.0000000000000009</v>
      </c>
      <c r="KB40"/>
    </row>
    <row r="41" spans="1:288" x14ac:dyDescent="0.2">
      <c r="B41" s="254"/>
      <c r="C41" s="254"/>
      <c r="I41" s="254"/>
      <c r="L41" s="254"/>
    </row>
    <row r="42" spans="1:288" x14ac:dyDescent="0.2">
      <c r="B42" s="254"/>
      <c r="C42" s="173" t="s">
        <v>407</v>
      </c>
      <c r="D42" s="271">
        <f>I40-N40*I40^2</f>
        <v>4.5499977499971866E-2</v>
      </c>
      <c r="I42" s="254"/>
      <c r="L42" s="254"/>
    </row>
    <row r="43" spans="1:288" s="1" customFormat="1" x14ac:dyDescent="0.2">
      <c r="A43" s="3"/>
      <c r="B43" s="145"/>
      <c r="C43" s="145"/>
      <c r="D43" s="145"/>
      <c r="E43" s="5"/>
      <c r="F43" s="5"/>
      <c r="G43" s="5"/>
      <c r="H43" s="3"/>
      <c r="I43" s="254"/>
      <c r="J43" s="3"/>
      <c r="K43" s="3"/>
      <c r="L43" s="25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</row>
    <row r="44" spans="1:288" s="1" customFormat="1" x14ac:dyDescent="0.2">
      <c r="A44" s="3"/>
      <c r="B44" s="145"/>
      <c r="C44" s="145"/>
      <c r="D44" s="145"/>
      <c r="E44" s="5"/>
      <c r="F44" s="5"/>
      <c r="G44" s="5"/>
      <c r="H44" s="3"/>
      <c r="I44" s="254"/>
      <c r="J44" s="3"/>
      <c r="K44" s="3"/>
      <c r="L44" s="254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</row>
    <row r="45" spans="1:288" ht="16" thickBot="1" x14ac:dyDescent="0.25">
      <c r="B45" s="254"/>
      <c r="C45" s="254"/>
      <c r="D45" s="254"/>
      <c r="I45" s="254"/>
      <c r="L45" s="254"/>
    </row>
    <row r="46" spans="1:288" x14ac:dyDescent="0.2">
      <c r="B46" s="291" t="s">
        <v>275</v>
      </c>
      <c r="C46" s="292"/>
      <c r="D46" s="258" t="s">
        <v>1</v>
      </c>
      <c r="E46" s="258" t="s">
        <v>2</v>
      </c>
      <c r="F46" s="258" t="s">
        <v>3</v>
      </c>
      <c r="G46" s="258" t="s">
        <v>4</v>
      </c>
      <c r="H46" s="258" t="s">
        <v>5</v>
      </c>
      <c r="I46" s="256" t="s">
        <v>408</v>
      </c>
      <c r="J46" s="258" t="s">
        <v>272</v>
      </c>
      <c r="K46" s="258" t="s">
        <v>409</v>
      </c>
      <c r="L46" s="258" t="s">
        <v>430</v>
      </c>
      <c r="M46" s="258" t="s">
        <v>350</v>
      </c>
      <c r="N46" s="257" t="s">
        <v>393</v>
      </c>
    </row>
    <row r="47" spans="1:288" ht="16" thickBot="1" x14ac:dyDescent="0.25">
      <c r="B47" s="313" t="s">
        <v>417</v>
      </c>
      <c r="C47" s="314"/>
      <c r="D47" s="267">
        <v>-9.9999999999926537E-7</v>
      </c>
      <c r="E47" s="264">
        <v>0</v>
      </c>
      <c r="F47" s="264">
        <v>0</v>
      </c>
      <c r="G47" s="273">
        <v>1.0000009999999999</v>
      </c>
      <c r="H47" s="264">
        <v>0</v>
      </c>
      <c r="I47" s="269">
        <f>(D47*$J$30)+(E47*$J$31)+(F47*$J$32)+(G47*$J$33)+(H47*$J$34)</f>
        <v>0.13000007499999999</v>
      </c>
      <c r="J47" s="264">
        <f>+SUMPRODUCT(MMULT(D47:H47,celda),D47:H47)</f>
        <v>1.4017030060924774E-2</v>
      </c>
      <c r="K47" s="264">
        <f>SQRT(J47)</f>
        <v>0.11839353893234535</v>
      </c>
      <c r="L47" s="268">
        <f>I47+K47*(-1.645)</f>
        <v>-6.4757296543708098E-2</v>
      </c>
      <c r="M47" s="265">
        <f>D47+E47+F47+G47+H47</f>
        <v>0.99999999999999989</v>
      </c>
      <c r="N47" s="266">
        <f>G21</f>
        <v>3.7499999999999991</v>
      </c>
    </row>
    <row r="48" spans="1:288" x14ac:dyDescent="0.2">
      <c r="B48" s="254"/>
      <c r="C48" s="254"/>
      <c r="D48" s="254"/>
      <c r="I48" s="254"/>
      <c r="L48" s="254"/>
    </row>
    <row r="49" spans="1:288" x14ac:dyDescent="0.2">
      <c r="B49" s="254"/>
      <c r="C49" s="173" t="s">
        <v>407</v>
      </c>
      <c r="D49" s="271">
        <f>I47-N47*I47^2</f>
        <v>6.6625001874978926E-2</v>
      </c>
      <c r="I49" s="254"/>
      <c r="L49" s="254"/>
    </row>
    <row r="50" spans="1:288" s="1" customFormat="1" x14ac:dyDescent="0.2">
      <c r="A50" s="3"/>
      <c r="B50" s="254"/>
      <c r="C50" s="254"/>
      <c r="D50" s="175"/>
      <c r="E50" s="3"/>
      <c r="F50" s="3"/>
      <c r="G50" s="3"/>
      <c r="H50" s="3"/>
      <c r="I50" s="254"/>
      <c r="J50" s="3"/>
      <c r="K50" s="3"/>
      <c r="L50" s="254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</row>
    <row r="51" spans="1:288" s="1" customFormat="1" x14ac:dyDescent="0.2">
      <c r="A51" s="3"/>
      <c r="B51" s="145"/>
      <c r="C51" s="145"/>
      <c r="D51" s="145"/>
      <c r="E51" s="5"/>
      <c r="F51" s="5"/>
      <c r="G51" s="5"/>
      <c r="H51" s="3"/>
      <c r="I51" s="254"/>
      <c r="J51" s="3"/>
      <c r="K51" s="3"/>
      <c r="L51" s="254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</row>
    <row r="52" spans="1:288" s="1" customFormat="1" ht="16" thickBot="1" x14ac:dyDescent="0.25">
      <c r="A52" s="3"/>
      <c r="B52" s="254"/>
      <c r="C52" s="254"/>
      <c r="D52" s="254"/>
      <c r="E52" s="3"/>
      <c r="F52" s="3"/>
      <c r="G52" s="3"/>
      <c r="H52" s="3"/>
      <c r="I52" s="254"/>
      <c r="J52" s="3"/>
      <c r="K52" s="3"/>
      <c r="L52" s="254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</row>
    <row r="53" spans="1:288" s="1" customFormat="1" x14ac:dyDescent="0.2">
      <c r="A53" s="3"/>
      <c r="B53" s="291" t="s">
        <v>275</v>
      </c>
      <c r="C53" s="292"/>
      <c r="D53" s="258" t="s">
        <v>1</v>
      </c>
      <c r="E53" s="258" t="s">
        <v>2</v>
      </c>
      <c r="F53" s="258" t="s">
        <v>3</v>
      </c>
      <c r="G53" s="258" t="s">
        <v>4</v>
      </c>
      <c r="H53" s="258" t="s">
        <v>5</v>
      </c>
      <c r="I53" s="256" t="s">
        <v>408</v>
      </c>
      <c r="J53" s="258" t="s">
        <v>272</v>
      </c>
      <c r="K53" s="258" t="s">
        <v>409</v>
      </c>
      <c r="L53" s="258" t="s">
        <v>430</v>
      </c>
      <c r="M53" s="258" t="s">
        <v>350</v>
      </c>
      <c r="N53" s="257" t="s">
        <v>393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</row>
    <row r="54" spans="1:288" s="1" customFormat="1" ht="16" thickBot="1" x14ac:dyDescent="0.25">
      <c r="A54" s="3"/>
      <c r="B54" s="313" t="s">
        <v>432</v>
      </c>
      <c r="C54" s="314"/>
      <c r="D54" s="267">
        <v>-9.9999999999926537E-7</v>
      </c>
      <c r="E54" s="264">
        <v>0</v>
      </c>
      <c r="F54" s="264">
        <v>0</v>
      </c>
      <c r="G54" s="273">
        <v>1.0000009999999999</v>
      </c>
      <c r="H54" s="264">
        <v>0</v>
      </c>
      <c r="I54" s="269">
        <f>(D54*$J$30)+(E54*$J$31)+(F54*$J$32)+(G54*$J$33)+(H54*$J$34)</f>
        <v>0.13000007499999999</v>
      </c>
      <c r="J54" s="264">
        <f>+SUMPRODUCT(MMULT(D54:H54,celda),D54:H54)</f>
        <v>1.4017030060924774E-2</v>
      </c>
      <c r="K54" s="264">
        <f>SQRT(J54)</f>
        <v>0.11839353893234535</v>
      </c>
      <c r="L54" s="268">
        <f>I54+K54*(-1.645)</f>
        <v>-6.4757296543708098E-2</v>
      </c>
      <c r="M54" s="265">
        <f>D54+E54+F54+G54+H54</f>
        <v>0.99999999999999989</v>
      </c>
      <c r="N54" s="266">
        <f>G22</f>
        <v>1.6666666666666676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</row>
    <row r="55" spans="1:288" s="1" customFormat="1" x14ac:dyDescent="0.2">
      <c r="A55" s="3"/>
      <c r="B55" s="3"/>
      <c r="C55" s="3"/>
      <c r="D55" s="254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</row>
    <row r="56" spans="1:288" x14ac:dyDescent="0.2">
      <c r="C56" s="173" t="s">
        <v>407</v>
      </c>
      <c r="D56" s="271">
        <f>I54-N54*I54^2</f>
        <v>0.10183337583332394</v>
      </c>
    </row>
    <row r="57" spans="1:288" s="1" customFormat="1" x14ac:dyDescent="0.2">
      <c r="A57" s="3"/>
      <c r="B57" s="3"/>
      <c r="C57" s="254"/>
      <c r="D57" s="175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</row>
    <row r="58" spans="1:288" s="1" customFormat="1" x14ac:dyDescent="0.2">
      <c r="A58" s="3"/>
      <c r="B58" s="3"/>
      <c r="C58" s="254"/>
      <c r="D58" s="175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</row>
    <row r="63" spans="1:288" ht="16" thickBot="1" x14ac:dyDescent="0.25">
      <c r="B63" s="303" t="s">
        <v>431</v>
      </c>
      <c r="C63" s="303"/>
      <c r="D63" s="303"/>
      <c r="E63" s="303"/>
    </row>
    <row r="64" spans="1:288" ht="16" thickBot="1" x14ac:dyDescent="0.25">
      <c r="B64" s="251" t="s">
        <v>365</v>
      </c>
      <c r="C64" s="292" t="s">
        <v>366</v>
      </c>
      <c r="D64" s="292"/>
      <c r="E64" s="315"/>
      <c r="G64" s="263" t="s">
        <v>430</v>
      </c>
      <c r="H64" s="262">
        <v>-0.25</v>
      </c>
    </row>
    <row r="65" spans="2:288" x14ac:dyDescent="0.2">
      <c r="B65" s="140" t="s">
        <v>360</v>
      </c>
      <c r="C65" s="113">
        <v>0</v>
      </c>
      <c r="D65" s="129" t="s">
        <v>376</v>
      </c>
      <c r="E65" s="157">
        <v>0.6</v>
      </c>
    </row>
    <row r="66" spans="2:288" x14ac:dyDescent="0.2">
      <c r="B66" s="176" t="s">
        <v>361</v>
      </c>
      <c r="C66" s="113">
        <v>0.1</v>
      </c>
      <c r="D66" s="129" t="s">
        <v>377</v>
      </c>
      <c r="E66" s="157">
        <v>0.6</v>
      </c>
    </row>
    <row r="67" spans="2:288" x14ac:dyDescent="0.2">
      <c r="B67" s="176" t="s">
        <v>362</v>
      </c>
      <c r="C67" s="113">
        <v>0</v>
      </c>
      <c r="D67" s="129" t="s">
        <v>379</v>
      </c>
      <c r="E67" s="157">
        <v>0.2</v>
      </c>
    </row>
    <row r="68" spans="2:288" x14ac:dyDescent="0.2">
      <c r="B68" s="176" t="s">
        <v>363</v>
      </c>
      <c r="C68" s="113">
        <v>0</v>
      </c>
      <c r="D68" s="129" t="s">
        <v>378</v>
      </c>
      <c r="E68" s="157">
        <v>0.4</v>
      </c>
    </row>
    <row r="69" spans="2:288" x14ac:dyDescent="0.2">
      <c r="B69" s="176" t="s">
        <v>364</v>
      </c>
      <c r="C69" s="113">
        <v>0</v>
      </c>
      <c r="D69" s="129" t="s">
        <v>380</v>
      </c>
      <c r="E69" s="157">
        <v>0.15</v>
      </c>
    </row>
    <row r="70" spans="2:288" x14ac:dyDescent="0.2">
      <c r="B70" s="176" t="s">
        <v>367</v>
      </c>
      <c r="C70" s="129"/>
      <c r="D70" s="129" t="s">
        <v>384</v>
      </c>
      <c r="E70" s="157">
        <v>0.45</v>
      </c>
    </row>
    <row r="71" spans="2:288" x14ac:dyDescent="0.2">
      <c r="B71" s="176" t="s">
        <v>369</v>
      </c>
      <c r="C71" s="129"/>
      <c r="D71" s="129" t="s">
        <v>383</v>
      </c>
      <c r="E71" s="157">
        <v>0.45</v>
      </c>
    </row>
    <row r="72" spans="2:288" x14ac:dyDescent="0.2">
      <c r="B72" s="176" t="s">
        <v>368</v>
      </c>
      <c r="C72" s="129"/>
      <c r="D72" s="129" t="s">
        <v>381</v>
      </c>
      <c r="E72" s="157">
        <v>0.65</v>
      </c>
    </row>
    <row r="73" spans="2:288" ht="16" thickBot="1" x14ac:dyDescent="0.25">
      <c r="B73" s="255" t="s">
        <v>370</v>
      </c>
      <c r="C73" s="158"/>
      <c r="D73" s="158" t="s">
        <v>382</v>
      </c>
      <c r="E73" s="159">
        <v>0.65</v>
      </c>
    </row>
    <row r="76" spans="2:288" x14ac:dyDescent="0.2">
      <c r="B76" s="5"/>
      <c r="C76" s="5"/>
      <c r="D76" s="5"/>
      <c r="E76" s="5"/>
      <c r="F76" s="5"/>
      <c r="G76" s="5"/>
    </row>
    <row r="77" spans="2:288" x14ac:dyDescent="0.2">
      <c r="B77" s="5"/>
      <c r="C77" s="5"/>
      <c r="D77" s="5"/>
      <c r="E77" s="5"/>
      <c r="F77" s="5"/>
      <c r="G77" s="5"/>
    </row>
    <row r="78" spans="2:288" ht="16" thickBot="1" x14ac:dyDescent="0.25"/>
    <row r="79" spans="2:288" x14ac:dyDescent="0.2">
      <c r="B79" s="291" t="s">
        <v>275</v>
      </c>
      <c r="C79" s="292"/>
      <c r="D79" s="252" t="s">
        <v>1</v>
      </c>
      <c r="E79" s="252" t="s">
        <v>2</v>
      </c>
      <c r="F79" s="252" t="s">
        <v>3</v>
      </c>
      <c r="G79" s="252" t="s">
        <v>4</v>
      </c>
      <c r="H79" s="252" t="s">
        <v>5</v>
      </c>
      <c r="I79" s="248" t="s">
        <v>408</v>
      </c>
      <c r="J79" s="252" t="s">
        <v>272</v>
      </c>
      <c r="K79" s="252" t="s">
        <v>409</v>
      </c>
      <c r="L79" s="252" t="s">
        <v>430</v>
      </c>
      <c r="M79" s="252" t="s">
        <v>350</v>
      </c>
      <c r="N79" s="249" t="s">
        <v>393</v>
      </c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</row>
    <row r="80" spans="2:288" ht="16" thickBot="1" x14ac:dyDescent="0.25">
      <c r="B80" s="317" t="s">
        <v>347</v>
      </c>
      <c r="C80" s="318"/>
      <c r="D80" s="264">
        <v>0.6</v>
      </c>
      <c r="E80" s="264">
        <v>0.15469785256833538</v>
      </c>
      <c r="F80" s="264">
        <v>0.2</v>
      </c>
      <c r="G80" s="264">
        <v>6.6401793454255783E-3</v>
      </c>
      <c r="H80" s="264">
        <v>3.8661968086238972E-2</v>
      </c>
      <c r="I80" s="269">
        <f>(D80*$J$30)+(E80*$J$31)+(F80*$J$32)+(G80*$J$33)+(H80*$J$34)</f>
        <v>6.8811835996149678E-2</v>
      </c>
      <c r="J80" s="264">
        <f>+SUMPRODUCT(MMULT(D80:H80,celda),D80:H80)</f>
        <v>2.4568745371179016E-4</v>
      </c>
      <c r="K80" s="264">
        <f>SQRT(J80)</f>
        <v>1.5674420362864785E-2</v>
      </c>
      <c r="L80" s="268">
        <f>I80+K80*(-1.645)</f>
        <v>4.302741449923711E-2</v>
      </c>
      <c r="M80" s="265">
        <f>D80+E80+F80+G80+H80</f>
        <v>1</v>
      </c>
      <c r="N80" s="266">
        <f>G20</f>
        <v>5.0000000000000009</v>
      </c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</row>
    <row r="81" spans="2:288" x14ac:dyDescent="0.2">
      <c r="I81" s="254"/>
      <c r="L81" s="254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</row>
    <row r="82" spans="2:288" x14ac:dyDescent="0.2">
      <c r="C82" s="173" t="s">
        <v>407</v>
      </c>
      <c r="D82" s="271">
        <f>I80-N80*I80^2</f>
        <v>4.5136492130344666E-2</v>
      </c>
      <c r="I82" s="254"/>
      <c r="L82" s="254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</row>
    <row r="83" spans="2:288" x14ac:dyDescent="0.2"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</row>
    <row r="84" spans="2:288" x14ac:dyDescent="0.2"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</row>
    <row r="85" spans="2:288" x14ac:dyDescent="0.2"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</row>
    <row r="86" spans="2:288" x14ac:dyDescent="0.2">
      <c r="B86" s="5"/>
      <c r="C86" s="5"/>
      <c r="D86" s="5"/>
      <c r="E86" s="5"/>
      <c r="F86" s="5"/>
      <c r="G86" s="5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</row>
    <row r="87" spans="2:288" ht="16" thickBot="1" x14ac:dyDescent="0.25"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</row>
    <row r="88" spans="2:288" x14ac:dyDescent="0.2">
      <c r="B88" s="291" t="s">
        <v>275</v>
      </c>
      <c r="C88" s="292"/>
      <c r="D88" s="258" t="s">
        <v>1</v>
      </c>
      <c r="E88" s="258" t="s">
        <v>2</v>
      </c>
      <c r="F88" s="258" t="s">
        <v>3</v>
      </c>
      <c r="G88" s="258" t="s">
        <v>4</v>
      </c>
      <c r="H88" s="258" t="s">
        <v>5</v>
      </c>
      <c r="I88" s="256" t="s">
        <v>408</v>
      </c>
      <c r="J88" s="258" t="s">
        <v>272</v>
      </c>
      <c r="K88" s="258" t="s">
        <v>409</v>
      </c>
      <c r="L88" s="258" t="s">
        <v>430</v>
      </c>
      <c r="M88" s="258" t="s">
        <v>350</v>
      </c>
      <c r="N88" s="257" t="s">
        <v>393</v>
      </c>
    </row>
    <row r="89" spans="2:288" ht="16" thickBot="1" x14ac:dyDescent="0.25">
      <c r="B89" s="317" t="s">
        <v>347</v>
      </c>
      <c r="C89" s="318"/>
      <c r="D89" s="264">
        <v>0.6</v>
      </c>
      <c r="E89" s="264">
        <v>0.15469785256833538</v>
      </c>
      <c r="F89" s="264">
        <v>0.2</v>
      </c>
      <c r="G89" s="264">
        <v>6.6401793454255783E-3</v>
      </c>
      <c r="H89" s="264">
        <v>3.8661968086238972E-2</v>
      </c>
      <c r="I89" s="269">
        <f>(D89*$J$30)+(E89*$J$31)+(F89*$J$32)+(G89*$J$33)+(H89*$J$34)</f>
        <v>6.8811835996149678E-2</v>
      </c>
      <c r="J89" s="264">
        <f>+SUMPRODUCT(MMULT(D89:H89,celda),D89:H89)</f>
        <v>2.4568745371179016E-4</v>
      </c>
      <c r="K89" s="264">
        <f>SQRT(J89)</f>
        <v>1.5674420362864785E-2</v>
      </c>
      <c r="L89" s="268">
        <f>I89+K89*(-1.645)</f>
        <v>4.302741449923711E-2</v>
      </c>
      <c r="M89" s="265">
        <f>D89+E89+F89+G89+H89</f>
        <v>1</v>
      </c>
      <c r="N89" s="266">
        <f>G21</f>
        <v>3.7499999999999991</v>
      </c>
    </row>
    <row r="90" spans="2:288" x14ac:dyDescent="0.2">
      <c r="I90" s="254"/>
      <c r="L90" s="254"/>
    </row>
    <row r="91" spans="2:288" x14ac:dyDescent="0.2">
      <c r="C91" s="173" t="s">
        <v>407</v>
      </c>
      <c r="D91" s="271">
        <f>I89-N89*I89^2</f>
        <v>5.1055328096795929E-2</v>
      </c>
      <c r="I91" s="254"/>
      <c r="L91" s="254"/>
    </row>
    <row r="94" spans="2:288" ht="15.75" customHeight="1" x14ac:dyDescent="0.2">
      <c r="B94" s="5"/>
      <c r="C94" s="5"/>
      <c r="D94" s="5"/>
      <c r="E94" s="5"/>
      <c r="F94" s="5"/>
      <c r="G94" s="5"/>
    </row>
    <row r="95" spans="2:288" ht="16" thickBot="1" x14ac:dyDescent="0.25"/>
    <row r="96" spans="2:288" x14ac:dyDescent="0.2">
      <c r="B96" s="291" t="s">
        <v>275</v>
      </c>
      <c r="C96" s="292"/>
      <c r="D96" s="258" t="s">
        <v>1</v>
      </c>
      <c r="E96" s="258" t="s">
        <v>2</v>
      </c>
      <c r="F96" s="258" t="s">
        <v>3</v>
      </c>
      <c r="G96" s="258" t="s">
        <v>4</v>
      </c>
      <c r="H96" s="258" t="s">
        <v>5</v>
      </c>
      <c r="I96" s="256" t="s">
        <v>408</v>
      </c>
      <c r="J96" s="258" t="s">
        <v>272</v>
      </c>
      <c r="K96" s="258" t="s">
        <v>409</v>
      </c>
      <c r="L96" s="258" t="s">
        <v>430</v>
      </c>
      <c r="M96" s="258" t="s">
        <v>350</v>
      </c>
      <c r="N96" s="257" t="s">
        <v>393</v>
      </c>
    </row>
    <row r="97" spans="2:14" ht="16" thickBot="1" x14ac:dyDescent="0.25">
      <c r="B97" s="317" t="s">
        <v>347</v>
      </c>
      <c r="C97" s="318"/>
      <c r="D97" s="264">
        <v>0.6</v>
      </c>
      <c r="E97" s="264">
        <v>0.15469785256833538</v>
      </c>
      <c r="F97" s="264">
        <v>0.2</v>
      </c>
      <c r="G97" s="264">
        <v>6.6401793454255783E-3</v>
      </c>
      <c r="H97" s="264">
        <v>3.8661968086238972E-2</v>
      </c>
      <c r="I97" s="269">
        <f>(D97*$J$30)+(E97*$J$31)+(F97*$J$32)+(G97*$J$33)+(H97*$J$34)</f>
        <v>6.8811835996149678E-2</v>
      </c>
      <c r="J97" s="264">
        <f>+SUMPRODUCT(MMULT(D97:H97,celda),D97:H97)</f>
        <v>2.4568745371179016E-4</v>
      </c>
      <c r="K97" s="264">
        <f>SQRT(J97)</f>
        <v>1.5674420362864785E-2</v>
      </c>
      <c r="L97" s="268">
        <f>I97+K97*(-1.645)</f>
        <v>4.302741449923711E-2</v>
      </c>
      <c r="M97" s="265">
        <f>D97+E97+F97+G97+H97</f>
        <v>1</v>
      </c>
      <c r="N97" s="266">
        <f>G22</f>
        <v>1.6666666666666676</v>
      </c>
    </row>
    <row r="98" spans="2:14" x14ac:dyDescent="0.2">
      <c r="I98" s="254"/>
      <c r="L98" s="254"/>
    </row>
    <row r="99" spans="2:14" x14ac:dyDescent="0.2">
      <c r="C99" s="173" t="s">
        <v>407</v>
      </c>
      <c r="D99" s="272">
        <f>I97-N97*I97^2</f>
        <v>6.0920054707548008E-2</v>
      </c>
      <c r="I99" s="254"/>
      <c r="L99" s="254"/>
    </row>
  </sheetData>
  <mergeCells count="20">
    <mergeCell ref="B96:C96"/>
    <mergeCell ref="B97:C97"/>
    <mergeCell ref="B29:G29"/>
    <mergeCell ref="B88:C88"/>
    <mergeCell ref="B89:C89"/>
    <mergeCell ref="B80:C80"/>
    <mergeCell ref="B79:C79"/>
    <mergeCell ref="B46:C46"/>
    <mergeCell ref="B47:C47"/>
    <mergeCell ref="B53:C53"/>
    <mergeCell ref="B54:C54"/>
    <mergeCell ref="C64:E64"/>
    <mergeCell ref="B63:E63"/>
    <mergeCell ref="A14:B14"/>
    <mergeCell ref="D27:E27"/>
    <mergeCell ref="I29:J29"/>
    <mergeCell ref="B39:C39"/>
    <mergeCell ref="B40:C40"/>
    <mergeCell ref="A15:B15"/>
    <mergeCell ref="A16:B16"/>
  </mergeCells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showGridLines="0" topLeftCell="A2" workbookViewId="0">
      <selection activeCell="F40" sqref="F40"/>
    </sheetView>
  </sheetViews>
  <sheetFormatPr baseColWidth="10" defaultRowHeight="15" x14ac:dyDescent="0.2"/>
  <cols>
    <col min="1" max="1" width="2.33203125" customWidth="1"/>
    <col min="2" max="2" width="5.5" customWidth="1"/>
    <col min="3" max="3" width="23.5" bestFit="1" customWidth="1"/>
    <col min="4" max="4" width="11.83203125" bestFit="1" customWidth="1"/>
    <col min="5" max="5" width="9.5" bestFit="1" customWidth="1"/>
    <col min="6" max="6" width="6.6640625" customWidth="1"/>
    <col min="7" max="7" width="5" customWidth="1"/>
  </cols>
  <sheetData>
    <row r="1" spans="1:5" x14ac:dyDescent="0.2">
      <c r="A1" s="55" t="s">
        <v>277</v>
      </c>
    </row>
    <row r="2" spans="1:5" x14ac:dyDescent="0.2">
      <c r="A2" s="55" t="s">
        <v>278</v>
      </c>
    </row>
    <row r="3" spans="1:5" x14ac:dyDescent="0.2">
      <c r="A3" s="55" t="s">
        <v>316</v>
      </c>
    </row>
    <row r="4" spans="1:5" x14ac:dyDescent="0.2">
      <c r="A4" s="55" t="s">
        <v>279</v>
      </c>
    </row>
    <row r="5" spans="1:5" x14ac:dyDescent="0.2">
      <c r="A5" s="55" t="s">
        <v>280</v>
      </c>
    </row>
    <row r="6" spans="1:5" x14ac:dyDescent="0.2">
      <c r="A6" s="55"/>
      <c r="B6" t="s">
        <v>281</v>
      </c>
    </row>
    <row r="7" spans="1:5" x14ac:dyDescent="0.2">
      <c r="A7" s="55"/>
      <c r="B7" t="s">
        <v>317</v>
      </c>
    </row>
    <row r="8" spans="1:5" x14ac:dyDescent="0.2">
      <c r="A8" s="55"/>
      <c r="B8" t="s">
        <v>315</v>
      </c>
    </row>
    <row r="9" spans="1:5" x14ac:dyDescent="0.2">
      <c r="A9" s="55" t="s">
        <v>282</v>
      </c>
    </row>
    <row r="10" spans="1:5" x14ac:dyDescent="0.2">
      <c r="B10" t="s">
        <v>283</v>
      </c>
    </row>
    <row r="11" spans="1:5" x14ac:dyDescent="0.2">
      <c r="B11" t="s">
        <v>284</v>
      </c>
    </row>
    <row r="12" spans="1:5" x14ac:dyDescent="0.2">
      <c r="B12" t="s">
        <v>285</v>
      </c>
    </row>
    <row r="14" spans="1:5" ht="16" thickBot="1" x14ac:dyDescent="0.25">
      <c r="A14" t="s">
        <v>286</v>
      </c>
    </row>
    <row r="15" spans="1:5" ht="16" thickBot="1" x14ac:dyDescent="0.25">
      <c r="B15" s="57" t="s">
        <v>287</v>
      </c>
      <c r="C15" s="57" t="s">
        <v>288</v>
      </c>
      <c r="D15" s="57" t="s">
        <v>289</v>
      </c>
      <c r="E15" s="57" t="s">
        <v>290</v>
      </c>
    </row>
    <row r="16" spans="1:5" ht="16" thickBot="1" x14ac:dyDescent="0.25">
      <c r="B16" s="56" t="s">
        <v>298</v>
      </c>
      <c r="C16" s="56" t="s">
        <v>299</v>
      </c>
      <c r="D16" s="59">
        <v>9.5463717539532739E-6</v>
      </c>
      <c r="E16" s="59">
        <v>9.5463717539532739E-6</v>
      </c>
    </row>
    <row r="19" spans="1:7" ht="16" thickBot="1" x14ac:dyDescent="0.25">
      <c r="A19" t="s">
        <v>291</v>
      </c>
    </row>
    <row r="20" spans="1:7" ht="16" thickBot="1" x14ac:dyDescent="0.25">
      <c r="B20" s="57" t="s">
        <v>287</v>
      </c>
      <c r="C20" s="57" t="s">
        <v>288</v>
      </c>
      <c r="D20" s="57" t="s">
        <v>289</v>
      </c>
      <c r="E20" s="57" t="s">
        <v>290</v>
      </c>
      <c r="F20" s="57" t="s">
        <v>292</v>
      </c>
    </row>
    <row r="21" spans="1:7" x14ac:dyDescent="0.2">
      <c r="B21" s="58" t="s">
        <v>300</v>
      </c>
      <c r="C21" s="58" t="s">
        <v>301</v>
      </c>
      <c r="D21" s="60">
        <v>0.9946837815793248</v>
      </c>
      <c r="E21" s="60">
        <v>0.9946837815793248</v>
      </c>
      <c r="F21" s="58" t="s">
        <v>302</v>
      </c>
    </row>
    <row r="22" spans="1:7" x14ac:dyDescent="0.2">
      <c r="B22" s="58" t="s">
        <v>303</v>
      </c>
      <c r="C22" s="58" t="s">
        <v>304</v>
      </c>
      <c r="D22" s="60">
        <v>3.1731697739444788E-3</v>
      </c>
      <c r="E22" s="60">
        <v>3.1731697739444788E-3</v>
      </c>
      <c r="F22" s="58" t="s">
        <v>302</v>
      </c>
    </row>
    <row r="23" spans="1:7" x14ac:dyDescent="0.2">
      <c r="B23" s="58" t="s">
        <v>305</v>
      </c>
      <c r="C23" s="58" t="s">
        <v>306</v>
      </c>
      <c r="D23" s="60">
        <v>0</v>
      </c>
      <c r="E23" s="60">
        <v>0</v>
      </c>
      <c r="F23" s="58" t="s">
        <v>302</v>
      </c>
    </row>
    <row r="24" spans="1:7" x14ac:dyDescent="0.2">
      <c r="B24" s="58" t="s">
        <v>307</v>
      </c>
      <c r="C24" s="58" t="s">
        <v>308</v>
      </c>
      <c r="D24" s="60">
        <v>0</v>
      </c>
      <c r="E24" s="60">
        <v>0</v>
      </c>
      <c r="F24" s="58" t="s">
        <v>302</v>
      </c>
    </row>
    <row r="25" spans="1:7" ht="16" thickBot="1" x14ac:dyDescent="0.25">
      <c r="B25" s="56" t="s">
        <v>309</v>
      </c>
      <c r="C25" s="56" t="s">
        <v>310</v>
      </c>
      <c r="D25" s="61">
        <v>2.1430486467307074E-3</v>
      </c>
      <c r="E25" s="61">
        <v>2.1430486467307074E-3</v>
      </c>
      <c r="F25" s="56" t="s">
        <v>302</v>
      </c>
    </row>
    <row r="28" spans="1:7" ht="16" thickBot="1" x14ac:dyDescent="0.25">
      <c r="A28" t="s">
        <v>293</v>
      </c>
    </row>
    <row r="29" spans="1:7" ht="16" thickBot="1" x14ac:dyDescent="0.25">
      <c r="B29" s="57" t="s">
        <v>287</v>
      </c>
      <c r="C29" s="57" t="s">
        <v>288</v>
      </c>
      <c r="D29" s="57" t="s">
        <v>294</v>
      </c>
      <c r="E29" s="57" t="s">
        <v>295</v>
      </c>
      <c r="F29" s="57" t="s">
        <v>296</v>
      </c>
      <c r="G29" s="57" t="s">
        <v>297</v>
      </c>
    </row>
    <row r="30" spans="1:7" ht="16" thickBot="1" x14ac:dyDescent="0.25">
      <c r="B30" s="56" t="s">
        <v>311</v>
      </c>
      <c r="C30" s="56" t="s">
        <v>312</v>
      </c>
      <c r="D30" s="61">
        <v>1</v>
      </c>
      <c r="E30" s="56" t="s">
        <v>313</v>
      </c>
      <c r="F30" s="56" t="s">
        <v>314</v>
      </c>
      <c r="G30" s="5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showGridLines="0" workbookViewId="0">
      <selection activeCell="F40" sqref="F40"/>
    </sheetView>
  </sheetViews>
  <sheetFormatPr baseColWidth="10" defaultRowHeight="15" x14ac:dyDescent="0.2"/>
  <cols>
    <col min="1" max="1" width="2.33203125" customWidth="1"/>
    <col min="2" max="2" width="6" customWidth="1"/>
    <col min="3" max="3" width="27.5" bestFit="1" customWidth="1"/>
    <col min="4" max="4" width="15.5" bestFit="1" customWidth="1"/>
    <col min="5" max="5" width="10.1640625" bestFit="1" customWidth="1"/>
    <col min="6" max="6" width="10.5" customWidth="1"/>
    <col min="7" max="7" width="8" customWidth="1"/>
  </cols>
  <sheetData>
    <row r="1" spans="1:5" x14ac:dyDescent="0.2">
      <c r="A1" s="55" t="s">
        <v>319</v>
      </c>
    </row>
    <row r="2" spans="1:5" x14ac:dyDescent="0.2">
      <c r="A2" s="55" t="s">
        <v>320</v>
      </c>
    </row>
    <row r="3" spans="1:5" x14ac:dyDescent="0.2">
      <c r="A3" s="55" t="s">
        <v>321</v>
      </c>
    </row>
    <row r="4" spans="1:5" x14ac:dyDescent="0.2">
      <c r="A4" s="55" t="s">
        <v>322</v>
      </c>
    </row>
    <row r="5" spans="1:5" x14ac:dyDescent="0.2">
      <c r="A5" s="55" t="s">
        <v>323</v>
      </c>
    </row>
    <row r="6" spans="1:5" x14ac:dyDescent="0.2">
      <c r="A6" s="55"/>
      <c r="B6" t="s">
        <v>324</v>
      </c>
    </row>
    <row r="7" spans="1:5" x14ac:dyDescent="0.2">
      <c r="A7" s="55"/>
      <c r="B7" t="s">
        <v>325</v>
      </c>
    </row>
    <row r="8" spans="1:5" x14ac:dyDescent="0.2">
      <c r="A8" s="55"/>
      <c r="B8" t="s">
        <v>326</v>
      </c>
    </row>
    <row r="9" spans="1:5" x14ac:dyDescent="0.2">
      <c r="A9" s="55" t="s">
        <v>327</v>
      </c>
    </row>
    <row r="10" spans="1:5" x14ac:dyDescent="0.2">
      <c r="B10" t="s">
        <v>328</v>
      </c>
    </row>
    <row r="11" spans="1:5" x14ac:dyDescent="0.2">
      <c r="B11" t="s">
        <v>329</v>
      </c>
    </row>
    <row r="12" spans="1:5" x14ac:dyDescent="0.2">
      <c r="B12" t="s">
        <v>330</v>
      </c>
    </row>
    <row r="14" spans="1:5" ht="16" thickBot="1" x14ac:dyDescent="0.25">
      <c r="A14" t="s">
        <v>331</v>
      </c>
    </row>
    <row r="15" spans="1:5" ht="16" thickBot="1" x14ac:dyDescent="0.25">
      <c r="B15" s="64" t="s">
        <v>332</v>
      </c>
      <c r="C15" s="64" t="s">
        <v>333</v>
      </c>
      <c r="D15" s="64" t="s">
        <v>334</v>
      </c>
      <c r="E15" s="64" t="s">
        <v>335</v>
      </c>
    </row>
    <row r="16" spans="1:5" ht="16" thickBot="1" x14ac:dyDescent="0.25">
      <c r="B16" s="56" t="s">
        <v>298</v>
      </c>
      <c r="C16" s="56" t="s">
        <v>299</v>
      </c>
      <c r="D16" s="59">
        <v>8.0240777737225217E-4</v>
      </c>
      <c r="E16" s="59">
        <v>8.0240777737225217E-4</v>
      </c>
    </row>
    <row r="19" spans="1:7" ht="16" thickBot="1" x14ac:dyDescent="0.25">
      <c r="A19" t="s">
        <v>336</v>
      </c>
    </row>
    <row r="20" spans="1:7" ht="16" thickBot="1" x14ac:dyDescent="0.25">
      <c r="B20" s="64" t="s">
        <v>332</v>
      </c>
      <c r="C20" s="64" t="s">
        <v>333</v>
      </c>
      <c r="D20" s="64" t="s">
        <v>334</v>
      </c>
      <c r="E20" s="64" t="s">
        <v>335</v>
      </c>
      <c r="F20" s="64" t="s">
        <v>337</v>
      </c>
    </row>
    <row r="21" spans="1:7" x14ac:dyDescent="0.2">
      <c r="B21" s="58" t="s">
        <v>300</v>
      </c>
      <c r="C21" s="58" t="s">
        <v>301</v>
      </c>
      <c r="D21" s="65">
        <v>0.39455003516890313</v>
      </c>
      <c r="E21" s="65">
        <v>0.39455003516890313</v>
      </c>
      <c r="F21" s="58" t="s">
        <v>343</v>
      </c>
    </row>
    <row r="22" spans="1:7" x14ac:dyDescent="0.2">
      <c r="B22" s="58" t="s">
        <v>303</v>
      </c>
      <c r="C22" s="58" t="s">
        <v>304</v>
      </c>
      <c r="D22" s="60">
        <v>0.20151836085834529</v>
      </c>
      <c r="E22" s="60">
        <v>0.20151836085834529</v>
      </c>
      <c r="F22" s="58" t="s">
        <v>343</v>
      </c>
    </row>
    <row r="23" spans="1:7" x14ac:dyDescent="0.2">
      <c r="B23" s="58" t="s">
        <v>305</v>
      </c>
      <c r="C23" s="58" t="s">
        <v>306</v>
      </c>
      <c r="D23" s="60">
        <v>0.18602134610654231</v>
      </c>
      <c r="E23" s="60">
        <v>0.18602134610654231</v>
      </c>
      <c r="F23" s="58" t="s">
        <v>343</v>
      </c>
    </row>
    <row r="24" spans="1:7" x14ac:dyDescent="0.2">
      <c r="B24" s="58" t="s">
        <v>307</v>
      </c>
      <c r="C24" s="58" t="s">
        <v>308</v>
      </c>
      <c r="D24" s="60">
        <v>6.9877942941603072E-2</v>
      </c>
      <c r="E24" s="60">
        <v>6.9877942941603072E-2</v>
      </c>
      <c r="F24" s="58" t="s">
        <v>343</v>
      </c>
    </row>
    <row r="25" spans="1:7" ht="16" thickBot="1" x14ac:dyDescent="0.25">
      <c r="B25" s="56" t="s">
        <v>309</v>
      </c>
      <c r="C25" s="56" t="s">
        <v>310</v>
      </c>
      <c r="D25" s="61">
        <v>0.14803231492460608</v>
      </c>
      <c r="E25" s="61">
        <v>0.14803231492460608</v>
      </c>
      <c r="F25" s="56" t="s">
        <v>343</v>
      </c>
    </row>
    <row r="28" spans="1:7" ht="16" thickBot="1" x14ac:dyDescent="0.25">
      <c r="A28" t="s">
        <v>338</v>
      </c>
    </row>
    <row r="29" spans="1:7" ht="16" thickBot="1" x14ac:dyDescent="0.25">
      <c r="B29" s="64" t="s">
        <v>332</v>
      </c>
      <c r="C29" s="64" t="s">
        <v>333</v>
      </c>
      <c r="D29" s="64" t="s">
        <v>339</v>
      </c>
      <c r="E29" s="64" t="s">
        <v>340</v>
      </c>
      <c r="F29" s="64" t="s">
        <v>341</v>
      </c>
      <c r="G29" s="64" t="s">
        <v>342</v>
      </c>
    </row>
    <row r="30" spans="1:7" x14ac:dyDescent="0.2">
      <c r="B30" s="58" t="s">
        <v>344</v>
      </c>
      <c r="C30" s="58" t="s">
        <v>345</v>
      </c>
      <c r="D30" s="66">
        <v>8.5000000116871713E-2</v>
      </c>
      <c r="E30" s="58" t="s">
        <v>344</v>
      </c>
      <c r="F30" s="58" t="s">
        <v>346</v>
      </c>
      <c r="G30" s="58">
        <v>0</v>
      </c>
    </row>
    <row r="31" spans="1:7" ht="16" thickBot="1" x14ac:dyDescent="0.25">
      <c r="B31" s="56" t="s">
        <v>311</v>
      </c>
      <c r="C31" s="56" t="s">
        <v>312</v>
      </c>
      <c r="D31" s="61">
        <v>0.99999999999999989</v>
      </c>
      <c r="E31" s="56" t="s">
        <v>313</v>
      </c>
      <c r="F31" s="56" t="s">
        <v>346</v>
      </c>
      <c r="G31" s="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Punto 1.</vt:lpstr>
      <vt:lpstr>Punto 2.</vt:lpstr>
      <vt:lpstr>Punto 3. </vt:lpstr>
      <vt:lpstr>Punto 4.</vt:lpstr>
      <vt:lpstr>Punto 5.</vt:lpstr>
      <vt:lpstr>Punto 6.</vt:lpstr>
      <vt:lpstr>Punto 7.</vt:lpstr>
      <vt:lpstr>Punto 8. </vt:lpstr>
      <vt:lpstr>Punto 9. </vt:lpstr>
      <vt:lpstr>Solver, P5</vt:lpstr>
      <vt:lpstr>Solver, P6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JuanDavid</dc:creator>
  <cp:lastModifiedBy>Microsoft Office User</cp:lastModifiedBy>
  <dcterms:created xsi:type="dcterms:W3CDTF">2017-05-13T14:23:13Z</dcterms:created>
  <dcterms:modified xsi:type="dcterms:W3CDTF">2017-05-15T16:44:23Z</dcterms:modified>
</cp:coreProperties>
</file>