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Location_Choice\Proposed\"/>
    </mc:Choice>
  </mc:AlternateContent>
  <xr:revisionPtr revIDLastSave="0" documentId="13_ncr:1_{24FEEDE1-2A44-4BA2-8137-9A5056D65149}" xr6:coauthVersionLast="44" xr6:coauthVersionMax="44" xr10:uidLastSave="{00000000-0000-0000-0000-000000000000}"/>
  <bookViews>
    <workbookView xWindow="-110" yWindow="-110" windowWidth="22780" windowHeight="14660" activeTab="1" xr2:uid="{A25D8D46-635A-47F6-90AA-F320D2055949}"/>
  </bookViews>
  <sheets>
    <sheet name="Hardmax" sheetId="1" r:id="rId1"/>
    <sheet name="Softma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H41" i="3"/>
  <c r="G41" i="3"/>
  <c r="G42" i="3" s="1"/>
  <c r="F41" i="3"/>
  <c r="F42" i="3" s="1"/>
  <c r="E41" i="3"/>
  <c r="E42" i="3" s="1"/>
  <c r="D41" i="3"/>
  <c r="C41" i="3"/>
  <c r="C42" i="3" s="1"/>
  <c r="J40" i="3"/>
  <c r="K40" i="3" s="1"/>
  <c r="J39" i="3"/>
  <c r="K39" i="3" s="1"/>
  <c r="J38" i="3"/>
  <c r="K38" i="3" s="1"/>
  <c r="J37" i="3"/>
  <c r="K37" i="3" s="1"/>
  <c r="J36" i="3"/>
  <c r="K36" i="3" s="1"/>
  <c r="J35" i="3"/>
  <c r="K35" i="3" s="1"/>
  <c r="J34" i="3"/>
  <c r="I26" i="3"/>
  <c r="I27" i="3" s="1"/>
  <c r="H26" i="3"/>
  <c r="H27" i="3" s="1"/>
  <c r="G26" i="3"/>
  <c r="F26" i="3"/>
  <c r="F27" i="3" s="1"/>
  <c r="E26" i="3"/>
  <c r="E27" i="3" s="1"/>
  <c r="D26" i="3"/>
  <c r="D27" i="3" s="1"/>
  <c r="C26" i="3"/>
  <c r="J25" i="3"/>
  <c r="K25" i="3" s="1"/>
  <c r="J24" i="3"/>
  <c r="K24" i="3" s="1"/>
  <c r="J23" i="3"/>
  <c r="K23" i="3" s="1"/>
  <c r="J22" i="3"/>
  <c r="K22" i="3" s="1"/>
  <c r="J21" i="3"/>
  <c r="J20" i="3"/>
  <c r="K20" i="3" s="1"/>
  <c r="J19" i="3"/>
  <c r="I11" i="3"/>
  <c r="I12" i="3" s="1"/>
  <c r="H11" i="3"/>
  <c r="H12" i="3" s="1"/>
  <c r="G11" i="3"/>
  <c r="G12" i="3" s="1"/>
  <c r="F11" i="3"/>
  <c r="E11" i="3"/>
  <c r="E12" i="3" s="1"/>
  <c r="D11" i="3"/>
  <c r="D12" i="3" s="1"/>
  <c r="C11" i="3"/>
  <c r="C12" i="3" s="1"/>
  <c r="J10" i="3"/>
  <c r="K10" i="3" s="1"/>
  <c r="J9" i="3"/>
  <c r="J8" i="3"/>
  <c r="K8" i="3" s="1"/>
  <c r="J7" i="3"/>
  <c r="J6" i="3"/>
  <c r="K6" i="3" s="1"/>
  <c r="J5" i="3"/>
  <c r="K5" i="3" s="1"/>
  <c r="J4" i="3"/>
  <c r="K4" i="3" s="1"/>
  <c r="I44" i="1"/>
  <c r="H44" i="1"/>
  <c r="G44" i="1"/>
  <c r="F44" i="1"/>
  <c r="E44" i="1"/>
  <c r="D44" i="1"/>
  <c r="C44" i="1"/>
  <c r="I29" i="1"/>
  <c r="H29" i="1"/>
  <c r="G29" i="1"/>
  <c r="F29" i="1"/>
  <c r="E29" i="1"/>
  <c r="D29" i="1"/>
  <c r="C29" i="1"/>
  <c r="D14" i="1"/>
  <c r="E14" i="1"/>
  <c r="F14" i="1"/>
  <c r="G14" i="1"/>
  <c r="H14" i="1"/>
  <c r="I14" i="1"/>
  <c r="C14" i="1"/>
  <c r="J41" i="3" l="1"/>
  <c r="E28" i="3"/>
  <c r="H13" i="3"/>
  <c r="D13" i="3"/>
  <c r="E43" i="3"/>
  <c r="E44" i="3" s="1"/>
  <c r="J26" i="3"/>
  <c r="D28" i="3"/>
  <c r="D29" i="3" s="1"/>
  <c r="F43" i="3"/>
  <c r="F44" i="3" s="1"/>
  <c r="K19" i="3"/>
  <c r="C28" i="3"/>
  <c r="G28" i="3"/>
  <c r="I28" i="3"/>
  <c r="D43" i="3"/>
  <c r="D44" i="3" s="1"/>
  <c r="H43" i="3"/>
  <c r="I43" i="3"/>
  <c r="I44" i="3" s="1"/>
  <c r="G13" i="3"/>
  <c r="J11" i="3"/>
  <c r="F13" i="3"/>
  <c r="C13" i="3"/>
  <c r="M37" i="3"/>
  <c r="C29" i="3"/>
  <c r="G29" i="3"/>
  <c r="H44" i="3"/>
  <c r="F12" i="3"/>
  <c r="M5" i="3" s="1"/>
  <c r="G27" i="3"/>
  <c r="H28" i="3"/>
  <c r="H29" i="3" s="1"/>
  <c r="D42" i="3"/>
  <c r="H42" i="3"/>
  <c r="K7" i="3"/>
  <c r="K21" i="3"/>
  <c r="M19" i="3" s="1"/>
  <c r="K9" i="3"/>
  <c r="E13" i="3"/>
  <c r="I13" i="3"/>
  <c r="F28" i="3"/>
  <c r="F29" i="3" s="1"/>
  <c r="K34" i="3"/>
  <c r="M34" i="3" s="1"/>
  <c r="C43" i="3"/>
  <c r="C44" i="3" s="1"/>
  <c r="G43" i="3"/>
  <c r="C27" i="3"/>
  <c r="M20" i="3" s="1"/>
  <c r="I41" i="1"/>
  <c r="I42" i="1" s="1"/>
  <c r="H41" i="1"/>
  <c r="G41" i="1"/>
  <c r="G42" i="1" s="1"/>
  <c r="F41" i="1"/>
  <c r="F42" i="1" s="1"/>
  <c r="E41" i="1"/>
  <c r="E42" i="1" s="1"/>
  <c r="D41" i="1"/>
  <c r="C41" i="1"/>
  <c r="C42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I26" i="1"/>
  <c r="I27" i="1" s="1"/>
  <c r="H26" i="1"/>
  <c r="G26" i="1"/>
  <c r="G27" i="1" s="1"/>
  <c r="F26" i="1"/>
  <c r="F27" i="1" s="1"/>
  <c r="E26" i="1"/>
  <c r="E27" i="1" s="1"/>
  <c r="D26" i="1"/>
  <c r="C26" i="1"/>
  <c r="C27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D11" i="1"/>
  <c r="E11" i="1"/>
  <c r="F11" i="1"/>
  <c r="G11" i="1"/>
  <c r="H11" i="1"/>
  <c r="I11" i="1"/>
  <c r="I13" i="1" s="1"/>
  <c r="C11" i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4" i="1"/>
  <c r="K4" i="1" s="1"/>
  <c r="H14" i="3" l="1"/>
  <c r="G44" i="3"/>
  <c r="M35" i="3"/>
  <c r="E29" i="3"/>
  <c r="M22" i="3"/>
  <c r="I29" i="3"/>
  <c r="M4" i="3"/>
  <c r="M6" i="3" s="1"/>
  <c r="C14" i="3"/>
  <c r="I14" i="3"/>
  <c r="M21" i="3"/>
  <c r="F14" i="3"/>
  <c r="D14" i="3"/>
  <c r="G14" i="3"/>
  <c r="E14" i="3"/>
  <c r="M7" i="3"/>
  <c r="M36" i="3"/>
  <c r="E13" i="1"/>
  <c r="D43" i="1"/>
  <c r="H43" i="1"/>
  <c r="J41" i="1"/>
  <c r="M37" i="1" s="1"/>
  <c r="K34" i="1"/>
  <c r="M34" i="1" s="1"/>
  <c r="E43" i="1"/>
  <c r="I43" i="1"/>
  <c r="H42" i="1"/>
  <c r="F43" i="1"/>
  <c r="C43" i="1"/>
  <c r="G43" i="1"/>
  <c r="D42" i="1"/>
  <c r="M35" i="1" s="1"/>
  <c r="H13" i="1"/>
  <c r="D13" i="1"/>
  <c r="G13" i="1"/>
  <c r="J26" i="1"/>
  <c r="M22" i="1" s="1"/>
  <c r="D28" i="1"/>
  <c r="H28" i="1"/>
  <c r="E28" i="1"/>
  <c r="K19" i="1"/>
  <c r="M19" i="1" s="1"/>
  <c r="I28" i="1"/>
  <c r="D27" i="1"/>
  <c r="H27" i="1"/>
  <c r="F28" i="1"/>
  <c r="C28" i="1"/>
  <c r="G28" i="1"/>
  <c r="M4" i="1"/>
  <c r="C13" i="1"/>
  <c r="F13" i="1"/>
  <c r="J11" i="1"/>
  <c r="M7" i="1" s="1"/>
  <c r="C12" i="1"/>
  <c r="G12" i="1"/>
  <c r="F12" i="1"/>
  <c r="D12" i="1"/>
  <c r="H12" i="1"/>
  <c r="E12" i="1"/>
  <c r="I12" i="1"/>
  <c r="M36" i="1" l="1"/>
  <c r="M20" i="1"/>
  <c r="M21" i="1" s="1"/>
  <c r="M5" i="1"/>
  <c r="M6" i="1" s="1"/>
</calcChain>
</file>

<file path=xl/sharedStrings.xml><?xml version="1.0" encoding="utf-8"?>
<sst xmlns="http://schemas.openxmlformats.org/spreadsheetml/2006/main" count="174" uniqueCount="23">
  <si>
    <t>Total</t>
  </si>
  <si>
    <t>Pred-Obs</t>
  </si>
  <si>
    <t>Precision</t>
  </si>
  <si>
    <t>(P-O)/T</t>
  </si>
  <si>
    <t>MI</t>
  </si>
  <si>
    <t>OC</t>
  </si>
  <si>
    <t>RY</t>
  </si>
  <si>
    <t>SC</t>
  </si>
  <si>
    <t>SG</t>
  </si>
  <si>
    <t>YG</t>
  </si>
  <si>
    <t>YK</t>
  </si>
  <si>
    <t>Recall</t>
  </si>
  <si>
    <t>Macro Recall</t>
  </si>
  <si>
    <t>Accuracy</t>
  </si>
  <si>
    <t>Macro Precision</t>
  </si>
  <si>
    <t>Macro F1</t>
  </si>
  <si>
    <t>Ave Prob Obs</t>
  </si>
  <si>
    <t>Stat</t>
  </si>
  <si>
    <t>Value</t>
  </si>
  <si>
    <t>Non-Family</t>
  </si>
  <si>
    <t>Family</t>
  </si>
  <si>
    <t>Obs\Pred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</si>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</sst>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170" fontId="0" fillId="2" borderId="1" xfId="0" applyNumberFormat="1" applyFill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D915-47C2-4B68-88FC-9CA9AAB36509}">
  <dimension ref="A2:N44"/>
  <sheetViews>
    <sheetView topLeftCell="A12" workbookViewId="0">
      <selection activeCell="D31" sqref="D31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0</v>
      </c>
      <c r="K3" s="2" t="s">
        <v>11</v>
      </c>
      <c r="M3" s="7" t="s">
        <v>18</v>
      </c>
      <c r="N3" s="7" t="s">
        <v>17</v>
      </c>
    </row>
    <row r="4" spans="1:14" x14ac:dyDescent="0.35">
      <c r="B4" s="2" t="s">
        <v>4</v>
      </c>
      <c r="C4" s="3">
        <v>288</v>
      </c>
      <c r="D4" s="2">
        <v>0</v>
      </c>
      <c r="E4" s="2">
        <v>0</v>
      </c>
      <c r="F4" s="2">
        <v>7</v>
      </c>
      <c r="G4" s="2">
        <v>194</v>
      </c>
      <c r="H4" s="2">
        <v>0</v>
      </c>
      <c r="I4" s="2">
        <v>177</v>
      </c>
      <c r="J4" s="4">
        <f>SUM(C4:I4)</f>
        <v>666</v>
      </c>
      <c r="K4" s="6">
        <f>C4/J4</f>
        <v>0.43243243243243246</v>
      </c>
      <c r="M4" s="5">
        <f>AVERAGE(K4:K10)</f>
        <v>0.25972849362000894</v>
      </c>
      <c r="N4" s="2" t="s">
        <v>12</v>
      </c>
    </row>
    <row r="5" spans="1:14" x14ac:dyDescent="0.35">
      <c r="B5" s="2" t="s">
        <v>5</v>
      </c>
      <c r="C5" s="2">
        <v>30</v>
      </c>
      <c r="D5" s="3">
        <v>0</v>
      </c>
      <c r="E5" s="2">
        <v>0</v>
      </c>
      <c r="F5" s="2">
        <v>17</v>
      </c>
      <c r="G5" s="2">
        <v>78</v>
      </c>
      <c r="H5" s="2">
        <v>0</v>
      </c>
      <c r="I5" s="2">
        <v>105</v>
      </c>
      <c r="J5" s="4">
        <f t="shared" ref="J5:J10" si="0">SUM(C5:I5)</f>
        <v>230</v>
      </c>
      <c r="K5" s="6">
        <f>D5/J5</f>
        <v>0</v>
      </c>
      <c r="M5" s="5">
        <f>AVERAGE(C12:I12)</f>
        <v>0.19617991206790267</v>
      </c>
      <c r="N5" s="2" t="s">
        <v>14</v>
      </c>
    </row>
    <row r="6" spans="1:14" x14ac:dyDescent="0.35">
      <c r="B6" s="2" t="s">
        <v>6</v>
      </c>
      <c r="C6" s="2">
        <v>224</v>
      </c>
      <c r="D6" s="2">
        <v>0</v>
      </c>
      <c r="E6" s="3">
        <v>0</v>
      </c>
      <c r="F6" s="2">
        <v>175</v>
      </c>
      <c r="G6" s="2">
        <v>674</v>
      </c>
      <c r="H6" s="2">
        <v>0</v>
      </c>
      <c r="I6" s="2">
        <v>788</v>
      </c>
      <c r="J6" s="4">
        <f t="shared" si="0"/>
        <v>1861</v>
      </c>
      <c r="K6" s="6">
        <f>E6/J6</f>
        <v>0</v>
      </c>
      <c r="M6" s="6">
        <f>2*M4*M5/(M4+M5)</f>
        <v>0.22352521868079786</v>
      </c>
      <c r="N6" s="2" t="s">
        <v>15</v>
      </c>
    </row>
    <row r="7" spans="1:14" x14ac:dyDescent="0.35">
      <c r="B7" s="2" t="s">
        <v>7</v>
      </c>
      <c r="C7" s="2">
        <v>9</v>
      </c>
      <c r="D7" s="2">
        <v>0</v>
      </c>
      <c r="E7" s="2">
        <v>0</v>
      </c>
      <c r="F7" s="3">
        <v>215</v>
      </c>
      <c r="G7" s="2">
        <v>276</v>
      </c>
      <c r="H7" s="2">
        <v>0</v>
      </c>
      <c r="I7" s="2">
        <v>291</v>
      </c>
      <c r="J7" s="4">
        <f t="shared" si="0"/>
        <v>791</v>
      </c>
      <c r="K7" s="6">
        <f>F7/J7</f>
        <v>0.27180783817951959</v>
      </c>
      <c r="M7" s="6">
        <f>SUM(C4,D5,E6,F7,G8,H9,I10)/J11</f>
        <v>0.36415622338483999</v>
      </c>
      <c r="N7" s="2" t="s">
        <v>13</v>
      </c>
    </row>
    <row r="8" spans="1:14" x14ac:dyDescent="0.35">
      <c r="B8" s="2" t="s">
        <v>8</v>
      </c>
      <c r="C8" s="2">
        <v>174</v>
      </c>
      <c r="D8" s="2">
        <v>0</v>
      </c>
      <c r="E8" s="2">
        <v>0</v>
      </c>
      <c r="F8" s="2">
        <v>134</v>
      </c>
      <c r="G8" s="3">
        <v>1381</v>
      </c>
      <c r="H8" s="2">
        <v>0</v>
      </c>
      <c r="I8" s="2">
        <v>763</v>
      </c>
      <c r="J8" s="4">
        <f t="shared" si="0"/>
        <v>2452</v>
      </c>
      <c r="K8" s="6">
        <f>G8/J8</f>
        <v>0.56321370309951058</v>
      </c>
      <c r="M8" s="6">
        <v>0.27331109999999997</v>
      </c>
      <c r="N8" s="2" t="s">
        <v>16</v>
      </c>
    </row>
    <row r="9" spans="1:14" x14ac:dyDescent="0.35">
      <c r="B9" s="2" t="s">
        <v>9</v>
      </c>
      <c r="C9" s="2">
        <v>20</v>
      </c>
      <c r="D9" s="2">
        <v>0</v>
      </c>
      <c r="E9" s="2">
        <v>0</v>
      </c>
      <c r="F9" s="2">
        <v>26</v>
      </c>
      <c r="G9" s="2">
        <v>69</v>
      </c>
      <c r="H9" s="3">
        <v>0</v>
      </c>
      <c r="I9" s="2">
        <v>90</v>
      </c>
      <c r="J9" s="4">
        <f t="shared" si="0"/>
        <v>205</v>
      </c>
      <c r="K9" s="6">
        <f>H9/J9</f>
        <v>0</v>
      </c>
    </row>
    <row r="10" spans="1:14" x14ac:dyDescent="0.35">
      <c r="B10" s="2" t="s">
        <v>10</v>
      </c>
      <c r="C10" s="2">
        <v>200</v>
      </c>
      <c r="D10" s="2">
        <v>0</v>
      </c>
      <c r="E10" s="2">
        <v>0</v>
      </c>
      <c r="F10" s="2">
        <v>117</v>
      </c>
      <c r="G10" s="2">
        <v>588</v>
      </c>
      <c r="H10" s="2">
        <v>0</v>
      </c>
      <c r="I10" s="3">
        <v>1109</v>
      </c>
      <c r="J10" s="4">
        <f t="shared" si="0"/>
        <v>2014</v>
      </c>
      <c r="K10" s="6">
        <f>I10/J10</f>
        <v>0.55064548162859983</v>
      </c>
    </row>
    <row r="11" spans="1:14" x14ac:dyDescent="0.35">
      <c r="B11" s="2" t="s">
        <v>0</v>
      </c>
      <c r="C11" s="4">
        <f>SUM(C4:C10)</f>
        <v>945</v>
      </c>
      <c r="D11" s="4">
        <f t="shared" ref="D11:I11" si="1">SUM(D4:D10)</f>
        <v>0</v>
      </c>
      <c r="E11" s="4">
        <f t="shared" si="1"/>
        <v>0</v>
      </c>
      <c r="F11" s="4">
        <f t="shared" si="1"/>
        <v>691</v>
      </c>
      <c r="G11" s="4">
        <f t="shared" si="1"/>
        <v>3260</v>
      </c>
      <c r="H11" s="4">
        <f t="shared" si="1"/>
        <v>0</v>
      </c>
      <c r="I11" s="4">
        <f t="shared" si="1"/>
        <v>3323</v>
      </c>
      <c r="J11" s="4">
        <f>SUM(J4:J10)</f>
        <v>8219</v>
      </c>
      <c r="K11" s="2"/>
    </row>
    <row r="12" spans="1:14" x14ac:dyDescent="0.35">
      <c r="B12" s="2" t="s">
        <v>2</v>
      </c>
      <c r="C12" s="6">
        <f>C4/C11</f>
        <v>0.30476190476190479</v>
      </c>
      <c r="D12" s="6">
        <f>IFERROR(D5/D11, 0)</f>
        <v>0</v>
      </c>
      <c r="E12" s="6">
        <f>IFERROR(E6/E11, 0)</f>
        <v>0</v>
      </c>
      <c r="F12" s="6">
        <f>IFERROR(F7/F11, 0)</f>
        <v>0.31114327062228653</v>
      </c>
      <c r="G12" s="6">
        <f>IFERROR(G8/G11, 0)</f>
        <v>0.42361963190184049</v>
      </c>
      <c r="H12" s="6">
        <f>IFERROR(H9/H11, 0)</f>
        <v>0</v>
      </c>
      <c r="I12" s="6">
        <f>IFERROR(I10/I11, 0)</f>
        <v>0.33373457718928679</v>
      </c>
      <c r="J12" s="2"/>
      <c r="K12" s="2"/>
    </row>
    <row r="13" spans="1:14" x14ac:dyDescent="0.35">
      <c r="B13" s="2" t="s">
        <v>1</v>
      </c>
      <c r="C13" s="2">
        <f>C11-J4</f>
        <v>279</v>
      </c>
      <c r="D13" s="2">
        <f>D11-J5</f>
        <v>-230</v>
      </c>
      <c r="E13" s="2">
        <f>E11-J6</f>
        <v>-1861</v>
      </c>
      <c r="F13" s="2">
        <f>F11-J7</f>
        <v>-100</v>
      </c>
      <c r="G13" s="2">
        <f>G11-J8</f>
        <v>808</v>
      </c>
      <c r="H13" s="2">
        <f>H11-J9</f>
        <v>-205</v>
      </c>
      <c r="I13" s="2">
        <f>I11-J10</f>
        <v>1309</v>
      </c>
      <c r="J13" s="2"/>
      <c r="K13" s="2"/>
    </row>
    <row r="14" spans="1:14" x14ac:dyDescent="0.35">
      <c r="B14" s="2" t="s">
        <v>3</v>
      </c>
      <c r="C14" s="6">
        <f>C13/$J11</f>
        <v>3.3945735490935637E-2</v>
      </c>
      <c r="D14" s="6">
        <f t="shared" ref="D14:I14" si="2">D13/$J11</f>
        <v>-2.7983939652025794E-2</v>
      </c>
      <c r="E14" s="6">
        <f t="shared" si="2"/>
        <v>-0.22642657257573914</v>
      </c>
      <c r="F14" s="6">
        <f t="shared" si="2"/>
        <v>-1.2166930283489476E-2</v>
      </c>
      <c r="G14" s="6">
        <f t="shared" si="2"/>
        <v>9.830879669059496E-2</v>
      </c>
      <c r="H14" s="6">
        <f t="shared" si="2"/>
        <v>-2.4942207081153425E-2</v>
      </c>
      <c r="I14" s="6">
        <f t="shared" si="2"/>
        <v>0.15926511741087723</v>
      </c>
      <c r="J14" s="2"/>
      <c r="K14" s="2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0</v>
      </c>
      <c r="K18" s="2" t="s">
        <v>11</v>
      </c>
      <c r="M18" s="7" t="s">
        <v>18</v>
      </c>
      <c r="N18" s="7" t="s">
        <v>17</v>
      </c>
    </row>
    <row r="19" spans="1:14" x14ac:dyDescent="0.35">
      <c r="B19" s="2" t="s">
        <v>4</v>
      </c>
      <c r="C19" s="3">
        <v>168</v>
      </c>
      <c r="D19" s="2">
        <v>0</v>
      </c>
      <c r="E19" s="2">
        <v>0</v>
      </c>
      <c r="F19" s="2">
        <v>0</v>
      </c>
      <c r="G19" s="2">
        <v>86</v>
      </c>
      <c r="H19" s="2">
        <v>0</v>
      </c>
      <c r="I19" s="2">
        <v>10</v>
      </c>
      <c r="J19" s="4">
        <f>SUM(C19:I19)</f>
        <v>264</v>
      </c>
      <c r="K19" s="6">
        <f>C19/J19</f>
        <v>0.63636363636363635</v>
      </c>
      <c r="M19" s="5">
        <f>AVERAGE(K19:K25)</f>
        <v>0.38756614361696279</v>
      </c>
      <c r="N19" s="2" t="s">
        <v>12</v>
      </c>
    </row>
    <row r="20" spans="1:14" x14ac:dyDescent="0.35">
      <c r="B20" s="2" t="s">
        <v>5</v>
      </c>
      <c r="C20" s="2">
        <v>7</v>
      </c>
      <c r="D20" s="3">
        <v>0</v>
      </c>
      <c r="E20" s="2">
        <v>0</v>
      </c>
      <c r="F20" s="2">
        <v>4</v>
      </c>
      <c r="G20" s="2">
        <v>204</v>
      </c>
      <c r="H20" s="2">
        <v>0</v>
      </c>
      <c r="I20" s="2">
        <v>10</v>
      </c>
      <c r="J20" s="4">
        <f t="shared" ref="J20:J25" si="3">SUM(C20:I20)</f>
        <v>225</v>
      </c>
      <c r="K20" s="6">
        <f>D20/J20</f>
        <v>0</v>
      </c>
      <c r="M20" s="5">
        <f>AVERAGE(C27:I27)</f>
        <v>0.38720855668437931</v>
      </c>
      <c r="N20" s="2" t="s">
        <v>14</v>
      </c>
    </row>
    <row r="21" spans="1:14" x14ac:dyDescent="0.35">
      <c r="B21" s="2" t="s">
        <v>6</v>
      </c>
      <c r="C21" s="2">
        <v>22</v>
      </c>
      <c r="D21" s="2">
        <v>0</v>
      </c>
      <c r="E21" s="3">
        <v>0</v>
      </c>
      <c r="F21" s="2">
        <v>21</v>
      </c>
      <c r="G21" s="2">
        <v>738</v>
      </c>
      <c r="H21" s="2">
        <v>0</v>
      </c>
      <c r="I21" s="2">
        <v>66</v>
      </c>
      <c r="J21" s="4">
        <f t="shared" si="3"/>
        <v>847</v>
      </c>
      <c r="K21" s="6">
        <f>E21/J21</f>
        <v>0</v>
      </c>
      <c r="M21" s="6">
        <f>2*M19*M20/(M19+M20)</f>
        <v>0.38738726763093057</v>
      </c>
      <c r="N21" s="2" t="s">
        <v>15</v>
      </c>
    </row>
    <row r="22" spans="1:14" x14ac:dyDescent="0.35">
      <c r="B22" s="2" t="s">
        <v>7</v>
      </c>
      <c r="C22" s="2">
        <v>1</v>
      </c>
      <c r="D22" s="2">
        <v>0</v>
      </c>
      <c r="E22" s="2">
        <v>0</v>
      </c>
      <c r="F22" s="3">
        <v>180</v>
      </c>
      <c r="G22" s="2">
        <v>88</v>
      </c>
      <c r="H22" s="2">
        <v>0</v>
      </c>
      <c r="I22" s="2">
        <v>14</v>
      </c>
      <c r="J22" s="4">
        <f t="shared" si="3"/>
        <v>283</v>
      </c>
      <c r="K22" s="6">
        <f>F22/J22</f>
        <v>0.63604240282685509</v>
      </c>
      <c r="M22" s="6">
        <f>SUM(C19,D20,E21,F22,G23,H24,I25)/J26</f>
        <v>0.66815785269212336</v>
      </c>
      <c r="N22" s="2" t="s">
        <v>13</v>
      </c>
    </row>
    <row r="23" spans="1:14" x14ac:dyDescent="0.35">
      <c r="B23" s="2" t="s">
        <v>8</v>
      </c>
      <c r="C23" s="2">
        <v>17</v>
      </c>
      <c r="D23" s="2">
        <v>0</v>
      </c>
      <c r="E23" s="2">
        <v>0</v>
      </c>
      <c r="F23" s="2">
        <v>28</v>
      </c>
      <c r="G23" s="3">
        <v>3319</v>
      </c>
      <c r="H23" s="2">
        <v>0</v>
      </c>
      <c r="I23" s="2">
        <v>96</v>
      </c>
      <c r="J23" s="4">
        <f t="shared" si="3"/>
        <v>3460</v>
      </c>
      <c r="K23" s="6">
        <f>G23/J23</f>
        <v>0.95924855491329475</v>
      </c>
      <c r="M23" s="6">
        <v>0.49092479999999999</v>
      </c>
      <c r="N23" s="2" t="s">
        <v>16</v>
      </c>
    </row>
    <row r="24" spans="1:14" x14ac:dyDescent="0.35">
      <c r="B24" s="2" t="s">
        <v>9</v>
      </c>
      <c r="C24" s="2">
        <v>3</v>
      </c>
      <c r="D24" s="2">
        <v>0</v>
      </c>
      <c r="E24" s="2">
        <v>0</v>
      </c>
      <c r="F24" s="2">
        <v>3</v>
      </c>
      <c r="G24" s="2">
        <v>84</v>
      </c>
      <c r="H24" s="3">
        <v>0</v>
      </c>
      <c r="I24" s="2">
        <v>20</v>
      </c>
      <c r="J24" s="4">
        <f t="shared" si="3"/>
        <v>110</v>
      </c>
      <c r="K24" s="6">
        <f>H24/J24</f>
        <v>0</v>
      </c>
    </row>
    <row r="25" spans="1:14" x14ac:dyDescent="0.35">
      <c r="B25" s="2" t="s">
        <v>10</v>
      </c>
      <c r="C25" s="2">
        <v>40</v>
      </c>
      <c r="D25" s="2">
        <v>0</v>
      </c>
      <c r="E25" s="2">
        <v>0</v>
      </c>
      <c r="F25" s="2">
        <v>24</v>
      </c>
      <c r="G25" s="2">
        <v>491</v>
      </c>
      <c r="H25" s="2">
        <v>0</v>
      </c>
      <c r="I25" s="3">
        <v>515</v>
      </c>
      <c r="J25" s="4">
        <f t="shared" si="3"/>
        <v>1070</v>
      </c>
      <c r="K25" s="6">
        <f>I25/J25</f>
        <v>0.48130841121495327</v>
      </c>
    </row>
    <row r="26" spans="1:14" x14ac:dyDescent="0.35">
      <c r="B26" s="2" t="s">
        <v>0</v>
      </c>
      <c r="C26" s="4">
        <f>SUM(C19:C25)</f>
        <v>258</v>
      </c>
      <c r="D26" s="4">
        <f t="shared" ref="D26" si="4">SUM(D19:D25)</f>
        <v>0</v>
      </c>
      <c r="E26" s="4">
        <f t="shared" ref="E26" si="5">SUM(E19:E25)</f>
        <v>0</v>
      </c>
      <c r="F26" s="4">
        <f t="shared" ref="F26" si="6">SUM(F19:F25)</f>
        <v>260</v>
      </c>
      <c r="G26" s="4">
        <f t="shared" ref="G26" si="7">SUM(G19:G25)</f>
        <v>5010</v>
      </c>
      <c r="H26" s="4">
        <f t="shared" ref="H26" si="8">SUM(H19:H25)</f>
        <v>0</v>
      </c>
      <c r="I26" s="4">
        <f t="shared" ref="I26" si="9">SUM(I19:I25)</f>
        <v>731</v>
      </c>
      <c r="J26" s="4">
        <f>SUM(J19:J25)</f>
        <v>6259</v>
      </c>
      <c r="K26" s="2"/>
    </row>
    <row r="27" spans="1:14" x14ac:dyDescent="0.35">
      <c r="B27" s="2" t="s">
        <v>2</v>
      </c>
      <c r="C27" s="6">
        <f>C19/C26</f>
        <v>0.65116279069767447</v>
      </c>
      <c r="D27" s="6">
        <f>IFERROR(D20/D26, 0)</f>
        <v>0</v>
      </c>
      <c r="E27" s="6">
        <f>IFERROR(E21/E26, 0)</f>
        <v>0</v>
      </c>
      <c r="F27" s="6">
        <f>IFERROR(F22/F26, 0)</f>
        <v>0.69230769230769229</v>
      </c>
      <c r="G27" s="6">
        <f>IFERROR(G23/G26, 0)</f>
        <v>0.66247504990019956</v>
      </c>
      <c r="H27" s="6">
        <f>IFERROR(H24/H26, 0)</f>
        <v>0</v>
      </c>
      <c r="I27" s="6">
        <f>IFERROR(I25/I26, 0)</f>
        <v>0.70451436388508892</v>
      </c>
      <c r="J27" s="2"/>
      <c r="K27" s="2"/>
    </row>
    <row r="28" spans="1:14" x14ac:dyDescent="0.35">
      <c r="B28" s="2" t="s">
        <v>1</v>
      </c>
      <c r="C28" s="2">
        <f>C26-J19</f>
        <v>-6</v>
      </c>
      <c r="D28" s="2">
        <f>D26-J20</f>
        <v>-225</v>
      </c>
      <c r="E28" s="2">
        <f>E26-J21</f>
        <v>-847</v>
      </c>
      <c r="F28" s="2">
        <f>F26-J22</f>
        <v>-23</v>
      </c>
      <c r="G28" s="2">
        <f>G26-J23</f>
        <v>1550</v>
      </c>
      <c r="H28" s="2">
        <f>H26-J24</f>
        <v>-110</v>
      </c>
      <c r="I28" s="2">
        <f>I26-J25</f>
        <v>-339</v>
      </c>
      <c r="J28" s="2"/>
      <c r="K28" s="2"/>
    </row>
    <row r="29" spans="1:14" x14ac:dyDescent="0.35">
      <c r="B29" s="2" t="s">
        <v>3</v>
      </c>
      <c r="C29" s="6">
        <f>C28/$J26</f>
        <v>-9.5861958779357723E-4</v>
      </c>
      <c r="D29" s="6">
        <f t="shared" ref="D29" si="10">D28/$J26</f>
        <v>-3.594823454225915E-2</v>
      </c>
      <c r="E29" s="6">
        <f t="shared" ref="E29" si="11">E28/$J26</f>
        <v>-0.13532513181019332</v>
      </c>
      <c r="F29" s="6">
        <f t="shared" ref="F29" si="12">F28/$J26</f>
        <v>-3.6747084198753793E-3</v>
      </c>
      <c r="G29" s="6">
        <f t="shared" ref="G29" si="13">G28/$J26</f>
        <v>0.24764339351334078</v>
      </c>
      <c r="H29" s="6">
        <f t="shared" ref="H29" si="14">H28/$J26</f>
        <v>-1.7574692442882251E-2</v>
      </c>
      <c r="I29" s="6">
        <f t="shared" ref="I29" si="15">I28/$J26</f>
        <v>-5.4162006710337114E-2</v>
      </c>
      <c r="J29" s="2"/>
      <c r="K29" s="2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2" t="s">
        <v>9</v>
      </c>
      <c r="I33" s="2" t="s">
        <v>10</v>
      </c>
      <c r="J33" s="2" t="s">
        <v>0</v>
      </c>
      <c r="K33" s="2" t="s">
        <v>11</v>
      </c>
      <c r="M33" s="7" t="s">
        <v>18</v>
      </c>
      <c r="N33" s="7" t="s">
        <v>17</v>
      </c>
    </row>
    <row r="34" spans="2:14" x14ac:dyDescent="0.35">
      <c r="B34" s="2" t="s">
        <v>4</v>
      </c>
      <c r="C34" s="3">
        <v>567</v>
      </c>
      <c r="D34" s="2">
        <v>0</v>
      </c>
      <c r="E34" s="2">
        <v>0</v>
      </c>
      <c r="F34" s="2">
        <v>11</v>
      </c>
      <c r="G34" s="2">
        <v>170</v>
      </c>
      <c r="H34" s="2">
        <v>0</v>
      </c>
      <c r="I34" s="2">
        <v>182</v>
      </c>
      <c r="J34" s="4">
        <f>SUM(C34:I34)</f>
        <v>930</v>
      </c>
      <c r="K34" s="6">
        <f>C34/J34</f>
        <v>0.60967741935483866</v>
      </c>
      <c r="M34" s="5">
        <f>AVERAGE(K34:K40)</f>
        <v>0.33179421606872328</v>
      </c>
      <c r="N34" s="2" t="s">
        <v>12</v>
      </c>
    </row>
    <row r="35" spans="2:14" x14ac:dyDescent="0.35">
      <c r="B35" s="2" t="s">
        <v>5</v>
      </c>
      <c r="C35" s="2">
        <v>49</v>
      </c>
      <c r="D35" s="3">
        <v>0</v>
      </c>
      <c r="E35" s="2">
        <v>0</v>
      </c>
      <c r="F35" s="2">
        <v>30</v>
      </c>
      <c r="G35" s="2">
        <v>269</v>
      </c>
      <c r="H35" s="2">
        <v>0</v>
      </c>
      <c r="I35" s="2">
        <v>107</v>
      </c>
      <c r="J35" s="4">
        <f t="shared" ref="J35:J40" si="16">SUM(C35:I35)</f>
        <v>455</v>
      </c>
      <c r="K35" s="6">
        <f>D35/J35</f>
        <v>0</v>
      </c>
      <c r="M35" s="5">
        <f>AVERAGE(C42:I42)</f>
        <v>0.24717958414307883</v>
      </c>
      <c r="N35" s="2" t="s">
        <v>14</v>
      </c>
    </row>
    <row r="36" spans="2:14" x14ac:dyDescent="0.35">
      <c r="B36" s="2" t="s">
        <v>6</v>
      </c>
      <c r="C36" s="2">
        <v>341</v>
      </c>
      <c r="D36" s="2">
        <v>0</v>
      </c>
      <c r="E36" s="3">
        <v>0</v>
      </c>
      <c r="F36" s="2">
        <v>256</v>
      </c>
      <c r="G36" s="2">
        <v>1304</v>
      </c>
      <c r="H36" s="2">
        <v>0</v>
      </c>
      <c r="I36" s="2">
        <v>807</v>
      </c>
      <c r="J36" s="4">
        <f t="shared" si="16"/>
        <v>2708</v>
      </c>
      <c r="K36" s="6">
        <f>E36/J36</f>
        <v>0</v>
      </c>
      <c r="M36" s="6">
        <f>2*M34*M35/(M34+M35)</f>
        <v>0.28330386044737665</v>
      </c>
      <c r="N36" s="2" t="s">
        <v>15</v>
      </c>
    </row>
    <row r="37" spans="2:14" x14ac:dyDescent="0.35">
      <c r="B37" s="2" t="s">
        <v>7</v>
      </c>
      <c r="C37" s="2">
        <v>15</v>
      </c>
      <c r="D37" s="2">
        <v>0</v>
      </c>
      <c r="E37" s="2">
        <v>0</v>
      </c>
      <c r="F37" s="3">
        <v>458</v>
      </c>
      <c r="G37" s="2">
        <v>314</v>
      </c>
      <c r="H37" s="2">
        <v>0</v>
      </c>
      <c r="I37" s="2">
        <v>287</v>
      </c>
      <c r="J37" s="4">
        <f t="shared" si="16"/>
        <v>1074</v>
      </c>
      <c r="K37" s="6">
        <f>F37/J37</f>
        <v>0.42644320297951582</v>
      </c>
      <c r="M37" s="6">
        <f>SUM(C34,D35,E36,F37,G38,H39,I40)/J41</f>
        <v>0.49647741400745959</v>
      </c>
      <c r="N37" s="2" t="s">
        <v>13</v>
      </c>
    </row>
    <row r="38" spans="2:14" x14ac:dyDescent="0.35">
      <c r="B38" s="2" t="s">
        <v>8</v>
      </c>
      <c r="C38" s="2">
        <v>285</v>
      </c>
      <c r="D38" s="2">
        <v>0</v>
      </c>
      <c r="E38" s="2">
        <v>0</v>
      </c>
      <c r="F38" s="2">
        <v>216</v>
      </c>
      <c r="G38" s="3">
        <v>4590</v>
      </c>
      <c r="H38" s="2">
        <v>0</v>
      </c>
      <c r="I38" s="2">
        <v>821</v>
      </c>
      <c r="J38" s="4">
        <f t="shared" si="16"/>
        <v>5912</v>
      </c>
      <c r="K38" s="6">
        <f>G38/J38</f>
        <v>0.7763870094722598</v>
      </c>
      <c r="M38" s="6">
        <v>0.35556270000000001</v>
      </c>
      <c r="N38" s="2" t="s">
        <v>16</v>
      </c>
    </row>
    <row r="39" spans="2:14" x14ac:dyDescent="0.35">
      <c r="B39" s="2" t="s">
        <v>9</v>
      </c>
      <c r="C39" s="2">
        <v>34</v>
      </c>
      <c r="D39" s="2">
        <v>0</v>
      </c>
      <c r="E39" s="2">
        <v>0</v>
      </c>
      <c r="F39" s="2">
        <v>32</v>
      </c>
      <c r="G39" s="2">
        <v>142</v>
      </c>
      <c r="H39" s="3">
        <v>0</v>
      </c>
      <c r="I39" s="2">
        <v>107</v>
      </c>
      <c r="J39" s="4">
        <f t="shared" si="16"/>
        <v>315</v>
      </c>
      <c r="K39" s="6">
        <f>H39/J39</f>
        <v>0</v>
      </c>
    </row>
    <row r="40" spans="2:14" x14ac:dyDescent="0.35">
      <c r="B40" s="2" t="s">
        <v>10</v>
      </c>
      <c r="C40" s="2">
        <v>317</v>
      </c>
      <c r="D40" s="2">
        <v>0</v>
      </c>
      <c r="E40" s="2">
        <v>0</v>
      </c>
      <c r="F40" s="2">
        <v>191</v>
      </c>
      <c r="G40" s="2">
        <v>1003</v>
      </c>
      <c r="H40" s="2">
        <v>0</v>
      </c>
      <c r="I40" s="3">
        <v>1573</v>
      </c>
      <c r="J40" s="4">
        <f t="shared" si="16"/>
        <v>3084</v>
      </c>
      <c r="K40" s="6">
        <f>I40/J40</f>
        <v>0.51005188067444873</v>
      </c>
    </row>
    <row r="41" spans="2:14" x14ac:dyDescent="0.35">
      <c r="B41" s="2" t="s">
        <v>0</v>
      </c>
      <c r="C41" s="4">
        <f>SUM(C34:C40)</f>
        <v>1608</v>
      </c>
      <c r="D41" s="4">
        <f t="shared" ref="D41" si="17">SUM(D34:D40)</f>
        <v>0</v>
      </c>
      <c r="E41" s="4">
        <f t="shared" ref="E41" si="18">SUM(E34:E40)</f>
        <v>0</v>
      </c>
      <c r="F41" s="4">
        <f t="shared" ref="F41" si="19">SUM(F34:F40)</f>
        <v>1194</v>
      </c>
      <c r="G41" s="4">
        <f t="shared" ref="G41" si="20">SUM(G34:G40)</f>
        <v>7792</v>
      </c>
      <c r="H41" s="4">
        <f t="shared" ref="H41" si="21">SUM(H34:H40)</f>
        <v>0</v>
      </c>
      <c r="I41" s="4">
        <f t="shared" ref="I41" si="22">SUM(I34:I40)</f>
        <v>3884</v>
      </c>
      <c r="J41" s="4">
        <f>SUM(J34:J40)</f>
        <v>14478</v>
      </c>
      <c r="K41" s="2"/>
    </row>
    <row r="42" spans="2:14" x14ac:dyDescent="0.35">
      <c r="B42" s="2" t="s">
        <v>2</v>
      </c>
      <c r="C42" s="6">
        <f>C34/C41</f>
        <v>0.35261194029850745</v>
      </c>
      <c r="D42" s="6">
        <f>IFERROR(D35/D41, 0)</f>
        <v>0</v>
      </c>
      <c r="E42" s="6">
        <f>IFERROR(E36/E41, 0)</f>
        <v>0</v>
      </c>
      <c r="F42" s="6">
        <f>IFERROR(F37/F41, 0)</f>
        <v>0.38358458961474035</v>
      </c>
      <c r="G42" s="6">
        <f>IFERROR(G38/G41, 0)</f>
        <v>0.58906570841889117</v>
      </c>
      <c r="H42" s="6">
        <f>IFERROR(H39/H41, 0)</f>
        <v>0</v>
      </c>
      <c r="I42" s="6">
        <f>IFERROR(I40/I41, 0)</f>
        <v>0.40499485066941299</v>
      </c>
      <c r="J42" s="2"/>
      <c r="K42" s="2"/>
    </row>
    <row r="43" spans="2:14" x14ac:dyDescent="0.35">
      <c r="B43" s="2" t="s">
        <v>1</v>
      </c>
      <c r="C43" s="2">
        <f>C41-J34</f>
        <v>678</v>
      </c>
      <c r="D43" s="2">
        <f>D41-J35</f>
        <v>-455</v>
      </c>
      <c r="E43" s="2">
        <f>E41-J36</f>
        <v>-2708</v>
      </c>
      <c r="F43" s="2">
        <f>F41-J37</f>
        <v>120</v>
      </c>
      <c r="G43" s="2">
        <f>G41-J38</f>
        <v>1880</v>
      </c>
      <c r="H43" s="2">
        <f>H41-J39</f>
        <v>-315</v>
      </c>
      <c r="I43" s="2">
        <f>I41-J40</f>
        <v>800</v>
      </c>
      <c r="J43" s="2"/>
      <c r="K43" s="2"/>
    </row>
    <row r="44" spans="2:14" x14ac:dyDescent="0.35">
      <c r="B44" s="2" t="s">
        <v>3</v>
      </c>
      <c r="C44" s="6">
        <f>C43/$J41</f>
        <v>4.6829672606713633E-2</v>
      </c>
      <c r="D44" s="6">
        <f t="shared" ref="D44" si="23">D43/$J41</f>
        <v>-3.1426992678546761E-2</v>
      </c>
      <c r="E44" s="6">
        <f t="shared" ref="E44" si="24">E43/$J41</f>
        <v>-0.18704240917253764</v>
      </c>
      <c r="F44" s="6">
        <f t="shared" ref="F44" si="25">F43/$J41</f>
        <v>8.2884376295068382E-3</v>
      </c>
      <c r="G44" s="6">
        <f t="shared" ref="G44" si="26">G43/$J41</f>
        <v>0.12985218952894045</v>
      </c>
      <c r="H44" s="6">
        <f t="shared" ref="H44" si="27">H43/$J41</f>
        <v>-2.1757148777455451E-2</v>
      </c>
      <c r="I44" s="6">
        <f t="shared" ref="I44" si="28">I43/$J41</f>
        <v>5.5256250863378917E-2</v>
      </c>
      <c r="J44" s="2"/>
      <c r="K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05F0-C431-49C1-9D0D-E51D93C08D4A}">
  <dimension ref="A2:N44"/>
  <sheetViews>
    <sheetView tabSelected="1" workbookViewId="0">
      <selection activeCell="N26" sqref="N26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8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0</v>
      </c>
      <c r="K3" s="2" t="s">
        <v>11</v>
      </c>
      <c r="M3" s="7" t="s">
        <v>18</v>
      </c>
      <c r="N3" s="7" t="s">
        <v>17</v>
      </c>
    </row>
    <row r="4" spans="1:14" x14ac:dyDescent="0.35">
      <c r="B4" s="2" t="s">
        <v>8</v>
      </c>
      <c r="C4" s="8">
        <v>935.624355886638</v>
      </c>
      <c r="D4" s="9">
        <v>191.25729720795101</v>
      </c>
      <c r="E4" s="9">
        <v>57.1610576838303</v>
      </c>
      <c r="F4" s="9">
        <v>422.96968048407501</v>
      </c>
      <c r="G4" s="9">
        <v>162.333022250054</v>
      </c>
      <c r="H4" s="9">
        <v>45.373782783181802</v>
      </c>
      <c r="I4" s="9">
        <v>637.28080370426903</v>
      </c>
      <c r="J4" s="13">
        <f>SUM(C4:I4)</f>
        <v>2451.9999999999991</v>
      </c>
      <c r="K4" s="11">
        <f>C4/J4</f>
        <v>0.38157600158508903</v>
      </c>
      <c r="M4" s="5">
        <f>AVERAGE(K4:K10)</f>
        <v>0.1940963695556927</v>
      </c>
      <c r="N4" s="2" t="s">
        <v>12</v>
      </c>
    </row>
    <row r="5" spans="1:14" x14ac:dyDescent="0.35">
      <c r="B5" s="2" t="s">
        <v>4</v>
      </c>
      <c r="C5" s="9">
        <v>182.708170282765</v>
      </c>
      <c r="D5" s="8">
        <v>159.537916820882</v>
      </c>
      <c r="E5" s="9">
        <v>17.1598076217781</v>
      </c>
      <c r="F5" s="9">
        <v>110.154891993191</v>
      </c>
      <c r="G5" s="9">
        <v>19.349222447001701</v>
      </c>
      <c r="H5" s="9">
        <v>8.6370366864967405</v>
      </c>
      <c r="I5" s="9">
        <v>168.452954147886</v>
      </c>
      <c r="J5" s="13">
        <f>SUM(C5:I5)</f>
        <v>666.00000000000057</v>
      </c>
      <c r="K5" s="11">
        <f>D5/J5</f>
        <v>0.23954642165297577</v>
      </c>
      <c r="M5" s="5">
        <f>AVERAGE(C12:I12)</f>
        <v>0.19174440412332311</v>
      </c>
      <c r="N5" s="2" t="s">
        <v>14</v>
      </c>
    </row>
    <row r="6" spans="1:14" x14ac:dyDescent="0.35">
      <c r="B6" s="2" t="s">
        <v>5</v>
      </c>
      <c r="C6" s="9">
        <v>68.910381195322799</v>
      </c>
      <c r="D6" s="9">
        <v>21.986104012400101</v>
      </c>
      <c r="E6" s="8">
        <v>5.8384088849686897</v>
      </c>
      <c r="F6" s="9">
        <v>41.9064838185502</v>
      </c>
      <c r="G6" s="9">
        <v>21.014749799540098</v>
      </c>
      <c r="H6" s="9">
        <v>5.0815130251140301</v>
      </c>
      <c r="I6" s="9">
        <v>65.262359264104006</v>
      </c>
      <c r="J6" s="13">
        <f>SUM(C6:I6)</f>
        <v>229.99999999999994</v>
      </c>
      <c r="K6" s="11">
        <f>E6/J6</f>
        <v>2.5384386456385615E-2</v>
      </c>
      <c r="M6" s="6">
        <f>2*M4*M5/(M4+M5)</f>
        <v>0.19291321841437969</v>
      </c>
      <c r="N6" s="2" t="s">
        <v>15</v>
      </c>
    </row>
    <row r="7" spans="1:14" x14ac:dyDescent="0.35">
      <c r="B7" s="2" t="s">
        <v>6</v>
      </c>
      <c r="C7" s="9">
        <v>553.07230511890202</v>
      </c>
      <c r="D7" s="9">
        <v>191.96852135533601</v>
      </c>
      <c r="E7" s="9">
        <v>46.6884763463475</v>
      </c>
      <c r="F7" s="8">
        <v>330.82322679192799</v>
      </c>
      <c r="G7" s="9">
        <v>164.14948304397299</v>
      </c>
      <c r="H7" s="9">
        <v>38.727479391538701</v>
      </c>
      <c r="I7" s="9">
        <v>535.57050795197597</v>
      </c>
      <c r="J7" s="13">
        <f>SUM(C7:I7)</f>
        <v>1861.0000000000011</v>
      </c>
      <c r="K7" s="11">
        <f>F7/J7</f>
        <v>0.17776637656739805</v>
      </c>
      <c r="M7" s="6">
        <f>SUM(C4,D5,E6,F7,G8,H9,I10)/J11</f>
        <v>0.27331108516766484</v>
      </c>
      <c r="N7" s="2" t="s">
        <v>13</v>
      </c>
    </row>
    <row r="8" spans="1:14" x14ac:dyDescent="0.35">
      <c r="B8" s="2" t="s">
        <v>7</v>
      </c>
      <c r="C8" s="9">
        <v>220.09564855084</v>
      </c>
      <c r="D8" s="9">
        <v>30.697809621238299</v>
      </c>
      <c r="E8" s="9">
        <v>19.8330003760897</v>
      </c>
      <c r="F8" s="9">
        <v>149.191684737271</v>
      </c>
      <c r="G8" s="8">
        <v>142.43512972144001</v>
      </c>
      <c r="H8" s="9">
        <v>22.423958450470298</v>
      </c>
      <c r="I8" s="9">
        <v>206.322768542651</v>
      </c>
      <c r="J8" s="13">
        <f>SUM(C8:I8)</f>
        <v>791.00000000000034</v>
      </c>
      <c r="K8" s="11">
        <f>G8/J8</f>
        <v>0.18006969623443736</v>
      </c>
      <c r="M8" s="6">
        <v>0.27331109999999997</v>
      </c>
      <c r="N8" s="2" t="s">
        <v>16</v>
      </c>
    </row>
    <row r="9" spans="1:14" x14ac:dyDescent="0.35">
      <c r="B9" s="2" t="s">
        <v>9</v>
      </c>
      <c r="C9" s="9">
        <v>58.537756717653899</v>
      </c>
      <c r="D9" s="9">
        <v>18.884336284387299</v>
      </c>
      <c r="E9" s="9">
        <v>5.28190997407388</v>
      </c>
      <c r="F9" s="9">
        <v>37.9580252373325</v>
      </c>
      <c r="G9" s="9">
        <v>20.189854061690301</v>
      </c>
      <c r="H9" s="8">
        <v>4.7073260149797402</v>
      </c>
      <c r="I9" s="9">
        <v>59.440791709882397</v>
      </c>
      <c r="J9" s="13">
        <f>SUM(C9:I9)</f>
        <v>205.00000000000003</v>
      </c>
      <c r="K9" s="11">
        <f>H9/J9</f>
        <v>2.2962565926730436E-2</v>
      </c>
    </row>
    <row r="10" spans="1:14" x14ac:dyDescent="0.35">
      <c r="B10" s="2" t="s">
        <v>10</v>
      </c>
      <c r="C10" s="9">
        <v>590.50835620967803</v>
      </c>
      <c r="D10" s="9">
        <v>197.75389767489199</v>
      </c>
      <c r="E10" s="9">
        <v>45.937184971168698</v>
      </c>
      <c r="F10" s="9">
        <v>326.49385523380198</v>
      </c>
      <c r="G10" s="9">
        <v>146.077232345634</v>
      </c>
      <c r="H10" s="9">
        <v>39.852028692624003</v>
      </c>
      <c r="I10" s="8">
        <v>667.37744487220095</v>
      </c>
      <c r="J10" s="13">
        <f>SUM(C10:I10)</f>
        <v>2013.9999999999995</v>
      </c>
      <c r="K10" s="11">
        <f>I10/J10</f>
        <v>0.33136913846683275</v>
      </c>
    </row>
    <row r="11" spans="1:14" x14ac:dyDescent="0.35">
      <c r="B11" s="2" t="s">
        <v>0</v>
      </c>
      <c r="C11" s="10">
        <f>SUM(C4:C10)</f>
        <v>2609.4569739617996</v>
      </c>
      <c r="D11" s="10">
        <f>SUM(D4:D10)</f>
        <v>812.08588297708661</v>
      </c>
      <c r="E11" s="10">
        <f>SUM(E4:E10)</f>
        <v>197.89984585825687</v>
      </c>
      <c r="F11" s="10">
        <f>SUM(F4:F10)</f>
        <v>1419.4978482961499</v>
      </c>
      <c r="G11" s="10">
        <f>SUM(G4:G10)</f>
        <v>675.54869366933315</v>
      </c>
      <c r="H11" s="10">
        <f>SUM(H4:H10)</f>
        <v>164.80312504440531</v>
      </c>
      <c r="I11" s="10">
        <f>SUM(I4:I10)</f>
        <v>2339.7076301929692</v>
      </c>
      <c r="J11" s="13">
        <f>SUM(J4:J10)</f>
        <v>8219</v>
      </c>
      <c r="K11" s="12"/>
    </row>
    <row r="12" spans="1:14" x14ac:dyDescent="0.35">
      <c r="B12" s="2" t="s">
        <v>2</v>
      </c>
      <c r="C12" s="11">
        <f>C4/C11</f>
        <v>0.35855136345326644</v>
      </c>
      <c r="D12" s="11">
        <f>IFERROR(D5/D11, 0)</f>
        <v>0.19645448857702091</v>
      </c>
      <c r="E12" s="11">
        <f>IFERROR(E6/E11, 0)</f>
        <v>2.9501836444836709E-2</v>
      </c>
      <c r="F12" s="11">
        <f>IFERROR(F7/F11, 0)</f>
        <v>0.23305651867596797</v>
      </c>
      <c r="G12" s="11">
        <f>IFERROR(G8/G11, 0)</f>
        <v>0.21084361653900111</v>
      </c>
      <c r="H12" s="11">
        <f>IFERROR(H9/H11, 0)</f>
        <v>2.8563329813748234E-2</v>
      </c>
      <c r="I12" s="11">
        <f>IFERROR(I10/I11, 0)</f>
        <v>0.28523967535942024</v>
      </c>
      <c r="J12" s="12"/>
      <c r="K12" s="12"/>
    </row>
    <row r="13" spans="1:14" x14ac:dyDescent="0.35">
      <c r="B13" s="2" t="s">
        <v>1</v>
      </c>
      <c r="C13" s="9">
        <f>C11-J4</f>
        <v>157.45697396180049</v>
      </c>
      <c r="D13" s="9">
        <f>D11-J5</f>
        <v>146.08588297708604</v>
      </c>
      <c r="E13" s="9">
        <f>E11-J6</f>
        <v>-32.100154141743076</v>
      </c>
      <c r="F13" s="9">
        <f>F11-J7</f>
        <v>-441.50215170385127</v>
      </c>
      <c r="G13" s="9">
        <f>G11-J8</f>
        <v>-115.45130633066719</v>
      </c>
      <c r="H13" s="9">
        <f>H11-J9</f>
        <v>-40.196874955594723</v>
      </c>
      <c r="I13" s="9">
        <f>I11-J10</f>
        <v>325.70763019296965</v>
      </c>
      <c r="J13" s="12"/>
      <c r="K13" s="12"/>
    </row>
    <row r="14" spans="1:14" x14ac:dyDescent="0.35">
      <c r="B14" s="2" t="s">
        <v>3</v>
      </c>
      <c r="C14" s="11">
        <f>C13/$J11</f>
        <v>1.9157680248424441E-2</v>
      </c>
      <c r="D14" s="11">
        <f t="shared" ref="D14:I14" si="0">D13/$J11</f>
        <v>1.7774167535842079E-2</v>
      </c>
      <c r="E14" s="11">
        <f t="shared" si="0"/>
        <v>-3.9056033753185394E-3</v>
      </c>
      <c r="F14" s="11">
        <f t="shared" si="0"/>
        <v>-5.3717258997913526E-2</v>
      </c>
      <c r="G14" s="11">
        <f t="shared" si="0"/>
        <v>-1.4046879952630148E-2</v>
      </c>
      <c r="H14" s="11">
        <f t="shared" si="0"/>
        <v>-4.8907257519886513E-3</v>
      </c>
      <c r="I14" s="11">
        <f t="shared" si="0"/>
        <v>3.9628620293584334E-2</v>
      </c>
      <c r="J14" s="12"/>
      <c r="K14" s="12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8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9</v>
      </c>
      <c r="I18" s="2" t="s">
        <v>10</v>
      </c>
      <c r="J18" s="2" t="s">
        <v>0</v>
      </c>
      <c r="K18" s="2" t="s">
        <v>11</v>
      </c>
      <c r="M18" s="7" t="s">
        <v>18</v>
      </c>
      <c r="N18" s="7" t="s">
        <v>17</v>
      </c>
    </row>
    <row r="19" spans="1:14" x14ac:dyDescent="0.35">
      <c r="B19" s="2" t="s">
        <v>8</v>
      </c>
      <c r="C19" s="8">
        <v>2165.3338026289898</v>
      </c>
      <c r="D19" s="9">
        <v>69.299173711242403</v>
      </c>
      <c r="E19" s="9">
        <v>108.817245423625</v>
      </c>
      <c r="F19" s="9">
        <v>763.53672906119698</v>
      </c>
      <c r="G19" s="9">
        <v>48.328881001195498</v>
      </c>
      <c r="H19" s="9">
        <v>31.076319182523601</v>
      </c>
      <c r="I19" s="9">
        <v>273.60784899122802</v>
      </c>
      <c r="J19" s="13">
        <f>SUM(C19:I19)</f>
        <v>3460.0000000000014</v>
      </c>
      <c r="K19" s="11">
        <f>C19/J19</f>
        <v>0.62581901810086382</v>
      </c>
      <c r="M19" s="5">
        <f>AVERAGE(K19:K25)</f>
        <v>0.32363750864157187</v>
      </c>
      <c r="N19" s="2" t="s">
        <v>12</v>
      </c>
    </row>
    <row r="20" spans="1:14" x14ac:dyDescent="0.35">
      <c r="B20" s="2" t="s">
        <v>4</v>
      </c>
      <c r="C20" s="9">
        <v>77.423429667299203</v>
      </c>
      <c r="D20" s="8">
        <v>119.090423373131</v>
      </c>
      <c r="E20" s="9">
        <v>5.0946737971748099</v>
      </c>
      <c r="F20" s="9">
        <v>30.484040973681001</v>
      </c>
      <c r="G20" s="9">
        <v>1.5289413527897899</v>
      </c>
      <c r="H20" s="9">
        <v>1.48161191538223</v>
      </c>
      <c r="I20" s="9">
        <v>28.896878920542399</v>
      </c>
      <c r="J20" s="13">
        <f t="shared" ref="J20:J25" si="1">SUM(C20:I20)</f>
        <v>264.0000000000004</v>
      </c>
      <c r="K20" s="11">
        <f>D20/J20</f>
        <v>0.45110008853458644</v>
      </c>
      <c r="M20" s="5">
        <f>AVERAGE(C27:I27)</f>
        <v>0.3390631052549406</v>
      </c>
      <c r="N20" s="2" t="s">
        <v>14</v>
      </c>
    </row>
    <row r="21" spans="1:14" x14ac:dyDescent="0.35">
      <c r="B21" s="2" t="s">
        <v>5</v>
      </c>
      <c r="C21" s="9">
        <v>114.585126816792</v>
      </c>
      <c r="D21" s="9">
        <v>8.1519667191754497</v>
      </c>
      <c r="E21" s="8">
        <v>9.9300739235965505</v>
      </c>
      <c r="F21" s="9">
        <v>63.1925310897294</v>
      </c>
      <c r="G21" s="9">
        <v>5.4627906320086099</v>
      </c>
      <c r="H21" s="9">
        <v>2.62040329234333</v>
      </c>
      <c r="I21" s="9">
        <v>21.057107526354201</v>
      </c>
      <c r="J21" s="13">
        <f t="shared" si="1"/>
        <v>224.99999999999955</v>
      </c>
      <c r="K21" s="11">
        <f>E21/J21</f>
        <v>4.4133661882651422E-2</v>
      </c>
      <c r="M21" s="6">
        <f>2*M19*M20/(M19+M20)</f>
        <v>0.33117077713804577</v>
      </c>
      <c r="N21" s="2" t="s">
        <v>15</v>
      </c>
    </row>
    <row r="22" spans="1:14" x14ac:dyDescent="0.35">
      <c r="B22" s="2" t="s">
        <v>6</v>
      </c>
      <c r="C22" s="9">
        <v>416.11040990448402</v>
      </c>
      <c r="D22" s="9">
        <v>31.589112254669899</v>
      </c>
      <c r="E22" s="9">
        <v>33.4953597714265</v>
      </c>
      <c r="F22" s="8">
        <v>234.00724808731201</v>
      </c>
      <c r="G22" s="9">
        <v>24.889705332831301</v>
      </c>
      <c r="H22" s="9">
        <v>11.703651893477099</v>
      </c>
      <c r="I22" s="9">
        <v>95.2045127557992</v>
      </c>
      <c r="J22" s="13">
        <f t="shared" si="1"/>
        <v>847</v>
      </c>
      <c r="K22" s="11">
        <f>F22/J22</f>
        <v>0.27627774272409916</v>
      </c>
      <c r="M22" s="6">
        <f>SUM(C19,D20,E21,F22,G23,H24,I25)/J26</f>
        <v>0.49092478152663566</v>
      </c>
      <c r="N22" s="2" t="s">
        <v>13</v>
      </c>
    </row>
    <row r="23" spans="1:14" x14ac:dyDescent="0.35">
      <c r="B23" s="2" t="s">
        <v>7</v>
      </c>
      <c r="C23" s="9">
        <v>76.701904824253702</v>
      </c>
      <c r="D23" s="9">
        <v>2.4086792361811602</v>
      </c>
      <c r="E23" s="9">
        <v>5.2766905230134</v>
      </c>
      <c r="F23" s="9">
        <v>39.620433636181097</v>
      </c>
      <c r="G23" s="8">
        <v>124.498640020078</v>
      </c>
      <c r="H23" s="9">
        <v>7.3600338028930201</v>
      </c>
      <c r="I23" s="9">
        <v>27.133617957400102</v>
      </c>
      <c r="J23" s="13">
        <f t="shared" si="1"/>
        <v>283.00000000000045</v>
      </c>
      <c r="K23" s="11">
        <f>G23/J23</f>
        <v>0.43992452303914414</v>
      </c>
      <c r="M23" s="6">
        <v>0.49092479999999999</v>
      </c>
      <c r="N23" s="2" t="s">
        <v>16</v>
      </c>
    </row>
    <row r="24" spans="1:14" x14ac:dyDescent="0.35">
      <c r="B24" s="2" t="s">
        <v>9</v>
      </c>
      <c r="C24" s="9">
        <v>43.056589247934198</v>
      </c>
      <c r="D24" s="9">
        <v>3.9745079814549702</v>
      </c>
      <c r="E24" s="9">
        <v>3.4375811502669502</v>
      </c>
      <c r="F24" s="9">
        <v>25.448317254408099</v>
      </c>
      <c r="G24" s="9">
        <v>4.6432767059575104</v>
      </c>
      <c r="H24" s="8">
        <v>4.3935871721303199</v>
      </c>
      <c r="I24" s="9">
        <v>25.0461404878479</v>
      </c>
      <c r="J24" s="13">
        <f t="shared" si="1"/>
        <v>109.99999999999994</v>
      </c>
      <c r="K24" s="11">
        <f>H24/J24</f>
        <v>3.994170156482111E-2</v>
      </c>
    </row>
    <row r="25" spans="1:14" x14ac:dyDescent="0.35">
      <c r="B25" s="2" t="s">
        <v>10</v>
      </c>
      <c r="C25" s="9">
        <v>413.56267350629702</v>
      </c>
      <c r="D25" s="9">
        <v>43.913264167513901</v>
      </c>
      <c r="E25" s="9">
        <v>19.463436610601001</v>
      </c>
      <c r="F25" s="9">
        <v>136.74282313877799</v>
      </c>
      <c r="G25" s="9">
        <v>26.742982540467199</v>
      </c>
      <c r="H25" s="9">
        <v>14.130387666367399</v>
      </c>
      <c r="I25" s="8">
        <v>415.44443236997603</v>
      </c>
      <c r="J25" s="13">
        <f t="shared" si="1"/>
        <v>1070.0000000000005</v>
      </c>
      <c r="K25" s="11">
        <f>I25/J25</f>
        <v>0.38826582464483722</v>
      </c>
    </row>
    <row r="26" spans="1:14" x14ac:dyDescent="0.35">
      <c r="B26" s="2" t="s">
        <v>0</v>
      </c>
      <c r="C26" s="10">
        <f>SUM(C19:C25)</f>
        <v>3306.7739365960506</v>
      </c>
      <c r="D26" s="10">
        <f t="shared" ref="D26:I26" si="2">SUM(D19:D25)</f>
        <v>278.42712744336876</v>
      </c>
      <c r="E26" s="10">
        <f t="shared" si="2"/>
        <v>185.51506119970421</v>
      </c>
      <c r="F26" s="10">
        <f t="shared" si="2"/>
        <v>1293.0321232412866</v>
      </c>
      <c r="G26" s="10">
        <f t="shared" si="2"/>
        <v>236.0952175853279</v>
      </c>
      <c r="H26" s="10">
        <f t="shared" si="2"/>
        <v>72.765994925116999</v>
      </c>
      <c r="I26" s="10">
        <f t="shared" si="2"/>
        <v>886.3905390091478</v>
      </c>
      <c r="J26" s="13">
        <f>SUM(J19:J25)</f>
        <v>6259.0000000000018</v>
      </c>
      <c r="K26" s="9"/>
    </row>
    <row r="27" spans="1:14" x14ac:dyDescent="0.35">
      <c r="B27" s="2" t="s">
        <v>2</v>
      </c>
      <c r="C27" s="11">
        <f>C19/C26</f>
        <v>0.65481760898900632</v>
      </c>
      <c r="D27" s="11">
        <f>IFERROR(D20/D26, 0)</f>
        <v>0.42772564752101477</v>
      </c>
      <c r="E27" s="11">
        <f>IFERROR(E21/E26, 0)</f>
        <v>5.3527049822154192E-2</v>
      </c>
      <c r="F27" s="11">
        <f>IFERROR(F22/F26, 0)</f>
        <v>0.18097558744381251</v>
      </c>
      <c r="G27" s="11">
        <f>IFERROR(G23/G26, 0)</f>
        <v>0.52732385388146441</v>
      </c>
      <c r="H27" s="11">
        <f>IFERROR(H24/H26, 0)</f>
        <v>6.0379675652778901E-2</v>
      </c>
      <c r="I27" s="11">
        <f>IFERROR(I25/I26, 0)</f>
        <v>0.46869231347435281</v>
      </c>
      <c r="J27" s="9"/>
      <c r="K27" s="9"/>
    </row>
    <row r="28" spans="1:14" x14ac:dyDescent="0.35">
      <c r="B28" s="2" t="s">
        <v>1</v>
      </c>
      <c r="C28" s="9">
        <f>C26-J19</f>
        <v>-153.22606340395077</v>
      </c>
      <c r="D28" s="9">
        <f>D26-J20</f>
        <v>14.427127443368363</v>
      </c>
      <c r="E28" s="9">
        <f>E26-J21</f>
        <v>-39.484938800295339</v>
      </c>
      <c r="F28" s="9">
        <f>F26-J22</f>
        <v>446.03212324128663</v>
      </c>
      <c r="G28" s="9">
        <f>G26-J23</f>
        <v>-46.904782414672553</v>
      </c>
      <c r="H28" s="9">
        <f>H26-J24</f>
        <v>-37.234005074882944</v>
      </c>
      <c r="I28" s="9">
        <f>I26-J25</f>
        <v>-183.60946099085265</v>
      </c>
      <c r="J28" s="9"/>
      <c r="K28" s="9"/>
    </row>
    <row r="29" spans="1:14" x14ac:dyDescent="0.35">
      <c r="B29" s="2" t="s">
        <v>3</v>
      </c>
      <c r="C29" s="11">
        <f>C28/$J26</f>
        <v>-2.448091762325463E-2</v>
      </c>
      <c r="D29" s="11">
        <f t="shared" ref="D29:I29" si="3">D28/$J26</f>
        <v>2.3050211604678638E-3</v>
      </c>
      <c r="E29" s="11">
        <f t="shared" si="3"/>
        <v>-6.3085059594656222E-3</v>
      </c>
      <c r="F29" s="11">
        <f t="shared" si="3"/>
        <v>7.1262521687376013E-2</v>
      </c>
      <c r="G29" s="11">
        <f t="shared" si="3"/>
        <v>-7.49397386398347E-3</v>
      </c>
      <c r="H29" s="11">
        <f t="shared" si="3"/>
        <v>-5.9488744327980403E-3</v>
      </c>
      <c r="I29" s="11">
        <f t="shared" si="3"/>
        <v>-2.9335270968342004E-2</v>
      </c>
      <c r="J29" s="9"/>
      <c r="K29" s="9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8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9</v>
      </c>
      <c r="I33" s="2" t="s">
        <v>10</v>
      </c>
      <c r="J33" s="2" t="s">
        <v>0</v>
      </c>
      <c r="K33" s="2" t="s">
        <v>11</v>
      </c>
      <c r="M33" s="7" t="s">
        <v>18</v>
      </c>
      <c r="N33" s="7" t="s">
        <v>17</v>
      </c>
    </row>
    <row r="34" spans="2:14" x14ac:dyDescent="0.35">
      <c r="B34" s="2" t="s">
        <v>8</v>
      </c>
      <c r="C34" s="8">
        <v>3008.4786880435399</v>
      </c>
      <c r="D34" s="9">
        <v>296.25097819358098</v>
      </c>
      <c r="E34" s="9">
        <v>145.41193104259199</v>
      </c>
      <c r="F34" s="9">
        <v>1116.46868383129</v>
      </c>
      <c r="G34" s="9">
        <v>236.60339783358199</v>
      </c>
      <c r="H34" s="9">
        <v>79.002834745691004</v>
      </c>
      <c r="I34" s="9">
        <v>1029.7834863097301</v>
      </c>
      <c r="J34" s="14">
        <f>SUM(C34:I34)</f>
        <v>5912.0000000000055</v>
      </c>
      <c r="K34" s="11">
        <f>C34/J34</f>
        <v>0.50887663870831146</v>
      </c>
      <c r="M34" s="5">
        <f>AVERAGE(K34:K40)</f>
        <v>0.23354176815541844</v>
      </c>
      <c r="N34" s="2" t="s">
        <v>12</v>
      </c>
    </row>
    <row r="35" spans="2:14" x14ac:dyDescent="0.35">
      <c r="B35" s="2" t="s">
        <v>4</v>
      </c>
      <c r="C35" s="9">
        <v>263.50146814103499</v>
      </c>
      <c r="D35" s="8">
        <v>274.35808575530598</v>
      </c>
      <c r="E35" s="9">
        <v>21.560523835178198</v>
      </c>
      <c r="F35" s="9">
        <v>138.987646890588</v>
      </c>
      <c r="G35" s="9">
        <v>18.690778338452901</v>
      </c>
      <c r="H35" s="9">
        <v>9.4740601016630297</v>
      </c>
      <c r="I35" s="9">
        <v>203.427436937777</v>
      </c>
      <c r="J35" s="14">
        <f t="shared" ref="J35:J40" si="4">SUM(C35:I35)</f>
        <v>929.99999999999989</v>
      </c>
      <c r="K35" s="11">
        <f>D35/J35</f>
        <v>0.29500869436054411</v>
      </c>
      <c r="M35" s="5">
        <f>AVERAGE(C42:I42)</f>
        <v>0.22972777265271219</v>
      </c>
      <c r="N35" s="2" t="s">
        <v>14</v>
      </c>
    </row>
    <row r="36" spans="2:14" x14ac:dyDescent="0.35">
      <c r="B36" s="2" t="s">
        <v>5</v>
      </c>
      <c r="C36" s="9">
        <v>175.69994831111899</v>
      </c>
      <c r="D36" s="9">
        <v>33.901516702217599</v>
      </c>
      <c r="E36" s="8">
        <v>13.6726912698192</v>
      </c>
      <c r="F36" s="9">
        <v>98.189734657912098</v>
      </c>
      <c r="G36" s="9">
        <v>29.8503149270704</v>
      </c>
      <c r="H36" s="9">
        <v>8.0496634132112295</v>
      </c>
      <c r="I36" s="9">
        <v>95.636130718649994</v>
      </c>
      <c r="J36" s="14">
        <f t="shared" si="4"/>
        <v>454.99999999999955</v>
      </c>
      <c r="K36" s="11">
        <f>E36/J36</f>
        <v>3.0049870922679592E-2</v>
      </c>
      <c r="M36" s="6">
        <f>2*M34*M35/(M34+M35)</f>
        <v>0.23161907051403011</v>
      </c>
      <c r="N36" s="2" t="s">
        <v>15</v>
      </c>
    </row>
    <row r="37" spans="2:14" x14ac:dyDescent="0.35">
      <c r="B37" s="2" t="s">
        <v>6</v>
      </c>
      <c r="C37" s="9">
        <v>934.14216299955797</v>
      </c>
      <c r="D37" s="9">
        <v>249.62584012506801</v>
      </c>
      <c r="E37" s="9">
        <v>71.941464543054096</v>
      </c>
      <c r="F37" s="8">
        <v>527.553251950054</v>
      </c>
      <c r="G37" s="9">
        <v>210.53837779052299</v>
      </c>
      <c r="H37" s="9">
        <v>50.413934902024103</v>
      </c>
      <c r="I37" s="9">
        <v>663.784967689719</v>
      </c>
      <c r="J37" s="14">
        <f t="shared" si="4"/>
        <v>2708</v>
      </c>
      <c r="K37" s="11">
        <f>F37/J37</f>
        <v>0.19481286999632719</v>
      </c>
      <c r="M37" s="6">
        <f>SUM(C34,D35,E36,F37,G38,H39,I40)/J41</f>
        <v>0.35556269225121601</v>
      </c>
      <c r="N37" s="2" t="s">
        <v>13</v>
      </c>
    </row>
    <row r="38" spans="2:14" x14ac:dyDescent="0.35">
      <c r="B38" s="2" t="s">
        <v>7</v>
      </c>
      <c r="C38" s="9">
        <v>300.71908959015298</v>
      </c>
      <c r="D38" s="9">
        <v>30.336972439480899</v>
      </c>
      <c r="E38" s="9">
        <v>24.372472085360101</v>
      </c>
      <c r="F38" s="9">
        <v>190.59227047939601</v>
      </c>
      <c r="G38" s="8">
        <v>254.44927072523299</v>
      </c>
      <c r="H38" s="9">
        <v>30.4611613875113</v>
      </c>
      <c r="I38" s="9">
        <v>243.06876329286601</v>
      </c>
      <c r="J38" s="14">
        <f t="shared" si="4"/>
        <v>1074.0000000000002</v>
      </c>
      <c r="K38" s="11">
        <f>G38/J38</f>
        <v>0.23691738428792639</v>
      </c>
      <c r="M38" s="6">
        <v>0.35556270000000001</v>
      </c>
      <c r="N38" s="2" t="s">
        <v>16</v>
      </c>
    </row>
    <row r="39" spans="2:14" x14ac:dyDescent="0.35">
      <c r="B39" s="2" t="s">
        <v>9</v>
      </c>
      <c r="C39" s="9">
        <v>98.976929057307203</v>
      </c>
      <c r="D39" s="9">
        <v>25.269130577839199</v>
      </c>
      <c r="E39" s="9">
        <v>8.0649062132838605</v>
      </c>
      <c r="F39" s="9">
        <v>60.623174762547897</v>
      </c>
      <c r="G39" s="9">
        <v>27.749571244289999</v>
      </c>
      <c r="H39" s="8">
        <v>7.8565421771245498</v>
      </c>
      <c r="I39" s="9">
        <v>86.459745967607404</v>
      </c>
      <c r="J39" s="14">
        <f t="shared" si="4"/>
        <v>315.00000000000011</v>
      </c>
      <c r="K39" s="11">
        <f>H39/J39</f>
        <v>2.4941403736903324E-2</v>
      </c>
    </row>
    <row r="40" spans="2:14" x14ac:dyDescent="0.35">
      <c r="B40" s="2" t="s">
        <v>10</v>
      </c>
      <c r="C40" s="9">
        <v>1007.1306748532</v>
      </c>
      <c r="D40" s="9">
        <v>262.903655657294</v>
      </c>
      <c r="E40" s="9">
        <v>61.453497540889003</v>
      </c>
      <c r="F40" s="9">
        <v>452.81498523339798</v>
      </c>
      <c r="G40" s="9">
        <v>185.187911450694</v>
      </c>
      <c r="H40" s="9">
        <v>53.041146772492397</v>
      </c>
      <c r="I40" s="8">
        <v>1061.46812849203</v>
      </c>
      <c r="J40" s="14">
        <f t="shared" si="4"/>
        <v>3083.9999999999973</v>
      </c>
      <c r="K40" s="11">
        <f>I40/J40</f>
        <v>0.34418551507523704</v>
      </c>
    </row>
    <row r="41" spans="2:14" x14ac:dyDescent="0.35">
      <c r="B41" s="2" t="s">
        <v>0</v>
      </c>
      <c r="C41" s="10">
        <f>SUM(C34:C40)</f>
        <v>5788.6489609959126</v>
      </c>
      <c r="D41" s="10">
        <f t="shared" ref="D41:I41" si="5">SUM(D34:D40)</f>
        <v>1172.6461794507866</v>
      </c>
      <c r="E41" s="10">
        <f t="shared" si="5"/>
        <v>346.47748653017641</v>
      </c>
      <c r="F41" s="10">
        <f t="shared" si="5"/>
        <v>2585.2297478051864</v>
      </c>
      <c r="G41" s="10">
        <f t="shared" si="5"/>
        <v>963.06962230984527</v>
      </c>
      <c r="H41" s="10">
        <f t="shared" si="5"/>
        <v>238.29934349971762</v>
      </c>
      <c r="I41" s="10">
        <f t="shared" si="5"/>
        <v>3383.6286594083795</v>
      </c>
      <c r="J41" s="14">
        <f>SUM(J34:J40)</f>
        <v>14478.000000000004</v>
      </c>
      <c r="K41" s="12"/>
    </row>
    <row r="42" spans="2:14" x14ac:dyDescent="0.35">
      <c r="B42" s="2" t="s">
        <v>2</v>
      </c>
      <c r="C42" s="11">
        <f>C34/C41</f>
        <v>0.5197203541473594</v>
      </c>
      <c r="D42" s="11">
        <f>IFERROR(D35/D41, 0)</f>
        <v>0.23396493380791353</v>
      </c>
      <c r="E42" s="11">
        <f>IFERROR(E36/E41, 0)</f>
        <v>3.9461990465081427E-2</v>
      </c>
      <c r="F42" s="11">
        <f>IFERROR(F37/F41, 0)</f>
        <v>0.2040643592307172</v>
      </c>
      <c r="G42" s="11">
        <f>IFERROR(G38/G41, 0)</f>
        <v>0.26420651719338506</v>
      </c>
      <c r="H42" s="11">
        <f>IFERROR(H39/H41, 0)</f>
        <v>3.2969214525485506E-2</v>
      </c>
      <c r="I42" s="11">
        <f>IFERROR(I40/I41, 0)</f>
        <v>0.31370703919904308</v>
      </c>
      <c r="J42" s="12"/>
      <c r="K42" s="12"/>
    </row>
    <row r="43" spans="2:14" x14ac:dyDescent="0.35">
      <c r="B43" s="2" t="s">
        <v>1</v>
      </c>
      <c r="C43" s="9">
        <f>C41-J34</f>
        <v>-123.35103900409285</v>
      </c>
      <c r="D43" s="9">
        <f>D41-J35</f>
        <v>242.64617945078669</v>
      </c>
      <c r="E43" s="9">
        <f>E41-J36</f>
        <v>-108.52251346982314</v>
      </c>
      <c r="F43" s="9">
        <f>F41-J37</f>
        <v>-122.77025219481357</v>
      </c>
      <c r="G43" s="9">
        <f>G41-J38</f>
        <v>-110.93037769015496</v>
      </c>
      <c r="H43" s="9">
        <f>H41-J39</f>
        <v>-76.700656500282491</v>
      </c>
      <c r="I43" s="9">
        <f>I41-J40</f>
        <v>299.62865940838219</v>
      </c>
      <c r="J43" s="12"/>
      <c r="K43" s="12"/>
    </row>
    <row r="44" spans="2:14" x14ac:dyDescent="0.35">
      <c r="B44" s="2" t="s">
        <v>3</v>
      </c>
      <c r="C44" s="11">
        <f>C43/$J41</f>
        <v>-8.5198949443357382E-3</v>
      </c>
      <c r="D44" s="11">
        <f t="shared" ref="D44:I44" si="6">D43/$J41</f>
        <v>1.6759647703466406E-2</v>
      </c>
      <c r="E44" s="11">
        <f t="shared" si="6"/>
        <v>-7.495684035766205E-3</v>
      </c>
      <c r="F44" s="11">
        <f t="shared" si="6"/>
        <v>-8.479779817296142E-3</v>
      </c>
      <c r="G44" s="11">
        <f t="shared" si="6"/>
        <v>-7.6619959725207163E-3</v>
      </c>
      <c r="H44" s="11">
        <f t="shared" si="6"/>
        <v>-5.2977383962068293E-3</v>
      </c>
      <c r="I44" s="11">
        <f t="shared" si="6"/>
        <v>2.0695445462659352E-2</v>
      </c>
      <c r="J44" s="12"/>
      <c r="K4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Hardmax</vt:lpstr>
      <vt:lpstr>Softmax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J. Miller</dc:creator>
  <cp:lastModifiedBy>Ethan Baron</cp:lastModifiedBy>
  <dcterms:created xsi:type="dcterms:W3CDTF">2020-07-09T14:40:01Z</dcterms:created>
  <dcterms:modified xsi:type="dcterms:W3CDTF">2020-07-20T22:06:05Z</dcterms:modified>
</cp:coreProperties>
</file>