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niversity\Summer 2020\TMG\GitHub_PORPOS\PORPOS-TMG\Biogeme_Logit_Models\Location_Choice\"/>
    </mc:Choice>
  </mc:AlternateContent>
  <xr:revisionPtr revIDLastSave="0" documentId="13_ncr:1_{B297FB1F-E9B5-4196-80C4-C9983BF97645}" xr6:coauthVersionLast="45" xr6:coauthVersionMax="45" xr10:uidLastSave="{00000000-0000-0000-0000-000000000000}"/>
  <bookViews>
    <workbookView xWindow="-108" yWindow="-108" windowWidth="23256" windowHeight="12576" activeTab="1" xr2:uid="{916DB1FB-B68A-4EB3-AFAC-D25B91B4C590}"/>
  </bookViews>
  <sheets>
    <sheet name="EricModel_SoftMax" sheetId="1" r:id="rId1"/>
    <sheet name="EricModel_HardM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2" l="1"/>
  <c r="J44" i="2" s="1"/>
  <c r="J41" i="2"/>
  <c r="J42" i="2" s="1"/>
  <c r="I41" i="2"/>
  <c r="I43" i="2" s="1"/>
  <c r="I44" i="2" s="1"/>
  <c r="H41" i="2"/>
  <c r="H42" i="2" s="1"/>
  <c r="G41" i="2"/>
  <c r="G42" i="2" s="1"/>
  <c r="F41" i="2"/>
  <c r="F42" i="2" s="1"/>
  <c r="E41" i="2"/>
  <c r="E42" i="2" s="1"/>
  <c r="D41" i="2"/>
  <c r="D42" i="2" s="1"/>
  <c r="K40" i="2"/>
  <c r="L40" i="2" s="1"/>
  <c r="L39" i="2"/>
  <c r="K39" i="2"/>
  <c r="K38" i="2"/>
  <c r="L38" i="2" s="1"/>
  <c r="K37" i="2"/>
  <c r="L37" i="2" s="1"/>
  <c r="L36" i="2"/>
  <c r="K36" i="2"/>
  <c r="K35" i="2"/>
  <c r="L35" i="2" s="1"/>
  <c r="K34" i="2"/>
  <c r="D43" i="2" s="1"/>
  <c r="D44" i="2" s="1"/>
  <c r="J29" i="2"/>
  <c r="J28" i="2"/>
  <c r="J27" i="2"/>
  <c r="J26" i="2"/>
  <c r="I26" i="2"/>
  <c r="I27" i="2" s="1"/>
  <c r="H26" i="2"/>
  <c r="H28" i="2" s="1"/>
  <c r="H29" i="2" s="1"/>
  <c r="G26" i="2"/>
  <c r="G27" i="2" s="1"/>
  <c r="F26" i="2"/>
  <c r="F27" i="2" s="1"/>
  <c r="E26" i="2"/>
  <c r="E27" i="2" s="1"/>
  <c r="D26" i="2"/>
  <c r="D27" i="2" s="1"/>
  <c r="K25" i="2"/>
  <c r="L25" i="2" s="1"/>
  <c r="K24" i="2"/>
  <c r="I28" i="2" s="1"/>
  <c r="I29" i="2" s="1"/>
  <c r="K23" i="2"/>
  <c r="L23" i="2" s="1"/>
  <c r="L22" i="2"/>
  <c r="K22" i="2"/>
  <c r="K21" i="2"/>
  <c r="L21" i="2" s="1"/>
  <c r="K20" i="2"/>
  <c r="L20" i="2" s="1"/>
  <c r="K19" i="2"/>
  <c r="K26" i="2" s="1"/>
  <c r="N22" i="2" s="1"/>
  <c r="J14" i="2"/>
  <c r="J13" i="2"/>
  <c r="H13" i="2"/>
  <c r="H14" i="2" s="1"/>
  <c r="D13" i="2"/>
  <c r="D14" i="2" s="1"/>
  <c r="G12" i="2"/>
  <c r="J11" i="2"/>
  <c r="J12" i="2" s="1"/>
  <c r="I11" i="2"/>
  <c r="I12" i="2" s="1"/>
  <c r="H11" i="2"/>
  <c r="H12" i="2" s="1"/>
  <c r="G11" i="2"/>
  <c r="G13" i="2" s="1"/>
  <c r="G14" i="2" s="1"/>
  <c r="F11" i="2"/>
  <c r="F12" i="2" s="1"/>
  <c r="E11" i="2"/>
  <c r="E12" i="2" s="1"/>
  <c r="D11" i="2"/>
  <c r="D12" i="2" s="1"/>
  <c r="N5" i="2" s="1"/>
  <c r="L10" i="2"/>
  <c r="K10" i="2"/>
  <c r="K9" i="2"/>
  <c r="I13" i="2" s="1"/>
  <c r="I14" i="2" s="1"/>
  <c r="L8" i="2"/>
  <c r="K8" i="2"/>
  <c r="K7" i="2"/>
  <c r="L7" i="2" s="1"/>
  <c r="K6" i="2"/>
  <c r="L6" i="2" s="1"/>
  <c r="L5" i="2"/>
  <c r="K5" i="2"/>
  <c r="L4" i="2"/>
  <c r="K4" i="2"/>
  <c r="J41" i="1"/>
  <c r="J42" i="1" s="1"/>
  <c r="I41" i="1"/>
  <c r="I42" i="1" s="1"/>
  <c r="H41" i="1"/>
  <c r="H42" i="1" s="1"/>
  <c r="G41" i="1"/>
  <c r="F41" i="1"/>
  <c r="F42" i="1" s="1"/>
  <c r="E41" i="1"/>
  <c r="E42" i="1" s="1"/>
  <c r="D41" i="1"/>
  <c r="D42" i="1" s="1"/>
  <c r="K40" i="1"/>
  <c r="J43" i="1" s="1"/>
  <c r="J44" i="1" s="1"/>
  <c r="K39" i="1"/>
  <c r="L39" i="1" s="1"/>
  <c r="K38" i="1"/>
  <c r="L38" i="1" s="1"/>
  <c r="K37" i="1"/>
  <c r="L37" i="1" s="1"/>
  <c r="K36" i="1"/>
  <c r="F43" i="1" s="1"/>
  <c r="F44" i="1" s="1"/>
  <c r="K35" i="1"/>
  <c r="L35" i="1" s="1"/>
  <c r="K34" i="1"/>
  <c r="L34" i="1" s="1"/>
  <c r="J26" i="1"/>
  <c r="J27" i="1" s="1"/>
  <c r="I26" i="1"/>
  <c r="I27" i="1" s="1"/>
  <c r="H26" i="1"/>
  <c r="G26" i="1"/>
  <c r="G27" i="1" s="1"/>
  <c r="F26" i="1"/>
  <c r="F27" i="1" s="1"/>
  <c r="E26" i="1"/>
  <c r="E27" i="1" s="1"/>
  <c r="D26" i="1"/>
  <c r="D27" i="1" s="1"/>
  <c r="K25" i="1"/>
  <c r="L25" i="1" s="1"/>
  <c r="K24" i="1"/>
  <c r="L24" i="1" s="1"/>
  <c r="K23" i="1"/>
  <c r="L23" i="1" s="1"/>
  <c r="K22" i="1"/>
  <c r="L22" i="1" s="1"/>
  <c r="K21" i="1"/>
  <c r="K20" i="1"/>
  <c r="L20" i="1" s="1"/>
  <c r="K19" i="1"/>
  <c r="L19" i="1" s="1"/>
  <c r="J11" i="1"/>
  <c r="J12" i="1" s="1"/>
  <c r="I11" i="1"/>
  <c r="H11" i="1"/>
  <c r="H12" i="1" s="1"/>
  <c r="G11" i="1"/>
  <c r="G12" i="1" s="1"/>
  <c r="F11" i="1"/>
  <c r="E11" i="1"/>
  <c r="E12" i="1" s="1"/>
  <c r="D11" i="1"/>
  <c r="D12" i="1" s="1"/>
  <c r="K10" i="1"/>
  <c r="L10" i="1" s="1"/>
  <c r="K9" i="1"/>
  <c r="L9" i="1" s="1"/>
  <c r="K8" i="1"/>
  <c r="K7" i="1"/>
  <c r="L7" i="1" s="1"/>
  <c r="K6" i="1"/>
  <c r="L6" i="1" s="1"/>
  <c r="K5" i="1"/>
  <c r="L5" i="1" s="1"/>
  <c r="K4" i="1"/>
  <c r="L4" i="1" s="1"/>
  <c r="I42" i="2" l="1"/>
  <c r="N35" i="2" s="1"/>
  <c r="L24" i="2"/>
  <c r="L9" i="2"/>
  <c r="N4" i="2" s="1"/>
  <c r="N6" i="2" s="1"/>
  <c r="L34" i="2"/>
  <c r="N34" i="2" s="1"/>
  <c r="K41" i="2"/>
  <c r="N37" i="2" s="1"/>
  <c r="L19" i="2"/>
  <c r="D28" i="2"/>
  <c r="D29" i="2" s="1"/>
  <c r="E43" i="2"/>
  <c r="E44" i="2" s="1"/>
  <c r="H27" i="2"/>
  <c r="N20" i="2" s="1"/>
  <c r="K11" i="2"/>
  <c r="N7" i="2" s="1"/>
  <c r="E28" i="2"/>
  <c r="E29" i="2" s="1"/>
  <c r="F43" i="2"/>
  <c r="F44" i="2" s="1"/>
  <c r="E13" i="2"/>
  <c r="E14" i="2" s="1"/>
  <c r="F28" i="2"/>
  <c r="F29" i="2" s="1"/>
  <c r="G43" i="2"/>
  <c r="G44" i="2" s="1"/>
  <c r="F13" i="2"/>
  <c r="F14" i="2" s="1"/>
  <c r="G28" i="2"/>
  <c r="G29" i="2" s="1"/>
  <c r="H43" i="2"/>
  <c r="H44" i="2" s="1"/>
  <c r="J28" i="1"/>
  <c r="J29" i="1" s="1"/>
  <c r="H28" i="1"/>
  <c r="H29" i="1" s="1"/>
  <c r="K26" i="1"/>
  <c r="N22" i="1" s="1"/>
  <c r="D28" i="1"/>
  <c r="D29" i="1" s="1"/>
  <c r="E28" i="1"/>
  <c r="E29" i="1" s="1"/>
  <c r="I13" i="1"/>
  <c r="I14" i="1" s="1"/>
  <c r="H13" i="1"/>
  <c r="H14" i="1" s="1"/>
  <c r="G13" i="1"/>
  <c r="G14" i="1" s="1"/>
  <c r="F13" i="1"/>
  <c r="F14" i="1" s="1"/>
  <c r="L40" i="1"/>
  <c r="E43" i="1"/>
  <c r="E44" i="1" s="1"/>
  <c r="H43" i="1"/>
  <c r="H44" i="1" s="1"/>
  <c r="D43" i="1"/>
  <c r="D44" i="1" s="1"/>
  <c r="G43" i="1"/>
  <c r="G44" i="1" s="1"/>
  <c r="G42" i="1"/>
  <c r="N35" i="1" s="1"/>
  <c r="I43" i="1"/>
  <c r="I44" i="1" s="1"/>
  <c r="L36" i="1"/>
  <c r="N34" i="1" s="1"/>
  <c r="N36" i="1" s="1"/>
  <c r="K41" i="1"/>
  <c r="N37" i="1" s="1"/>
  <c r="I28" i="1"/>
  <c r="I29" i="1" s="1"/>
  <c r="L21" i="1"/>
  <c r="N19" i="1" s="1"/>
  <c r="F28" i="1"/>
  <c r="F29" i="1" s="1"/>
  <c r="H27" i="1"/>
  <c r="N20" i="1" s="1"/>
  <c r="G28" i="1"/>
  <c r="G29" i="1" s="1"/>
  <c r="K11" i="1"/>
  <c r="N7" i="1" s="1"/>
  <c r="D13" i="1"/>
  <c r="D14" i="1" s="1"/>
  <c r="J13" i="1"/>
  <c r="J14" i="1" s="1"/>
  <c r="E13" i="1"/>
  <c r="E14" i="1" s="1"/>
  <c r="F12" i="1"/>
  <c r="I12" i="1"/>
  <c r="N5" i="1" s="1"/>
  <c r="L8" i="1"/>
  <c r="N4" i="1" s="1"/>
  <c r="N36" i="2" l="1"/>
  <c r="N19" i="2"/>
  <c r="N21" i="2" s="1"/>
  <c r="N21" i="1"/>
  <c r="N6" i="1"/>
</calcChain>
</file>

<file path=xl/sharedStrings.xml><?xml version="1.0" encoding="utf-8"?>
<sst xmlns="http://schemas.openxmlformats.org/spreadsheetml/2006/main" count="174" uniqueCount="23">
  <si>
    <t>Family</t>
  </si>
  <si>
    <t>Obs\Pred</t>
  </si>
  <si>
    <t>MI</t>
  </si>
  <si>
    <t>OC</t>
  </si>
  <si>
    <t>RY</t>
  </si>
  <si>
    <t>SC</t>
  </si>
  <si>
    <t>SG</t>
  </si>
  <si>
    <t>YG</t>
  </si>
  <si>
    <t>YK</t>
  </si>
  <si>
    <t>Total</t>
  </si>
  <si>
    <t>Recall</t>
  </si>
  <si>
    <t>Value</t>
  </si>
  <si>
    <t>Stat</t>
  </si>
  <si>
    <t>Macro Recall</t>
  </si>
  <si>
    <t>Macro Precision</t>
  </si>
  <si>
    <t>Macro F1</t>
  </si>
  <si>
    <t>Accuracy</t>
  </si>
  <si>
    <t>Ave Prob Obs</t>
  </si>
  <si>
    <t>Precision</t>
  </si>
  <si>
    <t>Pred-Obs</t>
  </si>
  <si>
    <t>(P-O)/T</t>
  </si>
  <si>
    <t>Non-Family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</si>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</sst>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90BC-107F-4E08-BCE3-4222E33FEC5B}">
  <dimension ref="B2:O44"/>
  <sheetViews>
    <sheetView workbookViewId="0">
      <selection activeCell="A11" sqref="A11"/>
    </sheetView>
  </sheetViews>
  <sheetFormatPr defaultRowHeight="14.4" x14ac:dyDescent="0.3"/>
  <cols>
    <col min="15" max="15" width="14.21875" bestFit="1" customWidth="1"/>
  </cols>
  <sheetData>
    <row r="2" spans="2:15" x14ac:dyDescent="0.3">
      <c r="B2" t="s">
        <v>0</v>
      </c>
    </row>
    <row r="3" spans="2:15" x14ac:dyDescent="0.3">
      <c r="C3" s="1" t="s">
        <v>1</v>
      </c>
      <c r="D3" s="2" t="s">
        <v>6</v>
      </c>
      <c r="E3" s="2" t="s">
        <v>5</v>
      </c>
      <c r="F3" s="2" t="s">
        <v>2</v>
      </c>
      <c r="G3" s="2" t="s">
        <v>8</v>
      </c>
      <c r="H3" s="2" t="s">
        <v>7</v>
      </c>
      <c r="I3" s="2" t="s">
        <v>4</v>
      </c>
      <c r="J3" s="2" t="s">
        <v>3</v>
      </c>
      <c r="K3" s="2" t="s">
        <v>9</v>
      </c>
      <c r="L3" s="2" t="s">
        <v>10</v>
      </c>
      <c r="N3" s="3" t="s">
        <v>11</v>
      </c>
      <c r="O3" s="3" t="s">
        <v>12</v>
      </c>
    </row>
    <row r="4" spans="2:15" x14ac:dyDescent="0.3">
      <c r="C4" s="2" t="s">
        <v>6</v>
      </c>
      <c r="D4" s="4">
        <v>773.85939157757298</v>
      </c>
      <c r="E4" s="5">
        <v>218.290887131262</v>
      </c>
      <c r="F4" s="5">
        <v>173.98612166293901</v>
      </c>
      <c r="G4" s="5">
        <v>572.16405236083403</v>
      </c>
      <c r="H4" s="5">
        <v>63.003722886296501</v>
      </c>
      <c r="I4" s="5">
        <v>602.45801189337897</v>
      </c>
      <c r="J4" s="5">
        <v>72.237812487714294</v>
      </c>
      <c r="K4" s="6">
        <f>SUM(D4:J4)</f>
        <v>2475.9999999999977</v>
      </c>
      <c r="L4" s="7">
        <f>D4/K4</f>
        <v>0.31254418076638679</v>
      </c>
      <c r="N4" s="8">
        <f>AVERAGE(L4:L10)</f>
        <v>0.17898723239746331</v>
      </c>
      <c r="O4" s="2" t="s">
        <v>13</v>
      </c>
    </row>
    <row r="5" spans="2:15" x14ac:dyDescent="0.3">
      <c r="C5" s="2" t="s">
        <v>5</v>
      </c>
      <c r="D5" s="5">
        <v>225.122440141385</v>
      </c>
      <c r="E5" s="4">
        <v>148.458106468631</v>
      </c>
      <c r="F5" s="5">
        <v>23.293198521901601</v>
      </c>
      <c r="G5" s="5">
        <v>167.877938660502</v>
      </c>
      <c r="H5" s="5">
        <v>25.552161407968701</v>
      </c>
      <c r="I5" s="5">
        <v>184.008466667227</v>
      </c>
      <c r="J5" s="5">
        <v>20.687688132383201</v>
      </c>
      <c r="K5" s="6">
        <f t="shared" ref="K5:K10" si="0">SUM(D5:J5)</f>
        <v>794.99999999999852</v>
      </c>
      <c r="L5" s="7">
        <f>E5/K5</f>
        <v>0.18673975656431607</v>
      </c>
      <c r="N5" s="8">
        <f>AVERAGE(D12:J12)</f>
        <v>0.17898722273520562</v>
      </c>
      <c r="O5" s="2" t="s">
        <v>14</v>
      </c>
    </row>
    <row r="6" spans="2:15" x14ac:dyDescent="0.3">
      <c r="C6" s="2" t="s">
        <v>2</v>
      </c>
      <c r="D6" s="5">
        <v>199.780003750074</v>
      </c>
      <c r="E6" s="5">
        <v>22.742762250846301</v>
      </c>
      <c r="F6" s="4">
        <v>123.666160483236</v>
      </c>
      <c r="G6" s="5">
        <v>146.50856006261699</v>
      </c>
      <c r="H6" s="5">
        <v>10.859968209236699</v>
      </c>
      <c r="I6" s="5">
        <v>147.12310997059799</v>
      </c>
      <c r="J6" s="5">
        <v>19.3194352733891</v>
      </c>
      <c r="K6" s="6">
        <f t="shared" si="0"/>
        <v>669.99999999999704</v>
      </c>
      <c r="L6" s="7">
        <f>F6/K6</f>
        <v>0.1845763589302038</v>
      </c>
      <c r="N6" s="9">
        <f>2*N4*N5/(N4+N5)</f>
        <v>0.17898722756633434</v>
      </c>
      <c r="O6" s="2" t="s">
        <v>15</v>
      </c>
    </row>
    <row r="7" spans="2:15" x14ac:dyDescent="0.3">
      <c r="C7" s="2" t="s">
        <v>8</v>
      </c>
      <c r="D7" s="5">
        <v>576.62364684434999</v>
      </c>
      <c r="E7" s="5">
        <v>172.877112098494</v>
      </c>
      <c r="F7" s="5">
        <v>162.451308948502</v>
      </c>
      <c r="G7" s="4">
        <v>578.85698972052296</v>
      </c>
      <c r="H7" s="5">
        <v>50.550341493121003</v>
      </c>
      <c r="I7" s="5">
        <v>441.267899789404</v>
      </c>
      <c r="J7" s="5">
        <v>53.372701105603603</v>
      </c>
      <c r="K7" s="6">
        <f t="shared" si="0"/>
        <v>2035.9999999999977</v>
      </c>
      <c r="L7" s="7">
        <f>G7/K7</f>
        <v>0.28431089868395071</v>
      </c>
      <c r="N7" s="9">
        <f>SUM(D4,E5,F6,G7,H8,I9,J10)/K11</f>
        <v>0.24930068763029528</v>
      </c>
      <c r="O7" s="2" t="s">
        <v>16</v>
      </c>
    </row>
    <row r="8" spans="2:15" x14ac:dyDescent="0.3">
      <c r="C8" s="2" t="s">
        <v>7</v>
      </c>
      <c r="D8" s="5">
        <v>62.483700823620403</v>
      </c>
      <c r="E8" s="5">
        <v>22.118022005918899</v>
      </c>
      <c r="F8" s="5">
        <v>14.808008595085999</v>
      </c>
      <c r="G8" s="5">
        <v>50.188097161363402</v>
      </c>
      <c r="H8" s="4">
        <v>5.6100714479704701</v>
      </c>
      <c r="I8" s="5">
        <v>49.0153974066301</v>
      </c>
      <c r="J8" s="5">
        <v>5.7767025594104302</v>
      </c>
      <c r="K8" s="6">
        <f t="shared" si="0"/>
        <v>209.99999999999969</v>
      </c>
      <c r="L8" s="7">
        <f>H8/K8</f>
        <v>2.6714625942716563E-2</v>
      </c>
      <c r="N8" s="9">
        <v>0.27331109999999997</v>
      </c>
      <c r="O8" s="2" t="s">
        <v>17</v>
      </c>
    </row>
    <row r="9" spans="2:15" x14ac:dyDescent="0.3">
      <c r="C9" s="2" t="s">
        <v>4</v>
      </c>
      <c r="D9" s="5">
        <v>568.95027897466696</v>
      </c>
      <c r="E9" s="5">
        <v>187.19939493876501</v>
      </c>
      <c r="F9" s="5">
        <v>154.787517922663</v>
      </c>
      <c r="G9" s="5">
        <v>465.846666587534</v>
      </c>
      <c r="H9" s="5">
        <v>48.299948253056897</v>
      </c>
      <c r="I9" s="4">
        <v>441.76447158996501</v>
      </c>
      <c r="J9" s="5">
        <v>53.151721733348097</v>
      </c>
      <c r="K9" s="6">
        <f t="shared" si="0"/>
        <v>1919.9999999999991</v>
      </c>
      <c r="L9" s="7">
        <f>I9/K9</f>
        <v>0.23008566228644023</v>
      </c>
    </row>
    <row r="10" spans="2:15" x14ac:dyDescent="0.3">
      <c r="C10" s="2" t="s">
        <v>3</v>
      </c>
      <c r="D10" s="5">
        <v>69.180293424808298</v>
      </c>
      <c r="E10" s="5">
        <v>23.313895648255201</v>
      </c>
      <c r="F10" s="5">
        <v>17.007994547521701</v>
      </c>
      <c r="G10" s="5">
        <v>54.557861769537901</v>
      </c>
      <c r="H10" s="5">
        <v>6.1233484711701598</v>
      </c>
      <c r="I10" s="5">
        <v>54.362663965205499</v>
      </c>
      <c r="J10" s="4">
        <v>6.4539421735008702</v>
      </c>
      <c r="K10" s="6">
        <f t="shared" si="0"/>
        <v>230.9999999999996</v>
      </c>
      <c r="L10" s="7">
        <f>J10/K10</f>
        <v>2.7939143608228922E-2</v>
      </c>
    </row>
    <row r="11" spans="2:15" x14ac:dyDescent="0.3">
      <c r="C11" s="2" t="s">
        <v>9</v>
      </c>
      <c r="D11" s="6">
        <f>SUM(D4:D10)</f>
        <v>2475.999755536478</v>
      </c>
      <c r="E11" s="6">
        <f t="shared" ref="E11:J11" si="1">SUM(E4:E10)</f>
        <v>795.00018054217242</v>
      </c>
      <c r="F11" s="6">
        <f t="shared" si="1"/>
        <v>670.00031068184933</v>
      </c>
      <c r="G11" s="6">
        <f t="shared" si="1"/>
        <v>2036.0001663229111</v>
      </c>
      <c r="H11" s="6">
        <f t="shared" si="1"/>
        <v>209.99956216882043</v>
      </c>
      <c r="I11" s="6">
        <f t="shared" si="1"/>
        <v>1920.0000212824086</v>
      </c>
      <c r="J11" s="6">
        <f t="shared" si="1"/>
        <v>231.00000346534961</v>
      </c>
      <c r="K11" s="6">
        <f>SUM(K4:K10)</f>
        <v>8337.9999999999891</v>
      </c>
      <c r="L11" s="5"/>
    </row>
    <row r="12" spans="2:15" x14ac:dyDescent="0.3">
      <c r="C12" s="2" t="s">
        <v>18</v>
      </c>
      <c r="D12" s="7">
        <f>D4/D11</f>
        <v>0.31254421162489165</v>
      </c>
      <c r="E12" s="7">
        <f>IFERROR(E5/E11, 0)</f>
        <v>0.18673971415627338</v>
      </c>
      <c r="F12" s="7">
        <f>IFERROR(F6/F11, 0)</f>
        <v>0.18457627334140009</v>
      </c>
      <c r="G12" s="7">
        <f>IFERROR(G7/G11, 0)</f>
        <v>0.28431087545830575</v>
      </c>
      <c r="H12" s="7">
        <f>IFERROR(H8/H11, 0)</f>
        <v>2.6714681640433544E-2</v>
      </c>
      <c r="I12" s="7">
        <f>IFERROR(I9/I11, 0)</f>
        <v>0.2300856597360354</v>
      </c>
      <c r="J12" s="7">
        <f>IFERROR(J10/J11, 0)</f>
        <v>2.7939143189099444E-2</v>
      </c>
      <c r="K12" s="5"/>
      <c r="L12" s="5"/>
    </row>
    <row r="13" spans="2:15" x14ac:dyDescent="0.3">
      <c r="C13" s="2" t="s">
        <v>19</v>
      </c>
      <c r="D13" s="5">
        <f>D11-K4</f>
        <v>-2.4446351972073899E-4</v>
      </c>
      <c r="E13" s="5">
        <f>E11-K5</f>
        <v>1.8054217389362748E-4</v>
      </c>
      <c r="F13" s="5">
        <f>F11-K6</f>
        <v>3.1068185228377843E-4</v>
      </c>
      <c r="G13" s="5">
        <f>G11-K7</f>
        <v>1.6632291340101801E-4</v>
      </c>
      <c r="H13" s="5">
        <f>H11-K8</f>
        <v>-4.3783117925499937E-4</v>
      </c>
      <c r="I13" s="5">
        <f>I11-K9</f>
        <v>2.1282409534251201E-5</v>
      </c>
      <c r="J13" s="5">
        <f>J11-K10</f>
        <v>3.4653500051717856E-6</v>
      </c>
      <c r="K13" s="5"/>
      <c r="L13" s="5"/>
    </row>
    <row r="14" spans="2:15" x14ac:dyDescent="0.3">
      <c r="C14" s="2" t="s">
        <v>20</v>
      </c>
      <c r="D14" s="7">
        <f>D13/$J11</f>
        <v>-1.0582836192788584E-6</v>
      </c>
      <c r="E14" s="7">
        <f t="shared" ref="E14:J14" si="2">E13/$J11</f>
        <v>7.8156784062866518E-7</v>
      </c>
      <c r="F14" s="7">
        <f t="shared" si="2"/>
        <v>1.3449430633033789E-6</v>
      </c>
      <c r="G14" s="7">
        <f t="shared" si="2"/>
        <v>7.2001260132434042E-7</v>
      </c>
      <c r="H14" s="7">
        <f t="shared" si="2"/>
        <v>-1.8953730419344984E-6</v>
      </c>
      <c r="I14" s="7">
        <f t="shared" si="2"/>
        <v>9.2131641623302392E-8</v>
      </c>
      <c r="J14" s="7">
        <f t="shared" si="2"/>
        <v>1.5001514948858406E-8</v>
      </c>
      <c r="K14" s="5"/>
      <c r="L14" s="5"/>
    </row>
    <row r="17" spans="2:15" x14ac:dyDescent="0.3">
      <c r="B17" t="s">
        <v>21</v>
      </c>
    </row>
    <row r="18" spans="2:15" x14ac:dyDescent="0.3">
      <c r="C18" s="1" t="s">
        <v>1</v>
      </c>
      <c r="D18" s="2" t="s">
        <v>6</v>
      </c>
      <c r="E18" s="2" t="s">
        <v>5</v>
      </c>
      <c r="F18" s="2" t="s">
        <v>2</v>
      </c>
      <c r="G18" s="2" t="s">
        <v>8</v>
      </c>
      <c r="H18" s="2" t="s">
        <v>7</v>
      </c>
      <c r="I18" s="2" t="s">
        <v>4</v>
      </c>
      <c r="J18" s="2" t="s">
        <v>3</v>
      </c>
      <c r="K18" s="2" t="s">
        <v>9</v>
      </c>
      <c r="L18" s="2" t="s">
        <v>10</v>
      </c>
      <c r="N18" s="3" t="s">
        <v>11</v>
      </c>
      <c r="O18" s="3" t="s">
        <v>12</v>
      </c>
    </row>
    <row r="19" spans="2:15" x14ac:dyDescent="0.3">
      <c r="C19" s="2" t="s">
        <v>6</v>
      </c>
      <c r="D19" s="4">
        <v>2210.40415941624</v>
      </c>
      <c r="E19" s="5">
        <v>76.217977786941901</v>
      </c>
      <c r="F19" s="5">
        <v>78.389404276275897</v>
      </c>
      <c r="G19" s="5">
        <v>361.873829573178</v>
      </c>
      <c r="H19" s="5">
        <v>55.548203198818499</v>
      </c>
      <c r="I19" s="5">
        <v>586.21778947784696</v>
      </c>
      <c r="J19" s="5">
        <v>141.34863627069799</v>
      </c>
      <c r="K19" s="6">
        <f>SUM(D19:J19)</f>
        <v>3509.9999999999991</v>
      </c>
      <c r="L19" s="7">
        <f>D19/K19</f>
        <v>0.62974477476246171</v>
      </c>
      <c r="N19" s="8">
        <f>AVERAGE(L19:L25)</f>
        <v>0.31578125013617081</v>
      </c>
      <c r="O19" s="2" t="s">
        <v>13</v>
      </c>
    </row>
    <row r="20" spans="2:15" x14ac:dyDescent="0.3">
      <c r="C20" s="2" t="s">
        <v>5</v>
      </c>
      <c r="D20" s="5">
        <v>82.6849220926903</v>
      </c>
      <c r="E20" s="4">
        <v>133.24211943967401</v>
      </c>
      <c r="F20" s="5">
        <v>1.56336546087252</v>
      </c>
      <c r="G20" s="5">
        <v>29.5002534765569</v>
      </c>
      <c r="H20" s="5">
        <v>9.4244841573153</v>
      </c>
      <c r="I20" s="5">
        <v>24.365483033162199</v>
      </c>
      <c r="J20" s="5">
        <v>5.2193723397285501</v>
      </c>
      <c r="K20" s="6">
        <f t="shared" ref="K20:K25" si="3">SUM(D20:J20)</f>
        <v>285.99999999999977</v>
      </c>
      <c r="L20" s="7">
        <f>E20/K20</f>
        <v>0.46588153650235709</v>
      </c>
      <c r="N20" s="8">
        <f>AVERAGE(D27:J27)</f>
        <v>0.31578122244795048</v>
      </c>
      <c r="O20" s="2" t="s">
        <v>14</v>
      </c>
    </row>
    <row r="21" spans="2:15" x14ac:dyDescent="0.3">
      <c r="C21" s="2" t="s">
        <v>2</v>
      </c>
      <c r="D21" s="5">
        <v>88.472540574305398</v>
      </c>
      <c r="E21" s="5">
        <v>2.03194847075547</v>
      </c>
      <c r="F21" s="4">
        <v>109.65074573606501</v>
      </c>
      <c r="G21" s="5">
        <v>37.564915825849504</v>
      </c>
      <c r="H21" s="5">
        <v>2.2304177375475298</v>
      </c>
      <c r="I21" s="5">
        <v>22.058167794621401</v>
      </c>
      <c r="J21" s="5">
        <v>5.9912638608554998</v>
      </c>
      <c r="K21" s="6">
        <f t="shared" si="3"/>
        <v>267.99999999999983</v>
      </c>
      <c r="L21" s="7">
        <f>F21/K21</f>
        <v>0.40914457364203388</v>
      </c>
      <c r="N21" s="9">
        <f>2*N19*N20/(N19+N20)</f>
        <v>0.31578123629206001</v>
      </c>
      <c r="O21" s="2" t="s">
        <v>15</v>
      </c>
    </row>
    <row r="22" spans="2:15" x14ac:dyDescent="0.3">
      <c r="C22" s="2" t="s">
        <v>8</v>
      </c>
      <c r="D22" s="5">
        <v>387.68938934801599</v>
      </c>
      <c r="E22" s="5">
        <v>32.6900543728363</v>
      </c>
      <c r="F22" s="5">
        <v>39.401106091774402</v>
      </c>
      <c r="G22" s="4">
        <v>479.8571900151</v>
      </c>
      <c r="H22" s="5">
        <v>21.693994377888799</v>
      </c>
      <c r="I22" s="5">
        <v>100.26327386719301</v>
      </c>
      <c r="J22" s="5">
        <v>24.404991927191599</v>
      </c>
      <c r="K22" s="6">
        <f t="shared" si="3"/>
        <v>1086</v>
      </c>
      <c r="L22" s="7">
        <f>G22/K22</f>
        <v>0.44185744936933702</v>
      </c>
      <c r="N22" s="9">
        <f>SUM(D19,E20,F21,G22,H23,I24,J25)/K26</f>
        <v>0.48288300106417681</v>
      </c>
      <c r="O22" s="2" t="s">
        <v>16</v>
      </c>
    </row>
    <row r="23" spans="2:15" x14ac:dyDescent="0.3">
      <c r="C23" s="2" t="s">
        <v>7</v>
      </c>
      <c r="D23" s="5">
        <v>55.0072577925404</v>
      </c>
      <c r="E23" s="5">
        <v>4.4830094275921404</v>
      </c>
      <c r="F23" s="5">
        <v>3.1960640189226401</v>
      </c>
      <c r="G23" s="5">
        <v>28.356473667049599</v>
      </c>
      <c r="H23" s="4">
        <v>5.76366585411599</v>
      </c>
      <c r="I23" s="5">
        <v>15.827521553373</v>
      </c>
      <c r="J23" s="5">
        <v>3.36600768640601</v>
      </c>
      <c r="K23" s="6">
        <f t="shared" si="3"/>
        <v>115.99999999999977</v>
      </c>
      <c r="L23" s="7">
        <f>H23/K23</f>
        <v>4.9686774604448286E-2</v>
      </c>
      <c r="N23" s="9">
        <v>0.27331109999999997</v>
      </c>
      <c r="O23" s="2" t="s">
        <v>17</v>
      </c>
    </row>
    <row r="24" spans="2:15" x14ac:dyDescent="0.3">
      <c r="C24" s="2" t="s">
        <v>4</v>
      </c>
      <c r="D24" s="5">
        <v>547.42879634885696</v>
      </c>
      <c r="E24" s="5">
        <v>31.2399470786447</v>
      </c>
      <c r="F24" s="5">
        <v>29.5238947414766</v>
      </c>
      <c r="G24" s="5">
        <v>124.81138186934901</v>
      </c>
      <c r="H24" s="5">
        <v>17.909994033752</v>
      </c>
      <c r="I24" s="4">
        <v>163.09820975861899</v>
      </c>
      <c r="J24" s="5">
        <v>36.987776169300297</v>
      </c>
      <c r="K24" s="6">
        <f t="shared" si="3"/>
        <v>950.99999999999864</v>
      </c>
      <c r="L24" s="7">
        <f>I24/K24</f>
        <v>0.17150179785343767</v>
      </c>
    </row>
    <row r="25" spans="2:15" x14ac:dyDescent="0.3">
      <c r="C25" s="2" t="s">
        <v>3</v>
      </c>
      <c r="D25" s="5">
        <v>138.313462407119</v>
      </c>
      <c r="E25" s="5">
        <v>6.0949833084476497</v>
      </c>
      <c r="F25" s="5">
        <v>6.2755753699976298</v>
      </c>
      <c r="G25" s="5">
        <v>24.035709613392999</v>
      </c>
      <c r="H25" s="5">
        <v>3.4291700787111701</v>
      </c>
      <c r="I25" s="5">
        <v>39.169130584590697</v>
      </c>
      <c r="J25" s="4">
        <v>9.6819686377402707</v>
      </c>
      <c r="K25" s="6">
        <f t="shared" si="3"/>
        <v>226.99999999999943</v>
      </c>
      <c r="L25" s="7">
        <f>J25/K25</f>
        <v>4.2651844219120244E-2</v>
      </c>
    </row>
    <row r="26" spans="2:15" x14ac:dyDescent="0.3">
      <c r="C26" s="2" t="s">
        <v>9</v>
      </c>
      <c r="D26" s="6">
        <f>SUM(D19:D25)</f>
        <v>3510.0005279797674</v>
      </c>
      <c r="E26" s="6">
        <f t="shared" ref="E26:J26" si="4">SUM(E19:E25)</f>
        <v>286.0000398848922</v>
      </c>
      <c r="F26" s="6">
        <f t="shared" si="4"/>
        <v>268.00015569538471</v>
      </c>
      <c r="G26" s="6">
        <f t="shared" si="4"/>
        <v>1085.9997540404759</v>
      </c>
      <c r="H26" s="6">
        <f t="shared" si="4"/>
        <v>115.99992943814928</v>
      </c>
      <c r="I26" s="6">
        <f t="shared" si="4"/>
        <v>950.9995760694062</v>
      </c>
      <c r="J26" s="6">
        <f t="shared" si="4"/>
        <v>227.00001689192024</v>
      </c>
      <c r="K26" s="6">
        <f>SUM(K19:K25)</f>
        <v>6443.9999999999973</v>
      </c>
      <c r="L26" s="5"/>
    </row>
    <row r="27" spans="2:15" x14ac:dyDescent="0.3">
      <c r="C27" s="2" t="s">
        <v>18</v>
      </c>
      <c r="D27" s="7">
        <f>D19/D26</f>
        <v>0.62974468003526785</v>
      </c>
      <c r="E27" s="7">
        <f>IFERROR(E20/E26, 0)</f>
        <v>0.46588147153161447</v>
      </c>
      <c r="F27" s="7">
        <f>IFERROR(F21/F26, 0)</f>
        <v>0.40914433594843364</v>
      </c>
      <c r="G27" s="7">
        <f>IFERROR(G22/G26, 0)</f>
        <v>0.44185754944214789</v>
      </c>
      <c r="H27" s="7">
        <f>IFERROR(H23/H26, 0)</f>
        <v>4.9686804828524958E-2</v>
      </c>
      <c r="I27" s="7">
        <f>IFERROR(I24/I26, 0)</f>
        <v>0.17150187430442734</v>
      </c>
      <c r="J27" s="7">
        <f>IFERROR(J25/J26, 0)</f>
        <v>4.2651841045236887E-2</v>
      </c>
      <c r="K27" s="5"/>
      <c r="L27" s="5"/>
    </row>
    <row r="28" spans="2:15" x14ac:dyDescent="0.3">
      <c r="C28" s="2" t="s">
        <v>19</v>
      </c>
      <c r="D28" s="5">
        <f>D26-K19</f>
        <v>5.2797976832152926E-4</v>
      </c>
      <c r="E28" s="5">
        <f>E26-K20</f>
        <v>3.9884892430563923E-5</v>
      </c>
      <c r="F28" s="5">
        <f>F26-K21</f>
        <v>1.5569538487625323E-4</v>
      </c>
      <c r="G28" s="5">
        <f>G26-K22</f>
        <v>-2.4595952413619671E-4</v>
      </c>
      <c r="H28" s="5">
        <f>H26-K23</f>
        <v>-7.0561850492367739E-5</v>
      </c>
      <c r="I28" s="5">
        <f>I26-K24</f>
        <v>-4.2393059243295284E-4</v>
      </c>
      <c r="J28" s="5">
        <f>J26-K25</f>
        <v>1.6891920807893257E-5</v>
      </c>
      <c r="K28" s="5"/>
      <c r="L28" s="5"/>
    </row>
    <row r="29" spans="2:15" x14ac:dyDescent="0.3">
      <c r="C29" s="2" t="s">
        <v>20</v>
      </c>
      <c r="D29" s="7">
        <f>D28/$J26</f>
        <v>2.3259018900113658E-6</v>
      </c>
      <c r="E29" s="7">
        <f t="shared" ref="E29:J29" si="5">E28/$J26</f>
        <v>1.7570435886599079E-7</v>
      </c>
      <c r="F29" s="7">
        <f t="shared" si="5"/>
        <v>6.85882701719724E-7</v>
      </c>
      <c r="G29" s="7">
        <f t="shared" si="5"/>
        <v>-1.0835220521296416E-6</v>
      </c>
      <c r="H29" s="7">
        <f t="shared" si="5"/>
        <v>-3.1084513322289225E-7</v>
      </c>
      <c r="I29" s="7">
        <f t="shared" si="5"/>
        <v>-1.8675355105140615E-6</v>
      </c>
      <c r="J29" s="7">
        <f t="shared" si="5"/>
        <v>7.4413742514987903E-8</v>
      </c>
      <c r="K29" s="5"/>
      <c r="L29" s="5"/>
    </row>
    <row r="32" spans="2:15" x14ac:dyDescent="0.3">
      <c r="B32" t="s">
        <v>22</v>
      </c>
    </row>
    <row r="33" spans="3:15" x14ac:dyDescent="0.3">
      <c r="C33" s="1" t="s">
        <v>1</v>
      </c>
      <c r="D33" s="2" t="s">
        <v>6</v>
      </c>
      <c r="E33" s="2" t="s">
        <v>5</v>
      </c>
      <c r="F33" s="2" t="s">
        <v>2</v>
      </c>
      <c r="G33" s="2" t="s">
        <v>8</v>
      </c>
      <c r="H33" s="2" t="s">
        <v>7</v>
      </c>
      <c r="I33" s="2" t="s">
        <v>4</v>
      </c>
      <c r="J33" s="2" t="s">
        <v>3</v>
      </c>
      <c r="K33" s="2" t="s">
        <v>9</v>
      </c>
      <c r="L33" s="2" t="s">
        <v>10</v>
      </c>
      <c r="N33" s="3" t="s">
        <v>11</v>
      </c>
      <c r="O33" s="3" t="s">
        <v>12</v>
      </c>
    </row>
    <row r="34" spans="3:15" x14ac:dyDescent="0.3">
      <c r="C34" s="2" t="s">
        <v>6</v>
      </c>
      <c r="D34" s="4">
        <v>2843.6000041890002</v>
      </c>
      <c r="E34" s="5">
        <v>297.59357985787301</v>
      </c>
      <c r="F34" s="5">
        <v>255.77835872973799</v>
      </c>
      <c r="G34" s="5">
        <v>914.55827369037695</v>
      </c>
      <c r="H34" s="5">
        <v>116.517461158546</v>
      </c>
      <c r="I34" s="5">
        <v>1342.54263474505</v>
      </c>
      <c r="J34" s="5">
        <v>215.409687629422</v>
      </c>
      <c r="K34" s="6">
        <f>SUM(D34:J34)</f>
        <v>5986.0000000000064</v>
      </c>
      <c r="L34" s="7">
        <f>D34/K34</f>
        <v>0.47504176481607036</v>
      </c>
      <c r="N34" s="8">
        <f>AVERAGE(L34:L40)</f>
        <v>0.22630136251372884</v>
      </c>
      <c r="O34" s="2" t="s">
        <v>13</v>
      </c>
    </row>
    <row r="35" spans="3:15" x14ac:dyDescent="0.3">
      <c r="C35" s="2" t="s">
        <v>5</v>
      </c>
      <c r="D35" s="5">
        <v>337.05992741650999</v>
      </c>
      <c r="E35" s="4">
        <v>279.135307899792</v>
      </c>
      <c r="F35" s="5">
        <v>25.0321907449481</v>
      </c>
      <c r="G35" s="5">
        <v>206.535260871205</v>
      </c>
      <c r="H35" s="5">
        <v>35.0735959709912</v>
      </c>
      <c r="I35" s="5">
        <v>172.64387599752001</v>
      </c>
      <c r="J35" s="5">
        <v>25.519841099029399</v>
      </c>
      <c r="K35" s="6">
        <f t="shared" ref="K35:K40" si="6">SUM(D35:J35)</f>
        <v>1080.9999999999957</v>
      </c>
      <c r="L35" s="7">
        <f>E35/K35</f>
        <v>0.25821952627177902</v>
      </c>
      <c r="N35" s="8">
        <f>AVERAGE(D42:J42)</f>
        <v>0.22630136274203796</v>
      </c>
      <c r="O35" s="2" t="s">
        <v>14</v>
      </c>
    </row>
    <row r="36" spans="3:15" x14ac:dyDescent="0.3">
      <c r="C36" s="2" t="s">
        <v>2</v>
      </c>
      <c r="D36" s="5">
        <v>311.62556290629499</v>
      </c>
      <c r="E36" s="5">
        <v>25.055024305314799</v>
      </c>
      <c r="F36" s="4">
        <v>231.91929195015101</v>
      </c>
      <c r="G36" s="5">
        <v>189.095261273636</v>
      </c>
      <c r="H36" s="5">
        <v>13.5135239292443</v>
      </c>
      <c r="I36" s="5">
        <v>141.893183729713</v>
      </c>
      <c r="J36" s="5">
        <v>24.8981519056453</v>
      </c>
      <c r="K36" s="6">
        <f t="shared" si="6"/>
        <v>937.99999999999932</v>
      </c>
      <c r="L36" s="7">
        <f>F36/K36</f>
        <v>0.24724871210037438</v>
      </c>
      <c r="N36" s="9">
        <f>2*N34*N35/(N34+N35)</f>
        <v>0.22630136262788339</v>
      </c>
      <c r="O36" s="2" t="s">
        <v>15</v>
      </c>
    </row>
    <row r="37" spans="3:15" x14ac:dyDescent="0.3">
      <c r="C37" s="2" t="s">
        <v>8</v>
      </c>
      <c r="D37" s="5">
        <v>1029.9067753244101</v>
      </c>
      <c r="E37" s="5">
        <v>205.9118618668</v>
      </c>
      <c r="F37" s="5">
        <v>201.40719534688199</v>
      </c>
      <c r="G37" s="4">
        <v>1049.45106984318</v>
      </c>
      <c r="H37" s="5">
        <v>73.659871290372607</v>
      </c>
      <c r="I37" s="5">
        <v>483.78982248510403</v>
      </c>
      <c r="J37" s="5">
        <v>77.873403843242997</v>
      </c>
      <c r="K37" s="6">
        <f t="shared" si="6"/>
        <v>3121.9999999999918</v>
      </c>
      <c r="L37" s="7">
        <f>G37/K37</f>
        <v>0.33614704351158958</v>
      </c>
      <c r="N37" s="9">
        <f>SUM(D34,E35,F36,G37,H38,I39,J40)/K41</f>
        <v>0.33832874588678452</v>
      </c>
      <c r="O37" s="2" t="s">
        <v>16</v>
      </c>
    </row>
    <row r="38" spans="3:15" x14ac:dyDescent="0.3">
      <c r="C38" s="2" t="s">
        <v>7</v>
      </c>
      <c r="D38" s="5">
        <v>122.457573150611</v>
      </c>
      <c r="E38" s="5">
        <v>26.6767636035541</v>
      </c>
      <c r="F38" s="5">
        <v>17.923178116421401</v>
      </c>
      <c r="G38" s="5">
        <v>78.090862837685705</v>
      </c>
      <c r="H38" s="4">
        <v>10.995883327062</v>
      </c>
      <c r="I38" s="5">
        <v>60.709587228134502</v>
      </c>
      <c r="J38" s="5">
        <v>9.1461517365306495</v>
      </c>
      <c r="K38" s="6">
        <f t="shared" si="6"/>
        <v>325.99999999999943</v>
      </c>
      <c r="L38" s="7">
        <f>H38/K38</f>
        <v>3.3729703457245457E-2</v>
      </c>
      <c r="N38" s="9">
        <v>0.27331109999999997</v>
      </c>
      <c r="O38" s="2" t="s">
        <v>17</v>
      </c>
    </row>
    <row r="39" spans="3:15" x14ac:dyDescent="0.3">
      <c r="C39" s="2" t="s">
        <v>4</v>
      </c>
      <c r="D39" s="5">
        <v>1139.87037969419</v>
      </c>
      <c r="E39" s="5">
        <v>217.271944058673</v>
      </c>
      <c r="F39" s="5">
        <v>182.561990916996</v>
      </c>
      <c r="G39" s="5">
        <v>605.58968370447496</v>
      </c>
      <c r="H39" s="5">
        <v>66.724952118476907</v>
      </c>
      <c r="I39" s="4">
        <v>569.95111969949903</v>
      </c>
      <c r="J39" s="5">
        <v>89.029929807685093</v>
      </c>
      <c r="K39" s="6">
        <f t="shared" si="6"/>
        <v>2870.9999999999945</v>
      </c>
      <c r="L39" s="7">
        <f>I39/K39</f>
        <v>0.19852006955747131</v>
      </c>
    </row>
    <row r="40" spans="3:15" x14ac:dyDescent="0.3">
      <c r="C40" s="2" t="s">
        <v>3</v>
      </c>
      <c r="D40" s="5">
        <v>201.479727620679</v>
      </c>
      <c r="E40" s="5">
        <v>29.355509707442799</v>
      </c>
      <c r="F40" s="5">
        <v>23.3777947328919</v>
      </c>
      <c r="G40" s="5">
        <v>78.679597700901994</v>
      </c>
      <c r="H40" s="5">
        <v>9.5147068384404196</v>
      </c>
      <c r="I40" s="5">
        <v>99.469818609883106</v>
      </c>
      <c r="J40" s="4">
        <v>16.1228447897598</v>
      </c>
      <c r="K40" s="6">
        <f t="shared" si="6"/>
        <v>457.99999999999898</v>
      </c>
      <c r="L40" s="7">
        <f>J40/K40</f>
        <v>3.5202717881571692E-2</v>
      </c>
    </row>
    <row r="41" spans="3:15" x14ac:dyDescent="0.3">
      <c r="C41" s="2" t="s">
        <v>9</v>
      </c>
      <c r="D41" s="6">
        <f>SUM(D34:D40)</f>
        <v>5985.9999503016952</v>
      </c>
      <c r="E41" s="6">
        <f t="shared" ref="E41:J41" si="7">SUM(E34:E40)</f>
        <v>1080.9999912994497</v>
      </c>
      <c r="F41" s="6">
        <f t="shared" si="7"/>
        <v>938.0000005380283</v>
      </c>
      <c r="G41" s="6">
        <f t="shared" si="7"/>
        <v>3122.0000099214599</v>
      </c>
      <c r="H41" s="6">
        <f t="shared" si="7"/>
        <v>325.99999463313344</v>
      </c>
      <c r="I41" s="6">
        <f t="shared" si="7"/>
        <v>2871.0000424949035</v>
      </c>
      <c r="J41" s="6">
        <f t="shared" si="7"/>
        <v>458.00001081131529</v>
      </c>
      <c r="K41" s="6">
        <f>SUM(K34:K40)</f>
        <v>14781.999999999985</v>
      </c>
      <c r="L41" s="5"/>
    </row>
    <row r="42" spans="3:15" x14ac:dyDescent="0.3">
      <c r="C42" s="2" t="s">
        <v>18</v>
      </c>
      <c r="D42" s="7">
        <f>D34/D41</f>
        <v>0.47504176876006865</v>
      </c>
      <c r="E42" s="7">
        <f>IFERROR(E35/E41, 0)</f>
        <v>0.25821952835008694</v>
      </c>
      <c r="F42" s="7">
        <f>IFERROR(F36/F41, 0)</f>
        <v>0.24724871195855458</v>
      </c>
      <c r="G42" s="7">
        <f>IFERROR(G37/G41, 0)</f>
        <v>0.33614704244334098</v>
      </c>
      <c r="H42" s="7">
        <f>IFERROR(H38/H41, 0)</f>
        <v>3.3729704012530122E-2</v>
      </c>
      <c r="I42" s="7">
        <f>IFERROR(I39/I41, 0)</f>
        <v>0.19852006661909019</v>
      </c>
      <c r="J42" s="7">
        <f>IFERROR(J40/J41, 0)</f>
        <v>3.5202717050594162E-2</v>
      </c>
      <c r="K42" s="5"/>
      <c r="L42" s="5"/>
    </row>
    <row r="43" spans="3:15" x14ac:dyDescent="0.3">
      <c r="C43" s="2" t="s">
        <v>19</v>
      </c>
      <c r="D43" s="5">
        <f>D41-K34</f>
        <v>-4.9698311158863362E-5</v>
      </c>
      <c r="E43" s="5">
        <f>E41-K35</f>
        <v>-8.7005460045475047E-6</v>
      </c>
      <c r="F43" s="5">
        <f>F41-K36</f>
        <v>5.3802898491994711E-7</v>
      </c>
      <c r="G43" s="5">
        <f>G41-K37</f>
        <v>9.9214680631121155E-6</v>
      </c>
      <c r="H43" s="5">
        <f>H41-K38</f>
        <v>-5.3668659916183969E-6</v>
      </c>
      <c r="I43" s="5">
        <f>I41-K39</f>
        <v>4.2494908939261222E-5</v>
      </c>
      <c r="J43" s="5">
        <f>J41-K40</f>
        <v>1.0811316315084696E-5</v>
      </c>
      <c r="K43" s="5"/>
      <c r="L43" s="5"/>
    </row>
    <row r="44" spans="3:15" x14ac:dyDescent="0.3">
      <c r="C44" s="2" t="s">
        <v>20</v>
      </c>
      <c r="D44" s="7">
        <f>D43/$J41</f>
        <v>-1.0851159385526268E-7</v>
      </c>
      <c r="E44" s="7">
        <f t="shared" ref="E44:J44" si="8">E43/$J41</f>
        <v>-1.8996824889010571E-8</v>
      </c>
      <c r="F44" s="7">
        <f t="shared" si="8"/>
        <v>1.1747357472041671E-9</v>
      </c>
      <c r="G44" s="7">
        <f t="shared" si="8"/>
        <v>2.1662593512906083E-8</v>
      </c>
      <c r="H44" s="7">
        <f t="shared" si="8"/>
        <v>-1.1718047740023774E-8</v>
      </c>
      <c r="I44" s="7">
        <f t="shared" si="8"/>
        <v>9.2783641781982564E-8</v>
      </c>
      <c r="J44" s="7">
        <f t="shared" si="8"/>
        <v>2.3605493580520221E-8</v>
      </c>
      <c r="K44" s="5"/>
      <c r="L4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C796-19EA-4DD6-99EC-35D07A78A263}">
  <dimension ref="B2:O44"/>
  <sheetViews>
    <sheetView tabSelected="1" workbookViewId="0">
      <selection activeCell="B26" sqref="B26"/>
    </sheetView>
  </sheetViews>
  <sheetFormatPr defaultRowHeight="14.4" x14ac:dyDescent="0.3"/>
  <cols>
    <col min="15" max="15" width="14.21875" bestFit="1" customWidth="1"/>
  </cols>
  <sheetData>
    <row r="2" spans="2:15" x14ac:dyDescent="0.3">
      <c r="B2" t="s">
        <v>0</v>
      </c>
    </row>
    <row r="3" spans="2:15" x14ac:dyDescent="0.3">
      <c r="C3" s="1" t="s">
        <v>1</v>
      </c>
      <c r="D3" s="2" t="s">
        <v>6</v>
      </c>
      <c r="E3" s="2" t="s">
        <v>5</v>
      </c>
      <c r="F3" s="2" t="s">
        <v>2</v>
      </c>
      <c r="G3" s="2" t="s">
        <v>8</v>
      </c>
      <c r="H3" s="2" t="s">
        <v>7</v>
      </c>
      <c r="I3" s="2" t="s">
        <v>4</v>
      </c>
      <c r="J3" s="2" t="s">
        <v>3</v>
      </c>
      <c r="K3" s="2" t="s">
        <v>9</v>
      </c>
      <c r="L3" s="2" t="s">
        <v>10</v>
      </c>
      <c r="N3" s="3" t="s">
        <v>11</v>
      </c>
      <c r="O3" s="3" t="s">
        <v>12</v>
      </c>
    </row>
    <row r="4" spans="2:15" x14ac:dyDescent="0.3">
      <c r="C4" s="2" t="s">
        <v>6</v>
      </c>
      <c r="D4" s="4">
        <v>773.85939157757298</v>
      </c>
      <c r="E4" s="5">
        <v>218.290887131262</v>
      </c>
      <c r="F4" s="5">
        <v>173.98612166293901</v>
      </c>
      <c r="G4" s="5">
        <v>572.16405236083403</v>
      </c>
      <c r="H4" s="5">
        <v>63.003722886296501</v>
      </c>
      <c r="I4" s="5">
        <v>602.45801189337897</v>
      </c>
      <c r="J4" s="5">
        <v>72.237812487714294</v>
      </c>
      <c r="K4" s="6">
        <f>SUM(D4:J4)</f>
        <v>2475.9999999999977</v>
      </c>
      <c r="L4" s="7">
        <f>D4/K4</f>
        <v>0.31254418076638679</v>
      </c>
      <c r="N4" s="8">
        <f>AVERAGE(L4:L10)</f>
        <v>0.17898723239746331</v>
      </c>
      <c r="O4" s="2" t="s">
        <v>13</v>
      </c>
    </row>
    <row r="5" spans="2:15" x14ac:dyDescent="0.3">
      <c r="C5" s="2" t="s">
        <v>5</v>
      </c>
      <c r="D5" s="5">
        <v>225.122440141385</v>
      </c>
      <c r="E5" s="4">
        <v>148.458106468631</v>
      </c>
      <c r="F5" s="5">
        <v>23.293198521901601</v>
      </c>
      <c r="G5" s="5">
        <v>167.877938660502</v>
      </c>
      <c r="H5" s="5">
        <v>25.552161407968701</v>
      </c>
      <c r="I5" s="5">
        <v>184.008466667227</v>
      </c>
      <c r="J5" s="5">
        <v>20.687688132383201</v>
      </c>
      <c r="K5" s="6">
        <f t="shared" ref="K5:K10" si="0">SUM(D5:J5)</f>
        <v>794.99999999999852</v>
      </c>
      <c r="L5" s="7">
        <f>E5/K5</f>
        <v>0.18673975656431607</v>
      </c>
      <c r="N5" s="8">
        <f>AVERAGE(D12:J12)</f>
        <v>0.17898722273520562</v>
      </c>
      <c r="O5" s="2" t="s">
        <v>14</v>
      </c>
    </row>
    <row r="6" spans="2:15" x14ac:dyDescent="0.3">
      <c r="C6" s="2" t="s">
        <v>2</v>
      </c>
      <c r="D6" s="5">
        <v>199.780003750074</v>
      </c>
      <c r="E6" s="5">
        <v>22.742762250846301</v>
      </c>
      <c r="F6" s="4">
        <v>123.666160483236</v>
      </c>
      <c r="G6" s="5">
        <v>146.50856006261699</v>
      </c>
      <c r="H6" s="5">
        <v>10.859968209236699</v>
      </c>
      <c r="I6" s="5">
        <v>147.12310997059799</v>
      </c>
      <c r="J6" s="5">
        <v>19.3194352733891</v>
      </c>
      <c r="K6" s="6">
        <f t="shared" si="0"/>
        <v>669.99999999999704</v>
      </c>
      <c r="L6" s="7">
        <f>F6/K6</f>
        <v>0.1845763589302038</v>
      </c>
      <c r="N6" s="9">
        <f>2*N4*N5/(N4+N5)</f>
        <v>0.17898722756633434</v>
      </c>
      <c r="O6" s="2" t="s">
        <v>15</v>
      </c>
    </row>
    <row r="7" spans="2:15" x14ac:dyDescent="0.3">
      <c r="C7" s="2" t="s">
        <v>8</v>
      </c>
      <c r="D7" s="5">
        <v>576.62364684434999</v>
      </c>
      <c r="E7" s="5">
        <v>172.877112098494</v>
      </c>
      <c r="F7" s="5">
        <v>162.451308948502</v>
      </c>
      <c r="G7" s="4">
        <v>578.85698972052296</v>
      </c>
      <c r="H7" s="5">
        <v>50.550341493121003</v>
      </c>
      <c r="I7" s="5">
        <v>441.267899789404</v>
      </c>
      <c r="J7" s="5">
        <v>53.372701105603603</v>
      </c>
      <c r="K7" s="6">
        <f t="shared" si="0"/>
        <v>2035.9999999999977</v>
      </c>
      <c r="L7" s="7">
        <f>G7/K7</f>
        <v>0.28431089868395071</v>
      </c>
      <c r="N7" s="9">
        <f>SUM(D4,E5,F6,G7,H8,I9,J10)/K11</f>
        <v>0.24930068763029528</v>
      </c>
      <c r="O7" s="2" t="s">
        <v>16</v>
      </c>
    </row>
    <row r="8" spans="2:15" x14ac:dyDescent="0.3">
      <c r="C8" s="2" t="s">
        <v>7</v>
      </c>
      <c r="D8" s="5">
        <v>62.483700823620403</v>
      </c>
      <c r="E8" s="5">
        <v>22.118022005918899</v>
      </c>
      <c r="F8" s="5">
        <v>14.808008595085999</v>
      </c>
      <c r="G8" s="5">
        <v>50.188097161363402</v>
      </c>
      <c r="H8" s="4">
        <v>5.6100714479704701</v>
      </c>
      <c r="I8" s="5">
        <v>49.0153974066301</v>
      </c>
      <c r="J8" s="5">
        <v>5.7767025594104302</v>
      </c>
      <c r="K8" s="6">
        <f t="shared" si="0"/>
        <v>209.99999999999969</v>
      </c>
      <c r="L8" s="7">
        <f>H8/K8</f>
        <v>2.6714625942716563E-2</v>
      </c>
      <c r="N8" s="9">
        <v>0.27331109999999997</v>
      </c>
      <c r="O8" s="2" t="s">
        <v>17</v>
      </c>
    </row>
    <row r="9" spans="2:15" x14ac:dyDescent="0.3">
      <c r="C9" s="2" t="s">
        <v>4</v>
      </c>
      <c r="D9" s="5">
        <v>568.95027897466696</v>
      </c>
      <c r="E9" s="5">
        <v>187.19939493876501</v>
      </c>
      <c r="F9" s="5">
        <v>154.787517922663</v>
      </c>
      <c r="G9" s="5">
        <v>465.846666587534</v>
      </c>
      <c r="H9" s="5">
        <v>48.299948253056897</v>
      </c>
      <c r="I9" s="4">
        <v>441.76447158996501</v>
      </c>
      <c r="J9" s="5">
        <v>53.151721733348097</v>
      </c>
      <c r="K9" s="6">
        <f t="shared" si="0"/>
        <v>1919.9999999999991</v>
      </c>
      <c r="L9" s="7">
        <f>I9/K9</f>
        <v>0.23008566228644023</v>
      </c>
    </row>
    <row r="10" spans="2:15" x14ac:dyDescent="0.3">
      <c r="C10" s="2" t="s">
        <v>3</v>
      </c>
      <c r="D10" s="5">
        <v>69.180293424808298</v>
      </c>
      <c r="E10" s="5">
        <v>23.313895648255201</v>
      </c>
      <c r="F10" s="5">
        <v>17.007994547521701</v>
      </c>
      <c r="G10" s="5">
        <v>54.557861769537901</v>
      </c>
      <c r="H10" s="5">
        <v>6.1233484711701598</v>
      </c>
      <c r="I10" s="5">
        <v>54.362663965205499</v>
      </c>
      <c r="J10" s="4">
        <v>6.4539421735008702</v>
      </c>
      <c r="K10" s="6">
        <f t="shared" si="0"/>
        <v>230.9999999999996</v>
      </c>
      <c r="L10" s="7">
        <f>J10/K10</f>
        <v>2.7939143608228922E-2</v>
      </c>
    </row>
    <row r="11" spans="2:15" x14ac:dyDescent="0.3">
      <c r="C11" s="2" t="s">
        <v>9</v>
      </c>
      <c r="D11" s="6">
        <f>SUM(D4:D10)</f>
        <v>2475.999755536478</v>
      </c>
      <c r="E11" s="6">
        <f t="shared" ref="E11:J11" si="1">SUM(E4:E10)</f>
        <v>795.00018054217242</v>
      </c>
      <c r="F11" s="6">
        <f t="shared" si="1"/>
        <v>670.00031068184933</v>
      </c>
      <c r="G11" s="6">
        <f t="shared" si="1"/>
        <v>2036.0001663229111</v>
      </c>
      <c r="H11" s="6">
        <f t="shared" si="1"/>
        <v>209.99956216882043</v>
      </c>
      <c r="I11" s="6">
        <f t="shared" si="1"/>
        <v>1920.0000212824086</v>
      </c>
      <c r="J11" s="6">
        <f t="shared" si="1"/>
        <v>231.00000346534961</v>
      </c>
      <c r="K11" s="6">
        <f>SUM(K4:K10)</f>
        <v>8337.9999999999891</v>
      </c>
      <c r="L11" s="5"/>
    </row>
    <row r="12" spans="2:15" x14ac:dyDescent="0.3">
      <c r="C12" s="2" t="s">
        <v>18</v>
      </c>
      <c r="D12" s="7">
        <f>D4/D11</f>
        <v>0.31254421162489165</v>
      </c>
      <c r="E12" s="7">
        <f>IFERROR(E5/E11, 0)</f>
        <v>0.18673971415627338</v>
      </c>
      <c r="F12" s="7">
        <f>IFERROR(F6/F11, 0)</f>
        <v>0.18457627334140009</v>
      </c>
      <c r="G12" s="7">
        <f>IFERROR(G7/G11, 0)</f>
        <v>0.28431087545830575</v>
      </c>
      <c r="H12" s="7">
        <f>IFERROR(H8/H11, 0)</f>
        <v>2.6714681640433544E-2</v>
      </c>
      <c r="I12" s="7">
        <f>IFERROR(I9/I11, 0)</f>
        <v>0.2300856597360354</v>
      </c>
      <c r="J12" s="7">
        <f>IFERROR(J10/J11, 0)</f>
        <v>2.7939143189099444E-2</v>
      </c>
      <c r="K12" s="5"/>
      <c r="L12" s="5"/>
    </row>
    <row r="13" spans="2:15" x14ac:dyDescent="0.3">
      <c r="C13" s="2" t="s">
        <v>19</v>
      </c>
      <c r="D13" s="5">
        <f>D11-K4</f>
        <v>-2.4446351972073899E-4</v>
      </c>
      <c r="E13" s="5">
        <f>E11-K5</f>
        <v>1.8054217389362748E-4</v>
      </c>
      <c r="F13" s="5">
        <f>F11-K6</f>
        <v>3.1068185228377843E-4</v>
      </c>
      <c r="G13" s="5">
        <f>G11-K7</f>
        <v>1.6632291340101801E-4</v>
      </c>
      <c r="H13" s="5">
        <f>H11-K8</f>
        <v>-4.3783117925499937E-4</v>
      </c>
      <c r="I13" s="5">
        <f>I11-K9</f>
        <v>2.1282409534251201E-5</v>
      </c>
      <c r="J13" s="5">
        <f>J11-K10</f>
        <v>3.4653500051717856E-6</v>
      </c>
      <c r="K13" s="5"/>
      <c r="L13" s="5"/>
    </row>
    <row r="14" spans="2:15" x14ac:dyDescent="0.3">
      <c r="C14" s="2" t="s">
        <v>20</v>
      </c>
      <c r="D14" s="7">
        <f>D13/$J11</f>
        <v>-1.0582836192788584E-6</v>
      </c>
      <c r="E14" s="7">
        <f t="shared" ref="E14:J14" si="2">E13/$J11</f>
        <v>7.8156784062866518E-7</v>
      </c>
      <c r="F14" s="7">
        <f t="shared" si="2"/>
        <v>1.3449430633033789E-6</v>
      </c>
      <c r="G14" s="7">
        <f t="shared" si="2"/>
        <v>7.2001260132434042E-7</v>
      </c>
      <c r="H14" s="7">
        <f t="shared" si="2"/>
        <v>-1.8953730419344984E-6</v>
      </c>
      <c r="I14" s="7">
        <f t="shared" si="2"/>
        <v>9.2131641623302392E-8</v>
      </c>
      <c r="J14" s="7">
        <f t="shared" si="2"/>
        <v>1.5001514948858406E-8</v>
      </c>
      <c r="K14" s="5"/>
      <c r="L14" s="5"/>
    </row>
    <row r="17" spans="2:15" x14ac:dyDescent="0.3">
      <c r="B17" t="s">
        <v>21</v>
      </c>
    </row>
    <row r="18" spans="2:15" x14ac:dyDescent="0.3">
      <c r="C18" s="1" t="s">
        <v>1</v>
      </c>
      <c r="D18" s="2" t="s">
        <v>6</v>
      </c>
      <c r="E18" s="2" t="s">
        <v>5</v>
      </c>
      <c r="F18" s="2" t="s">
        <v>2</v>
      </c>
      <c r="G18" s="2" t="s">
        <v>8</v>
      </c>
      <c r="H18" s="2" t="s">
        <v>7</v>
      </c>
      <c r="I18" s="2" t="s">
        <v>4</v>
      </c>
      <c r="J18" s="2" t="s">
        <v>3</v>
      </c>
      <c r="K18" s="2" t="s">
        <v>9</v>
      </c>
      <c r="L18" s="2" t="s">
        <v>10</v>
      </c>
      <c r="N18" s="3" t="s">
        <v>11</v>
      </c>
      <c r="O18" s="3" t="s">
        <v>12</v>
      </c>
    </row>
    <row r="19" spans="2:15" x14ac:dyDescent="0.3">
      <c r="C19" s="2" t="s">
        <v>6</v>
      </c>
      <c r="D19" s="4">
        <v>2210.40415941624</v>
      </c>
      <c r="E19" s="5">
        <v>76.217977786941901</v>
      </c>
      <c r="F19" s="5">
        <v>78.389404276275897</v>
      </c>
      <c r="G19" s="5">
        <v>361.873829573178</v>
      </c>
      <c r="H19" s="5">
        <v>55.548203198818499</v>
      </c>
      <c r="I19" s="5">
        <v>586.21778947784696</v>
      </c>
      <c r="J19" s="5">
        <v>141.34863627069799</v>
      </c>
      <c r="K19" s="6">
        <f>SUM(D19:J19)</f>
        <v>3509.9999999999991</v>
      </c>
      <c r="L19" s="7">
        <f>D19/K19</f>
        <v>0.62974477476246171</v>
      </c>
      <c r="N19" s="8">
        <f>AVERAGE(L19:L25)</f>
        <v>0.31578125013617081</v>
      </c>
      <c r="O19" s="2" t="s">
        <v>13</v>
      </c>
    </row>
    <row r="20" spans="2:15" x14ac:dyDescent="0.3">
      <c r="C20" s="2" t="s">
        <v>5</v>
      </c>
      <c r="D20" s="5">
        <v>82.6849220926903</v>
      </c>
      <c r="E20" s="4">
        <v>133.24211943967401</v>
      </c>
      <c r="F20" s="5">
        <v>1.56336546087252</v>
      </c>
      <c r="G20" s="5">
        <v>29.5002534765569</v>
      </c>
      <c r="H20" s="5">
        <v>9.4244841573153</v>
      </c>
      <c r="I20" s="5">
        <v>24.365483033162199</v>
      </c>
      <c r="J20" s="5">
        <v>5.2193723397285501</v>
      </c>
      <c r="K20" s="6">
        <f t="shared" ref="K20:K25" si="3">SUM(D20:J20)</f>
        <v>285.99999999999977</v>
      </c>
      <c r="L20" s="7">
        <f>E20/K20</f>
        <v>0.46588153650235709</v>
      </c>
      <c r="N20" s="8">
        <f>AVERAGE(D27:J27)</f>
        <v>0.31578122244795048</v>
      </c>
      <c r="O20" s="2" t="s">
        <v>14</v>
      </c>
    </row>
    <row r="21" spans="2:15" x14ac:dyDescent="0.3">
      <c r="C21" s="2" t="s">
        <v>2</v>
      </c>
      <c r="D21" s="5">
        <v>88.472540574305398</v>
      </c>
      <c r="E21" s="5">
        <v>2.03194847075547</v>
      </c>
      <c r="F21" s="4">
        <v>109.65074573606501</v>
      </c>
      <c r="G21" s="5">
        <v>37.564915825849504</v>
      </c>
      <c r="H21" s="5">
        <v>2.2304177375475298</v>
      </c>
      <c r="I21" s="5">
        <v>22.058167794621401</v>
      </c>
      <c r="J21" s="5">
        <v>5.9912638608554998</v>
      </c>
      <c r="K21" s="6">
        <f t="shared" si="3"/>
        <v>267.99999999999983</v>
      </c>
      <c r="L21" s="7">
        <f>F21/K21</f>
        <v>0.40914457364203388</v>
      </c>
      <c r="N21" s="9">
        <f>2*N19*N20/(N19+N20)</f>
        <v>0.31578123629206001</v>
      </c>
      <c r="O21" s="2" t="s">
        <v>15</v>
      </c>
    </row>
    <row r="22" spans="2:15" x14ac:dyDescent="0.3">
      <c r="C22" s="2" t="s">
        <v>8</v>
      </c>
      <c r="D22" s="5">
        <v>387.68938934801599</v>
      </c>
      <c r="E22" s="5">
        <v>32.6900543728363</v>
      </c>
      <c r="F22" s="5">
        <v>39.401106091774402</v>
      </c>
      <c r="G22" s="4">
        <v>479.8571900151</v>
      </c>
      <c r="H22" s="5">
        <v>21.693994377888799</v>
      </c>
      <c r="I22" s="5">
        <v>100.26327386719301</v>
      </c>
      <c r="J22" s="5">
        <v>24.404991927191599</v>
      </c>
      <c r="K22" s="6">
        <f t="shared" si="3"/>
        <v>1086</v>
      </c>
      <c r="L22" s="7">
        <f>G22/K22</f>
        <v>0.44185744936933702</v>
      </c>
      <c r="N22" s="9">
        <f>SUM(D19,E20,F21,G22,H23,I24,J25)/K26</f>
        <v>0.48288300106417681</v>
      </c>
      <c r="O22" s="2" t="s">
        <v>16</v>
      </c>
    </row>
    <row r="23" spans="2:15" x14ac:dyDescent="0.3">
      <c r="C23" s="2" t="s">
        <v>7</v>
      </c>
      <c r="D23" s="5">
        <v>55.0072577925404</v>
      </c>
      <c r="E23" s="5">
        <v>4.4830094275921404</v>
      </c>
      <c r="F23" s="5">
        <v>3.1960640189226401</v>
      </c>
      <c r="G23" s="5">
        <v>28.356473667049599</v>
      </c>
      <c r="H23" s="4">
        <v>5.76366585411599</v>
      </c>
      <c r="I23" s="5">
        <v>15.827521553373</v>
      </c>
      <c r="J23" s="5">
        <v>3.36600768640601</v>
      </c>
      <c r="K23" s="6">
        <f t="shared" si="3"/>
        <v>115.99999999999977</v>
      </c>
      <c r="L23" s="7">
        <f>H23/K23</f>
        <v>4.9686774604448286E-2</v>
      </c>
      <c r="N23" s="9">
        <v>0.27331109999999997</v>
      </c>
      <c r="O23" s="2" t="s">
        <v>17</v>
      </c>
    </row>
    <row r="24" spans="2:15" x14ac:dyDescent="0.3">
      <c r="C24" s="2" t="s">
        <v>4</v>
      </c>
      <c r="D24" s="5">
        <v>547.42879634885696</v>
      </c>
      <c r="E24" s="5">
        <v>31.2399470786447</v>
      </c>
      <c r="F24" s="5">
        <v>29.5238947414766</v>
      </c>
      <c r="G24" s="5">
        <v>124.81138186934901</v>
      </c>
      <c r="H24" s="5">
        <v>17.909994033752</v>
      </c>
      <c r="I24" s="4">
        <v>163.09820975861899</v>
      </c>
      <c r="J24" s="5">
        <v>36.987776169300297</v>
      </c>
      <c r="K24" s="6">
        <f t="shared" si="3"/>
        <v>950.99999999999864</v>
      </c>
      <c r="L24" s="7">
        <f>I24/K24</f>
        <v>0.17150179785343767</v>
      </c>
    </row>
    <row r="25" spans="2:15" x14ac:dyDescent="0.3">
      <c r="C25" s="2" t="s">
        <v>3</v>
      </c>
      <c r="D25" s="5">
        <v>138.313462407119</v>
      </c>
      <c r="E25" s="5">
        <v>6.0949833084476497</v>
      </c>
      <c r="F25" s="5">
        <v>6.2755753699976298</v>
      </c>
      <c r="G25" s="5">
        <v>24.035709613392999</v>
      </c>
      <c r="H25" s="5">
        <v>3.4291700787111701</v>
      </c>
      <c r="I25" s="5">
        <v>39.169130584590697</v>
      </c>
      <c r="J25" s="4">
        <v>9.6819686377402707</v>
      </c>
      <c r="K25" s="6">
        <f t="shared" si="3"/>
        <v>226.99999999999943</v>
      </c>
      <c r="L25" s="7">
        <f>J25/K25</f>
        <v>4.2651844219120244E-2</v>
      </c>
    </row>
    <row r="26" spans="2:15" x14ac:dyDescent="0.3">
      <c r="C26" s="2" t="s">
        <v>9</v>
      </c>
      <c r="D26" s="6">
        <f>SUM(D19:D25)</f>
        <v>3510.0005279797674</v>
      </c>
      <c r="E26" s="6">
        <f t="shared" ref="E26:J26" si="4">SUM(E19:E25)</f>
        <v>286.0000398848922</v>
      </c>
      <c r="F26" s="6">
        <f t="shared" si="4"/>
        <v>268.00015569538471</v>
      </c>
      <c r="G26" s="6">
        <f t="shared" si="4"/>
        <v>1085.9997540404759</v>
      </c>
      <c r="H26" s="6">
        <f t="shared" si="4"/>
        <v>115.99992943814928</v>
      </c>
      <c r="I26" s="6">
        <f t="shared" si="4"/>
        <v>950.9995760694062</v>
      </c>
      <c r="J26" s="6">
        <f t="shared" si="4"/>
        <v>227.00001689192024</v>
      </c>
      <c r="K26" s="6">
        <f>SUM(K19:K25)</f>
        <v>6443.9999999999973</v>
      </c>
      <c r="L26" s="5"/>
    </row>
    <row r="27" spans="2:15" x14ac:dyDescent="0.3">
      <c r="C27" s="2" t="s">
        <v>18</v>
      </c>
      <c r="D27" s="7">
        <f>D19/D26</f>
        <v>0.62974468003526785</v>
      </c>
      <c r="E27" s="7">
        <f>IFERROR(E20/E26, 0)</f>
        <v>0.46588147153161447</v>
      </c>
      <c r="F27" s="7">
        <f>IFERROR(F21/F26, 0)</f>
        <v>0.40914433594843364</v>
      </c>
      <c r="G27" s="7">
        <f>IFERROR(G22/G26, 0)</f>
        <v>0.44185754944214789</v>
      </c>
      <c r="H27" s="7">
        <f>IFERROR(H23/H26, 0)</f>
        <v>4.9686804828524958E-2</v>
      </c>
      <c r="I27" s="7">
        <f>IFERROR(I24/I26, 0)</f>
        <v>0.17150187430442734</v>
      </c>
      <c r="J27" s="7">
        <f>IFERROR(J25/J26, 0)</f>
        <v>4.2651841045236887E-2</v>
      </c>
      <c r="K27" s="5"/>
      <c r="L27" s="5"/>
    </row>
    <row r="28" spans="2:15" x14ac:dyDescent="0.3">
      <c r="C28" s="2" t="s">
        <v>19</v>
      </c>
      <c r="D28" s="5">
        <f>D26-K19</f>
        <v>5.2797976832152926E-4</v>
      </c>
      <c r="E28" s="5">
        <f>E26-K20</f>
        <v>3.9884892430563923E-5</v>
      </c>
      <c r="F28" s="5">
        <f>F26-K21</f>
        <v>1.5569538487625323E-4</v>
      </c>
      <c r="G28" s="5">
        <f>G26-K22</f>
        <v>-2.4595952413619671E-4</v>
      </c>
      <c r="H28" s="5">
        <f>H26-K23</f>
        <v>-7.0561850492367739E-5</v>
      </c>
      <c r="I28" s="5">
        <f>I26-K24</f>
        <v>-4.2393059243295284E-4</v>
      </c>
      <c r="J28" s="5">
        <f>J26-K25</f>
        <v>1.6891920807893257E-5</v>
      </c>
      <c r="K28" s="5"/>
      <c r="L28" s="5"/>
    </row>
    <row r="29" spans="2:15" x14ac:dyDescent="0.3">
      <c r="C29" s="2" t="s">
        <v>20</v>
      </c>
      <c r="D29" s="7">
        <f>D28/$J26</f>
        <v>2.3259018900113658E-6</v>
      </c>
      <c r="E29" s="7">
        <f t="shared" ref="E29:J29" si="5">E28/$J26</f>
        <v>1.7570435886599079E-7</v>
      </c>
      <c r="F29" s="7">
        <f t="shared" si="5"/>
        <v>6.85882701719724E-7</v>
      </c>
      <c r="G29" s="7">
        <f t="shared" si="5"/>
        <v>-1.0835220521296416E-6</v>
      </c>
      <c r="H29" s="7">
        <f t="shared" si="5"/>
        <v>-3.1084513322289225E-7</v>
      </c>
      <c r="I29" s="7">
        <f t="shared" si="5"/>
        <v>-1.8675355105140615E-6</v>
      </c>
      <c r="J29" s="7">
        <f t="shared" si="5"/>
        <v>7.4413742514987903E-8</v>
      </c>
      <c r="K29" s="5"/>
      <c r="L29" s="5"/>
    </row>
    <row r="32" spans="2:15" x14ac:dyDescent="0.3">
      <c r="B32" t="s">
        <v>22</v>
      </c>
    </row>
    <row r="33" spans="3:15" x14ac:dyDescent="0.3">
      <c r="C33" s="1" t="s">
        <v>1</v>
      </c>
      <c r="D33" s="2" t="s">
        <v>6</v>
      </c>
      <c r="E33" s="2" t="s">
        <v>5</v>
      </c>
      <c r="F33" s="2" t="s">
        <v>2</v>
      </c>
      <c r="G33" s="2" t="s">
        <v>8</v>
      </c>
      <c r="H33" s="2" t="s">
        <v>7</v>
      </c>
      <c r="I33" s="2" t="s">
        <v>4</v>
      </c>
      <c r="J33" s="2" t="s">
        <v>3</v>
      </c>
      <c r="K33" s="2" t="s">
        <v>9</v>
      </c>
      <c r="L33" s="2" t="s">
        <v>10</v>
      </c>
      <c r="N33" s="3" t="s">
        <v>11</v>
      </c>
      <c r="O33" s="3" t="s">
        <v>12</v>
      </c>
    </row>
    <row r="34" spans="3:15" x14ac:dyDescent="0.3">
      <c r="C34" s="2" t="s">
        <v>6</v>
      </c>
      <c r="D34" s="4">
        <v>2843.6000041890002</v>
      </c>
      <c r="E34" s="5">
        <v>297.59357985787301</v>
      </c>
      <c r="F34" s="5">
        <v>255.77835872973799</v>
      </c>
      <c r="G34" s="5">
        <v>914.55827369037695</v>
      </c>
      <c r="H34" s="5">
        <v>116.517461158546</v>
      </c>
      <c r="I34" s="5">
        <v>1342.54263474505</v>
      </c>
      <c r="J34" s="5">
        <v>215.409687629422</v>
      </c>
      <c r="K34" s="6">
        <f>SUM(D34:J34)</f>
        <v>5986.0000000000064</v>
      </c>
      <c r="L34" s="7">
        <f>D34/K34</f>
        <v>0.47504176481607036</v>
      </c>
      <c r="N34" s="8">
        <f>AVERAGE(L34:L40)</f>
        <v>0.22630136251372884</v>
      </c>
      <c r="O34" s="2" t="s">
        <v>13</v>
      </c>
    </row>
    <row r="35" spans="3:15" x14ac:dyDescent="0.3">
      <c r="C35" s="2" t="s">
        <v>5</v>
      </c>
      <c r="D35" s="5">
        <v>337.05992741650999</v>
      </c>
      <c r="E35" s="4">
        <v>279.135307899792</v>
      </c>
      <c r="F35" s="5">
        <v>25.0321907449481</v>
      </c>
      <c r="G35" s="5">
        <v>206.535260871205</v>
      </c>
      <c r="H35" s="5">
        <v>35.0735959709912</v>
      </c>
      <c r="I35" s="5">
        <v>172.64387599752001</v>
      </c>
      <c r="J35" s="5">
        <v>25.519841099029399</v>
      </c>
      <c r="K35" s="6">
        <f t="shared" ref="K35:K40" si="6">SUM(D35:J35)</f>
        <v>1080.9999999999957</v>
      </c>
      <c r="L35" s="7">
        <f>E35/K35</f>
        <v>0.25821952627177902</v>
      </c>
      <c r="N35" s="8">
        <f>AVERAGE(D42:J42)</f>
        <v>0.22630136274203796</v>
      </c>
      <c r="O35" s="2" t="s">
        <v>14</v>
      </c>
    </row>
    <row r="36" spans="3:15" x14ac:dyDescent="0.3">
      <c r="C36" s="2" t="s">
        <v>2</v>
      </c>
      <c r="D36" s="5">
        <v>311.62556290629499</v>
      </c>
      <c r="E36" s="5">
        <v>25.055024305314799</v>
      </c>
      <c r="F36" s="4">
        <v>231.91929195015101</v>
      </c>
      <c r="G36" s="5">
        <v>189.095261273636</v>
      </c>
      <c r="H36" s="5">
        <v>13.5135239292443</v>
      </c>
      <c r="I36" s="5">
        <v>141.893183729713</v>
      </c>
      <c r="J36" s="5">
        <v>24.8981519056453</v>
      </c>
      <c r="K36" s="6">
        <f t="shared" si="6"/>
        <v>937.99999999999932</v>
      </c>
      <c r="L36" s="7">
        <f>F36/K36</f>
        <v>0.24724871210037438</v>
      </c>
      <c r="N36" s="9">
        <f>2*N34*N35/(N34+N35)</f>
        <v>0.22630136262788339</v>
      </c>
      <c r="O36" s="2" t="s">
        <v>15</v>
      </c>
    </row>
    <row r="37" spans="3:15" x14ac:dyDescent="0.3">
      <c r="C37" s="2" t="s">
        <v>8</v>
      </c>
      <c r="D37" s="5">
        <v>1029.9067753244101</v>
      </c>
      <c r="E37" s="5">
        <v>205.9118618668</v>
      </c>
      <c r="F37" s="5">
        <v>201.40719534688199</v>
      </c>
      <c r="G37" s="4">
        <v>1049.45106984318</v>
      </c>
      <c r="H37" s="5">
        <v>73.659871290372607</v>
      </c>
      <c r="I37" s="5">
        <v>483.78982248510403</v>
      </c>
      <c r="J37" s="5">
        <v>77.873403843242997</v>
      </c>
      <c r="K37" s="6">
        <f t="shared" si="6"/>
        <v>3121.9999999999918</v>
      </c>
      <c r="L37" s="7">
        <f>G37/K37</f>
        <v>0.33614704351158958</v>
      </c>
      <c r="N37" s="9">
        <f>SUM(D34,E35,F36,G37,H38,I39,J40)/K41</f>
        <v>0.33832874588678452</v>
      </c>
      <c r="O37" s="2" t="s">
        <v>16</v>
      </c>
    </row>
    <row r="38" spans="3:15" x14ac:dyDescent="0.3">
      <c r="C38" s="2" t="s">
        <v>7</v>
      </c>
      <c r="D38" s="5">
        <v>122.457573150611</v>
      </c>
      <c r="E38" s="5">
        <v>26.6767636035541</v>
      </c>
      <c r="F38" s="5">
        <v>17.923178116421401</v>
      </c>
      <c r="G38" s="5">
        <v>78.090862837685705</v>
      </c>
      <c r="H38" s="4">
        <v>10.995883327062</v>
      </c>
      <c r="I38" s="5">
        <v>60.709587228134502</v>
      </c>
      <c r="J38" s="5">
        <v>9.1461517365306495</v>
      </c>
      <c r="K38" s="6">
        <f t="shared" si="6"/>
        <v>325.99999999999943</v>
      </c>
      <c r="L38" s="7">
        <f>H38/K38</f>
        <v>3.3729703457245457E-2</v>
      </c>
      <c r="N38" s="9">
        <v>0.27331109999999997</v>
      </c>
      <c r="O38" s="2" t="s">
        <v>17</v>
      </c>
    </row>
    <row r="39" spans="3:15" x14ac:dyDescent="0.3">
      <c r="C39" s="2" t="s">
        <v>4</v>
      </c>
      <c r="D39" s="5">
        <v>1139.87037969419</v>
      </c>
      <c r="E39" s="5">
        <v>217.271944058673</v>
      </c>
      <c r="F39" s="5">
        <v>182.561990916996</v>
      </c>
      <c r="G39" s="5">
        <v>605.58968370447496</v>
      </c>
      <c r="H39" s="5">
        <v>66.724952118476907</v>
      </c>
      <c r="I39" s="4">
        <v>569.95111969949903</v>
      </c>
      <c r="J39" s="5">
        <v>89.029929807685093</v>
      </c>
      <c r="K39" s="6">
        <f t="shared" si="6"/>
        <v>2870.9999999999945</v>
      </c>
      <c r="L39" s="7">
        <f>I39/K39</f>
        <v>0.19852006955747131</v>
      </c>
    </row>
    <row r="40" spans="3:15" x14ac:dyDescent="0.3">
      <c r="C40" s="2" t="s">
        <v>3</v>
      </c>
      <c r="D40" s="5">
        <v>201.479727620679</v>
      </c>
      <c r="E40" s="5">
        <v>29.355509707442799</v>
      </c>
      <c r="F40" s="5">
        <v>23.3777947328919</v>
      </c>
      <c r="G40" s="5">
        <v>78.679597700901994</v>
      </c>
      <c r="H40" s="5">
        <v>9.5147068384404196</v>
      </c>
      <c r="I40" s="5">
        <v>99.469818609883106</v>
      </c>
      <c r="J40" s="4">
        <v>16.1228447897598</v>
      </c>
      <c r="K40" s="6">
        <f t="shared" si="6"/>
        <v>457.99999999999898</v>
      </c>
      <c r="L40" s="7">
        <f>J40/K40</f>
        <v>3.5202717881571692E-2</v>
      </c>
    </row>
    <row r="41" spans="3:15" x14ac:dyDescent="0.3">
      <c r="C41" s="2" t="s">
        <v>9</v>
      </c>
      <c r="D41" s="6">
        <f>SUM(D34:D40)</f>
        <v>5985.9999503016952</v>
      </c>
      <c r="E41" s="6">
        <f t="shared" ref="E41:J41" si="7">SUM(E34:E40)</f>
        <v>1080.9999912994497</v>
      </c>
      <c r="F41" s="6">
        <f t="shared" si="7"/>
        <v>938.0000005380283</v>
      </c>
      <c r="G41" s="6">
        <f t="shared" si="7"/>
        <v>3122.0000099214599</v>
      </c>
      <c r="H41" s="6">
        <f t="shared" si="7"/>
        <v>325.99999463313344</v>
      </c>
      <c r="I41" s="6">
        <f t="shared" si="7"/>
        <v>2871.0000424949035</v>
      </c>
      <c r="J41" s="6">
        <f t="shared" si="7"/>
        <v>458.00001081131529</v>
      </c>
      <c r="K41" s="6">
        <f>SUM(K34:K40)</f>
        <v>14781.999999999985</v>
      </c>
      <c r="L41" s="5"/>
    </row>
    <row r="42" spans="3:15" x14ac:dyDescent="0.3">
      <c r="C42" s="2" t="s">
        <v>18</v>
      </c>
      <c r="D42" s="7">
        <f>D34/D41</f>
        <v>0.47504176876006865</v>
      </c>
      <c r="E42" s="7">
        <f>IFERROR(E35/E41, 0)</f>
        <v>0.25821952835008694</v>
      </c>
      <c r="F42" s="7">
        <f>IFERROR(F36/F41, 0)</f>
        <v>0.24724871195855458</v>
      </c>
      <c r="G42" s="7">
        <f>IFERROR(G37/G41, 0)</f>
        <v>0.33614704244334098</v>
      </c>
      <c r="H42" s="7">
        <f>IFERROR(H38/H41, 0)</f>
        <v>3.3729704012530122E-2</v>
      </c>
      <c r="I42" s="7">
        <f>IFERROR(I39/I41, 0)</f>
        <v>0.19852006661909019</v>
      </c>
      <c r="J42" s="7">
        <f>IFERROR(J40/J41, 0)</f>
        <v>3.5202717050594162E-2</v>
      </c>
      <c r="K42" s="5"/>
      <c r="L42" s="5"/>
    </row>
    <row r="43" spans="3:15" x14ac:dyDescent="0.3">
      <c r="C43" s="2" t="s">
        <v>19</v>
      </c>
      <c r="D43" s="5">
        <f>D41-K34</f>
        <v>-4.9698311158863362E-5</v>
      </c>
      <c r="E43" s="5">
        <f>E41-K35</f>
        <v>-8.7005460045475047E-6</v>
      </c>
      <c r="F43" s="5">
        <f>F41-K36</f>
        <v>5.3802898491994711E-7</v>
      </c>
      <c r="G43" s="5">
        <f>G41-K37</f>
        <v>9.9214680631121155E-6</v>
      </c>
      <c r="H43" s="5">
        <f>H41-K38</f>
        <v>-5.3668659916183969E-6</v>
      </c>
      <c r="I43" s="5">
        <f>I41-K39</f>
        <v>4.2494908939261222E-5</v>
      </c>
      <c r="J43" s="5">
        <f>J41-K40</f>
        <v>1.0811316315084696E-5</v>
      </c>
      <c r="K43" s="5"/>
      <c r="L43" s="5"/>
    </row>
    <row r="44" spans="3:15" x14ac:dyDescent="0.3">
      <c r="C44" s="2" t="s">
        <v>20</v>
      </c>
      <c r="D44" s="7">
        <f>D43/$J41</f>
        <v>-1.0851159385526268E-7</v>
      </c>
      <c r="E44" s="7">
        <f t="shared" ref="E44:J44" si="8">E43/$J41</f>
        <v>-1.8996824889010571E-8</v>
      </c>
      <c r="F44" s="7">
        <f t="shared" si="8"/>
        <v>1.1747357472041671E-9</v>
      </c>
      <c r="G44" s="7">
        <f t="shared" si="8"/>
        <v>2.1662593512906083E-8</v>
      </c>
      <c r="H44" s="7">
        <f t="shared" si="8"/>
        <v>-1.1718047740023774E-8</v>
      </c>
      <c r="I44" s="7">
        <f t="shared" si="8"/>
        <v>9.2783641781982564E-8</v>
      </c>
      <c r="J44" s="7">
        <f t="shared" si="8"/>
        <v>2.3605493580520221E-8</v>
      </c>
      <c r="K44" s="5"/>
      <c r="L4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EricModel_SoftMax</vt:lpstr>
      <vt:lpstr>EricModel_HardMax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Martinez Santos</dc:creator>
  <cp:lastModifiedBy>Gonzalo Martinez Santos</cp:lastModifiedBy>
  <dcterms:created xsi:type="dcterms:W3CDTF">2020-07-21T17:26:31Z</dcterms:created>
  <dcterms:modified xsi:type="dcterms:W3CDTF">2020-07-21T17:52:46Z</dcterms:modified>
</cp:coreProperties>
</file>