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_Logit_Models\Location_Choice\Proposed\"/>
    </mc:Choice>
  </mc:AlternateContent>
  <xr:revisionPtr revIDLastSave="0" documentId="13_ncr:1_{09818D30-587A-4E90-8186-BA83C7428F4D}" xr6:coauthVersionLast="44" xr6:coauthVersionMax="44" xr10:uidLastSave="{00000000-0000-0000-0000-000000000000}"/>
  <bookViews>
    <workbookView xWindow="-110" yWindow="-110" windowWidth="22780" windowHeight="14660" xr2:uid="{A25D8D46-635A-47F6-90AA-F320D20559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1" i="1" l="1"/>
  <c r="I42" i="1" s="1"/>
  <c r="H41" i="1"/>
  <c r="G41" i="1"/>
  <c r="G42" i="1" s="1"/>
  <c r="F41" i="1"/>
  <c r="F42" i="1" s="1"/>
  <c r="E41" i="1"/>
  <c r="E42" i="1" s="1"/>
  <c r="D41" i="1"/>
  <c r="C41" i="1"/>
  <c r="C42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I26" i="1"/>
  <c r="I27" i="1" s="1"/>
  <c r="H26" i="1"/>
  <c r="G26" i="1"/>
  <c r="G27" i="1" s="1"/>
  <c r="F26" i="1"/>
  <c r="F27" i="1" s="1"/>
  <c r="E26" i="1"/>
  <c r="E27" i="1" s="1"/>
  <c r="D26" i="1"/>
  <c r="C26" i="1"/>
  <c r="C27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D11" i="1"/>
  <c r="E11" i="1"/>
  <c r="F11" i="1"/>
  <c r="G11" i="1"/>
  <c r="H11" i="1"/>
  <c r="I11" i="1"/>
  <c r="I13" i="1" s="1"/>
  <c r="C11" i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4" i="1"/>
  <c r="K4" i="1" s="1"/>
  <c r="E13" i="1" l="1"/>
  <c r="D43" i="1"/>
  <c r="H43" i="1"/>
  <c r="J41" i="1"/>
  <c r="M37" i="1" s="1"/>
  <c r="K34" i="1"/>
  <c r="M34" i="1" s="1"/>
  <c r="E43" i="1"/>
  <c r="I43" i="1"/>
  <c r="H42" i="1"/>
  <c r="F43" i="1"/>
  <c r="C43" i="1"/>
  <c r="G43" i="1"/>
  <c r="D42" i="1"/>
  <c r="M35" i="1" s="1"/>
  <c r="H13" i="1"/>
  <c r="D13" i="1"/>
  <c r="G13" i="1"/>
  <c r="J26" i="1"/>
  <c r="M22" i="1" s="1"/>
  <c r="D28" i="1"/>
  <c r="H28" i="1"/>
  <c r="E28" i="1"/>
  <c r="K19" i="1"/>
  <c r="M19" i="1" s="1"/>
  <c r="I28" i="1"/>
  <c r="D27" i="1"/>
  <c r="H27" i="1"/>
  <c r="F28" i="1"/>
  <c r="F29" i="1" s="1"/>
  <c r="C28" i="1"/>
  <c r="G28" i="1"/>
  <c r="M4" i="1"/>
  <c r="C13" i="1"/>
  <c r="F13" i="1"/>
  <c r="J11" i="1"/>
  <c r="M7" i="1" s="1"/>
  <c r="C12" i="1"/>
  <c r="G12" i="1"/>
  <c r="F12" i="1"/>
  <c r="D12" i="1"/>
  <c r="H12" i="1"/>
  <c r="E12" i="1"/>
  <c r="I12" i="1"/>
  <c r="G44" i="1" l="1"/>
  <c r="I44" i="1"/>
  <c r="H44" i="1"/>
  <c r="C44" i="1"/>
  <c r="E44" i="1"/>
  <c r="D44" i="1"/>
  <c r="F44" i="1"/>
  <c r="M36" i="1"/>
  <c r="E29" i="1"/>
  <c r="I14" i="1"/>
  <c r="G29" i="1"/>
  <c r="H29" i="1"/>
  <c r="C29" i="1"/>
  <c r="I29" i="1"/>
  <c r="D29" i="1"/>
  <c r="M20" i="1"/>
  <c r="M21" i="1" s="1"/>
  <c r="F14" i="1"/>
  <c r="D14" i="1"/>
  <c r="C14" i="1"/>
  <c r="M5" i="1"/>
  <c r="M6" i="1" s="1"/>
  <c r="H14" i="1"/>
  <c r="G14" i="1"/>
  <c r="E14" i="1"/>
</calcChain>
</file>

<file path=xl/sharedStrings.xml><?xml version="1.0" encoding="utf-8"?>
<sst xmlns="http://schemas.openxmlformats.org/spreadsheetml/2006/main" count="87" uniqueCount="23">
  <si>
    <t>Total</t>
  </si>
  <si>
    <t>Pred-Obs</t>
  </si>
  <si>
    <t>Precision</t>
  </si>
  <si>
    <t>(P-O)/T</t>
  </si>
  <si>
    <t>MI</t>
  </si>
  <si>
    <t>OC</t>
  </si>
  <si>
    <t>RY</t>
  </si>
  <si>
    <t>SC</t>
  </si>
  <si>
    <t>SG</t>
  </si>
  <si>
    <t>YG</t>
  </si>
  <si>
    <t>YK</t>
  </si>
  <si>
    <t>Recall</t>
  </si>
  <si>
    <t>Macro Recall</t>
  </si>
  <si>
    <t>Accuracy</t>
  </si>
  <si>
    <t>Macro Precision</t>
  </si>
  <si>
    <t>Macro F1</t>
  </si>
  <si>
    <t>Ave Prob Obs</t>
  </si>
  <si>
    <t>Stat</t>
  </si>
  <si>
    <t>Value</t>
  </si>
  <si>
    <t>Non-Family</t>
  </si>
  <si>
    <t>Family</t>
  </si>
  <si>
    <t>Obs\Pred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</si>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</sst>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64" fontId="0" fillId="0" borderId="1" xfId="0" applyNumberFormat="1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D915-47C2-4B68-88FC-9CA9AAB36509}">
  <dimension ref="A2:N44"/>
  <sheetViews>
    <sheetView tabSelected="1" workbookViewId="0">
      <selection activeCell="O31" sqref="O31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0</v>
      </c>
      <c r="K3" s="2" t="s">
        <v>11</v>
      </c>
      <c r="M3" s="7" t="s">
        <v>18</v>
      </c>
      <c r="N3" s="7" t="s">
        <v>17</v>
      </c>
    </row>
    <row r="4" spans="1:14" x14ac:dyDescent="0.35">
      <c r="B4" s="2" t="s">
        <v>4</v>
      </c>
      <c r="C4" s="3">
        <v>288</v>
      </c>
      <c r="D4" s="2">
        <v>0</v>
      </c>
      <c r="E4" s="2">
        <v>0</v>
      </c>
      <c r="F4" s="2">
        <v>7</v>
      </c>
      <c r="G4" s="2">
        <v>194</v>
      </c>
      <c r="H4" s="2">
        <v>0</v>
      </c>
      <c r="I4" s="2">
        <v>177</v>
      </c>
      <c r="J4" s="4">
        <f>SUM(C4:I4)</f>
        <v>666</v>
      </c>
      <c r="K4" s="6">
        <f>C4/J4</f>
        <v>0.43243243243243246</v>
      </c>
      <c r="M4" s="5">
        <f>AVERAGE(K4:K10)</f>
        <v>0.25972849362000894</v>
      </c>
      <c r="N4" s="2" t="s">
        <v>12</v>
      </c>
    </row>
    <row r="5" spans="1:14" x14ac:dyDescent="0.35">
      <c r="B5" s="2" t="s">
        <v>5</v>
      </c>
      <c r="C5" s="2">
        <v>30</v>
      </c>
      <c r="D5" s="3">
        <v>0</v>
      </c>
      <c r="E5" s="2">
        <v>0</v>
      </c>
      <c r="F5" s="2">
        <v>17</v>
      </c>
      <c r="G5" s="2">
        <v>78</v>
      </c>
      <c r="H5" s="2">
        <v>0</v>
      </c>
      <c r="I5" s="2">
        <v>105</v>
      </c>
      <c r="J5" s="4">
        <f t="shared" ref="J5:J10" si="0">SUM(C5:I5)</f>
        <v>230</v>
      </c>
      <c r="K5" s="6">
        <f>D5/J5</f>
        <v>0</v>
      </c>
      <c r="M5" s="5">
        <f>AVERAGE(C12:I12)</f>
        <v>0.19617991206790267</v>
      </c>
      <c r="N5" s="2" t="s">
        <v>14</v>
      </c>
    </row>
    <row r="6" spans="1:14" x14ac:dyDescent="0.35">
      <c r="B6" s="2" t="s">
        <v>6</v>
      </c>
      <c r="C6" s="2">
        <v>224</v>
      </c>
      <c r="D6" s="2">
        <v>0</v>
      </c>
      <c r="E6" s="3">
        <v>0</v>
      </c>
      <c r="F6" s="2">
        <v>175</v>
      </c>
      <c r="G6" s="2">
        <v>674</v>
      </c>
      <c r="H6" s="2">
        <v>0</v>
      </c>
      <c r="I6" s="2">
        <v>788</v>
      </c>
      <c r="J6" s="4">
        <f t="shared" si="0"/>
        <v>1861</v>
      </c>
      <c r="K6" s="6">
        <f>E6/J6</f>
        <v>0</v>
      </c>
      <c r="M6" s="6">
        <f>2*M4*M5/(M4+M5)</f>
        <v>0.22352521868079786</v>
      </c>
      <c r="N6" s="2" t="s">
        <v>15</v>
      </c>
    </row>
    <row r="7" spans="1:14" x14ac:dyDescent="0.35">
      <c r="B7" s="2" t="s">
        <v>7</v>
      </c>
      <c r="C7" s="2">
        <v>9</v>
      </c>
      <c r="D7" s="2">
        <v>0</v>
      </c>
      <c r="E7" s="2">
        <v>0</v>
      </c>
      <c r="F7" s="3">
        <v>215</v>
      </c>
      <c r="G7" s="2">
        <v>276</v>
      </c>
      <c r="H7" s="2">
        <v>0</v>
      </c>
      <c r="I7" s="2">
        <v>291</v>
      </c>
      <c r="J7" s="4">
        <f t="shared" si="0"/>
        <v>791</v>
      </c>
      <c r="K7" s="6">
        <f>F7/J7</f>
        <v>0.27180783817951959</v>
      </c>
      <c r="M7" s="6">
        <f>SUM(C4,D5,E6,F7,G8,H9,I10)/J11</f>
        <v>0.36415622338483999</v>
      </c>
      <c r="N7" s="2" t="s">
        <v>13</v>
      </c>
    </row>
    <row r="8" spans="1:14" x14ac:dyDescent="0.35">
      <c r="B8" s="2" t="s">
        <v>8</v>
      </c>
      <c r="C8" s="2">
        <v>174</v>
      </c>
      <c r="D8" s="2">
        <v>0</v>
      </c>
      <c r="E8" s="2">
        <v>0</v>
      </c>
      <c r="F8" s="2">
        <v>134</v>
      </c>
      <c r="G8" s="3">
        <v>1381</v>
      </c>
      <c r="H8" s="2">
        <v>0</v>
      </c>
      <c r="I8" s="2">
        <v>763</v>
      </c>
      <c r="J8" s="4">
        <f t="shared" si="0"/>
        <v>2452</v>
      </c>
      <c r="K8" s="6">
        <f>G8/J8</f>
        <v>0.56321370309951058</v>
      </c>
      <c r="M8" s="6">
        <v>0.27331109999999997</v>
      </c>
      <c r="N8" s="2" t="s">
        <v>16</v>
      </c>
    </row>
    <row r="9" spans="1:14" x14ac:dyDescent="0.35">
      <c r="B9" s="2" t="s">
        <v>9</v>
      </c>
      <c r="C9" s="2">
        <v>20</v>
      </c>
      <c r="D9" s="2">
        <v>0</v>
      </c>
      <c r="E9" s="2">
        <v>0</v>
      </c>
      <c r="F9" s="2">
        <v>26</v>
      </c>
      <c r="G9" s="2">
        <v>69</v>
      </c>
      <c r="H9" s="3">
        <v>0</v>
      </c>
      <c r="I9" s="2">
        <v>90</v>
      </c>
      <c r="J9" s="4">
        <f t="shared" si="0"/>
        <v>205</v>
      </c>
      <c r="K9" s="6">
        <f>H9/J9</f>
        <v>0</v>
      </c>
    </row>
    <row r="10" spans="1:14" x14ac:dyDescent="0.35">
      <c r="B10" s="2" t="s">
        <v>10</v>
      </c>
      <c r="C10" s="2">
        <v>200</v>
      </c>
      <c r="D10" s="2">
        <v>0</v>
      </c>
      <c r="E10" s="2">
        <v>0</v>
      </c>
      <c r="F10" s="2">
        <v>117</v>
      </c>
      <c r="G10" s="2">
        <v>588</v>
      </c>
      <c r="H10" s="2">
        <v>0</v>
      </c>
      <c r="I10" s="3">
        <v>1109</v>
      </c>
      <c r="J10" s="4">
        <f t="shared" si="0"/>
        <v>2014</v>
      </c>
      <c r="K10" s="6">
        <f>I10/J10</f>
        <v>0.55064548162859983</v>
      </c>
    </row>
    <row r="11" spans="1:14" x14ac:dyDescent="0.35">
      <c r="B11" s="2" t="s">
        <v>0</v>
      </c>
      <c r="C11" s="4">
        <f>SUM(C4:C10)</f>
        <v>945</v>
      </c>
      <c r="D11" s="4">
        <f t="shared" ref="D11:I11" si="1">SUM(D4:D10)</f>
        <v>0</v>
      </c>
      <c r="E11" s="4">
        <f t="shared" si="1"/>
        <v>0</v>
      </c>
      <c r="F11" s="4">
        <f t="shared" si="1"/>
        <v>691</v>
      </c>
      <c r="G11" s="4">
        <f t="shared" si="1"/>
        <v>3260</v>
      </c>
      <c r="H11" s="4">
        <f t="shared" si="1"/>
        <v>0</v>
      </c>
      <c r="I11" s="4">
        <f t="shared" si="1"/>
        <v>3323</v>
      </c>
      <c r="J11" s="4">
        <f>SUM(J4:J10)</f>
        <v>8219</v>
      </c>
      <c r="K11" s="2"/>
    </row>
    <row r="12" spans="1:14" x14ac:dyDescent="0.35">
      <c r="B12" s="2" t="s">
        <v>2</v>
      </c>
      <c r="C12" s="6">
        <f>C4/C11</f>
        <v>0.30476190476190479</v>
      </c>
      <c r="D12" s="6">
        <f>IFERROR(D5/D11, 0)</f>
        <v>0</v>
      </c>
      <c r="E12" s="6">
        <f>IFERROR(E6/E11, 0)</f>
        <v>0</v>
      </c>
      <c r="F12" s="6">
        <f>IFERROR(F7/F11, 0)</f>
        <v>0.31114327062228653</v>
      </c>
      <c r="G12" s="6">
        <f>IFERROR(G8/G11, 0)</f>
        <v>0.42361963190184049</v>
      </c>
      <c r="H12" s="6">
        <f>IFERROR(H9/H11, 0)</f>
        <v>0</v>
      </c>
      <c r="I12" s="6">
        <f>IFERROR(I10/I11, 0)</f>
        <v>0.33373457718928679</v>
      </c>
      <c r="J12" s="2"/>
      <c r="K12" s="2"/>
    </row>
    <row r="13" spans="1:14" x14ac:dyDescent="0.35">
      <c r="B13" s="2" t="s">
        <v>1</v>
      </c>
      <c r="C13" s="2">
        <f>C11-J4</f>
        <v>279</v>
      </c>
      <c r="D13" s="2">
        <f>D11-J5</f>
        <v>-230</v>
      </c>
      <c r="E13" s="2">
        <f>E11-J6</f>
        <v>-1861</v>
      </c>
      <c r="F13" s="2">
        <f>F11-J7</f>
        <v>-100</v>
      </c>
      <c r="G13" s="2">
        <f>G11-J8</f>
        <v>808</v>
      </c>
      <c r="H13" s="2">
        <f>H11-J9</f>
        <v>-205</v>
      </c>
      <c r="I13" s="2">
        <f>I11-J10</f>
        <v>1309</v>
      </c>
      <c r="J13" s="2"/>
      <c r="K13" s="2"/>
    </row>
    <row r="14" spans="1:14" x14ac:dyDescent="0.35">
      <c r="B14" s="2" t="s">
        <v>3</v>
      </c>
      <c r="C14" s="6">
        <f>C13/$J$11</f>
        <v>3.3945735490935637E-2</v>
      </c>
      <c r="D14" s="6">
        <f t="shared" ref="D14:I14" si="2">D13/$J$11</f>
        <v>-2.7983939652025794E-2</v>
      </c>
      <c r="E14" s="6">
        <f t="shared" si="2"/>
        <v>-0.22642657257573914</v>
      </c>
      <c r="F14" s="6">
        <f t="shared" si="2"/>
        <v>-1.2166930283489476E-2</v>
      </c>
      <c r="G14" s="6">
        <f t="shared" si="2"/>
        <v>9.830879669059496E-2</v>
      </c>
      <c r="H14" s="6">
        <f t="shared" si="2"/>
        <v>-2.4942207081153425E-2</v>
      </c>
      <c r="I14" s="6">
        <f t="shared" si="2"/>
        <v>0.15926511741087723</v>
      </c>
      <c r="J14" s="2"/>
      <c r="K14" s="2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0</v>
      </c>
      <c r="K18" s="2" t="s">
        <v>11</v>
      </c>
      <c r="M18" s="7" t="s">
        <v>18</v>
      </c>
      <c r="N18" s="7" t="s">
        <v>17</v>
      </c>
    </row>
    <row r="19" spans="1:14" x14ac:dyDescent="0.35">
      <c r="B19" s="2" t="s">
        <v>4</v>
      </c>
      <c r="C19" s="3">
        <v>168</v>
      </c>
      <c r="D19" s="2">
        <v>0</v>
      </c>
      <c r="E19" s="2">
        <v>0</v>
      </c>
      <c r="F19" s="2">
        <v>0</v>
      </c>
      <c r="G19" s="2">
        <v>86</v>
      </c>
      <c r="H19" s="2">
        <v>0</v>
      </c>
      <c r="I19" s="2">
        <v>10</v>
      </c>
      <c r="J19" s="4">
        <f>SUM(C19:I19)</f>
        <v>264</v>
      </c>
      <c r="K19" s="6">
        <f>C19/J19</f>
        <v>0.63636363636363635</v>
      </c>
      <c r="M19" s="5">
        <f>AVERAGE(K19:K25)</f>
        <v>0.38756614361696279</v>
      </c>
      <c r="N19" s="2" t="s">
        <v>12</v>
      </c>
    </row>
    <row r="20" spans="1:14" x14ac:dyDescent="0.35">
      <c r="B20" s="2" t="s">
        <v>5</v>
      </c>
      <c r="C20" s="2">
        <v>7</v>
      </c>
      <c r="D20" s="3">
        <v>0</v>
      </c>
      <c r="E20" s="2">
        <v>0</v>
      </c>
      <c r="F20" s="2">
        <v>4</v>
      </c>
      <c r="G20" s="2">
        <v>204</v>
      </c>
      <c r="H20" s="2">
        <v>0</v>
      </c>
      <c r="I20" s="2">
        <v>10</v>
      </c>
      <c r="J20" s="4">
        <f t="shared" ref="J20:J25" si="3">SUM(C20:I20)</f>
        <v>225</v>
      </c>
      <c r="K20" s="6">
        <f>D20/J20</f>
        <v>0</v>
      </c>
      <c r="M20" s="5">
        <f>AVERAGE(C27:I27)</f>
        <v>0.38720855668437931</v>
      </c>
      <c r="N20" s="2" t="s">
        <v>14</v>
      </c>
    </row>
    <row r="21" spans="1:14" x14ac:dyDescent="0.35">
      <c r="B21" s="2" t="s">
        <v>6</v>
      </c>
      <c r="C21" s="2">
        <v>22</v>
      </c>
      <c r="D21" s="2">
        <v>0</v>
      </c>
      <c r="E21" s="3">
        <v>0</v>
      </c>
      <c r="F21" s="2">
        <v>21</v>
      </c>
      <c r="G21" s="2">
        <v>738</v>
      </c>
      <c r="H21" s="2">
        <v>0</v>
      </c>
      <c r="I21" s="2">
        <v>66</v>
      </c>
      <c r="J21" s="4">
        <f t="shared" si="3"/>
        <v>847</v>
      </c>
      <c r="K21" s="6">
        <f>E21/J21</f>
        <v>0</v>
      </c>
      <c r="M21" s="6">
        <f>2*M19*M20/(M19+M20)</f>
        <v>0.38738726763093057</v>
      </c>
      <c r="N21" s="2" t="s">
        <v>15</v>
      </c>
    </row>
    <row r="22" spans="1:14" x14ac:dyDescent="0.35">
      <c r="B22" s="2" t="s">
        <v>7</v>
      </c>
      <c r="C22" s="2">
        <v>1</v>
      </c>
      <c r="D22" s="2">
        <v>0</v>
      </c>
      <c r="E22" s="2">
        <v>0</v>
      </c>
      <c r="F22" s="3">
        <v>180</v>
      </c>
      <c r="G22" s="2">
        <v>88</v>
      </c>
      <c r="H22" s="2">
        <v>0</v>
      </c>
      <c r="I22" s="2">
        <v>14</v>
      </c>
      <c r="J22" s="4">
        <f t="shared" si="3"/>
        <v>283</v>
      </c>
      <c r="K22" s="6">
        <f>F22/J22</f>
        <v>0.63604240282685509</v>
      </c>
      <c r="M22" s="6">
        <f>SUM(C19,D20,E21,F22,G23,H24,I25)/J26</f>
        <v>0.66815785269212336</v>
      </c>
      <c r="N22" s="2" t="s">
        <v>13</v>
      </c>
    </row>
    <row r="23" spans="1:14" x14ac:dyDescent="0.35">
      <c r="B23" s="2" t="s">
        <v>8</v>
      </c>
      <c r="C23" s="2">
        <v>17</v>
      </c>
      <c r="D23" s="2">
        <v>0</v>
      </c>
      <c r="E23" s="2">
        <v>0</v>
      </c>
      <c r="F23" s="2">
        <v>28</v>
      </c>
      <c r="G23" s="3">
        <v>3319</v>
      </c>
      <c r="H23" s="2">
        <v>0</v>
      </c>
      <c r="I23" s="2">
        <v>96</v>
      </c>
      <c r="J23" s="4">
        <f t="shared" si="3"/>
        <v>3460</v>
      </c>
      <c r="K23" s="6">
        <f>G23/J23</f>
        <v>0.95924855491329475</v>
      </c>
      <c r="M23" s="6">
        <v>0.49092479999999999</v>
      </c>
      <c r="N23" s="2" t="s">
        <v>16</v>
      </c>
    </row>
    <row r="24" spans="1:14" x14ac:dyDescent="0.35">
      <c r="B24" s="2" t="s">
        <v>9</v>
      </c>
      <c r="C24" s="2">
        <v>3</v>
      </c>
      <c r="D24" s="2">
        <v>0</v>
      </c>
      <c r="E24" s="2">
        <v>0</v>
      </c>
      <c r="F24" s="2">
        <v>3</v>
      </c>
      <c r="G24" s="2">
        <v>84</v>
      </c>
      <c r="H24" s="3">
        <v>0</v>
      </c>
      <c r="I24" s="2">
        <v>20</v>
      </c>
      <c r="J24" s="4">
        <f t="shared" si="3"/>
        <v>110</v>
      </c>
      <c r="K24" s="6">
        <f>H24/J24</f>
        <v>0</v>
      </c>
    </row>
    <row r="25" spans="1:14" x14ac:dyDescent="0.35">
      <c r="B25" s="2" t="s">
        <v>10</v>
      </c>
      <c r="C25" s="2">
        <v>40</v>
      </c>
      <c r="D25" s="2">
        <v>0</v>
      </c>
      <c r="E25" s="2">
        <v>0</v>
      </c>
      <c r="F25" s="2">
        <v>24</v>
      </c>
      <c r="G25" s="2">
        <v>491</v>
      </c>
      <c r="H25" s="2">
        <v>0</v>
      </c>
      <c r="I25" s="3">
        <v>515</v>
      </c>
      <c r="J25" s="4">
        <f t="shared" si="3"/>
        <v>1070</v>
      </c>
      <c r="K25" s="6">
        <f>I25/J25</f>
        <v>0.48130841121495327</v>
      </c>
    </row>
    <row r="26" spans="1:14" x14ac:dyDescent="0.35">
      <c r="B26" s="2" t="s">
        <v>0</v>
      </c>
      <c r="C26" s="4">
        <f>SUM(C19:C25)</f>
        <v>258</v>
      </c>
      <c r="D26" s="4">
        <f t="shared" ref="D26" si="4">SUM(D19:D25)</f>
        <v>0</v>
      </c>
      <c r="E26" s="4">
        <f t="shared" ref="E26" si="5">SUM(E19:E25)</f>
        <v>0</v>
      </c>
      <c r="F26" s="4">
        <f t="shared" ref="F26" si="6">SUM(F19:F25)</f>
        <v>260</v>
      </c>
      <c r="G26" s="4">
        <f t="shared" ref="G26" si="7">SUM(G19:G25)</f>
        <v>5010</v>
      </c>
      <c r="H26" s="4">
        <f t="shared" ref="H26" si="8">SUM(H19:H25)</f>
        <v>0</v>
      </c>
      <c r="I26" s="4">
        <f t="shared" ref="I26" si="9">SUM(I19:I25)</f>
        <v>731</v>
      </c>
      <c r="J26" s="4">
        <f>SUM(J19:J25)</f>
        <v>6259</v>
      </c>
      <c r="K26" s="2"/>
    </row>
    <row r="27" spans="1:14" x14ac:dyDescent="0.35">
      <c r="B27" s="2" t="s">
        <v>2</v>
      </c>
      <c r="C27" s="6">
        <f>C19/C26</f>
        <v>0.65116279069767447</v>
      </c>
      <c r="D27" s="6">
        <f>IFERROR(D20/D26, 0)</f>
        <v>0</v>
      </c>
      <c r="E27" s="6">
        <f>IFERROR(E21/E26, 0)</f>
        <v>0</v>
      </c>
      <c r="F27" s="6">
        <f>IFERROR(F22/F26, 0)</f>
        <v>0.69230769230769229</v>
      </c>
      <c r="G27" s="6">
        <f>IFERROR(G23/G26, 0)</f>
        <v>0.66247504990019956</v>
      </c>
      <c r="H27" s="6">
        <f>IFERROR(H24/H26, 0)</f>
        <v>0</v>
      </c>
      <c r="I27" s="6">
        <f>IFERROR(I25/I26, 0)</f>
        <v>0.70451436388508892</v>
      </c>
      <c r="J27" s="2"/>
      <c r="K27" s="2"/>
    </row>
    <row r="28" spans="1:14" x14ac:dyDescent="0.35">
      <c r="B28" s="2" t="s">
        <v>1</v>
      </c>
      <c r="C28" s="2">
        <f>C26-J19</f>
        <v>-6</v>
      </c>
      <c r="D28" s="2">
        <f>D26-J20</f>
        <v>-225</v>
      </c>
      <c r="E28" s="2">
        <f>E26-J21</f>
        <v>-847</v>
      </c>
      <c r="F28" s="2">
        <f>F26-J22</f>
        <v>-23</v>
      </c>
      <c r="G28" s="2">
        <f>G26-J23</f>
        <v>1550</v>
      </c>
      <c r="H28" s="2">
        <f>H26-J24</f>
        <v>-110</v>
      </c>
      <c r="I28" s="2">
        <f>I26-J25</f>
        <v>-339</v>
      </c>
      <c r="J28" s="2"/>
      <c r="K28" s="2"/>
    </row>
    <row r="29" spans="1:14" x14ac:dyDescent="0.35">
      <c r="B29" s="2" t="s">
        <v>3</v>
      </c>
      <c r="C29" s="6">
        <f>C28/$J$11</f>
        <v>-7.3001581700936856E-4</v>
      </c>
      <c r="D29" s="6">
        <f t="shared" ref="D29" si="10">D28/$J$11</f>
        <v>-2.7375593137851321E-2</v>
      </c>
      <c r="E29" s="6">
        <f t="shared" ref="E29" si="11">E28/$J$11</f>
        <v>-0.10305389950115586</v>
      </c>
      <c r="F29" s="6">
        <f t="shared" ref="F29" si="12">F28/$J$11</f>
        <v>-2.7983939652025795E-3</v>
      </c>
      <c r="G29" s="6">
        <f t="shared" ref="G29" si="13">G28/$J$11</f>
        <v>0.18858741939408688</v>
      </c>
      <c r="H29" s="6">
        <f t="shared" ref="H29" si="14">H28/$J$11</f>
        <v>-1.3383623311838424E-2</v>
      </c>
      <c r="I29" s="6">
        <f t="shared" ref="I29" si="15">I28/$J$11</f>
        <v>-4.124589366102932E-2</v>
      </c>
      <c r="J29" s="2"/>
      <c r="K29" s="2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0</v>
      </c>
      <c r="K33" s="2" t="s">
        <v>11</v>
      </c>
      <c r="M33" s="7" t="s">
        <v>18</v>
      </c>
      <c r="N33" s="7" t="s">
        <v>17</v>
      </c>
    </row>
    <row r="34" spans="2:14" x14ac:dyDescent="0.35">
      <c r="B34" s="2" t="s">
        <v>4</v>
      </c>
      <c r="C34" s="3">
        <v>567</v>
      </c>
      <c r="D34" s="2">
        <v>0</v>
      </c>
      <c r="E34" s="2">
        <v>0</v>
      </c>
      <c r="F34" s="2">
        <v>11</v>
      </c>
      <c r="G34" s="2">
        <v>170</v>
      </c>
      <c r="H34" s="2">
        <v>0</v>
      </c>
      <c r="I34" s="2">
        <v>182</v>
      </c>
      <c r="J34" s="4">
        <f>SUM(C34:I34)</f>
        <v>930</v>
      </c>
      <c r="K34" s="6">
        <f>C34/J34</f>
        <v>0.60967741935483866</v>
      </c>
      <c r="M34" s="5">
        <f>AVERAGE(K34:K40)</f>
        <v>0.33179421606872328</v>
      </c>
      <c r="N34" s="2" t="s">
        <v>12</v>
      </c>
    </row>
    <row r="35" spans="2:14" x14ac:dyDescent="0.35">
      <c r="B35" s="2" t="s">
        <v>5</v>
      </c>
      <c r="C35" s="2">
        <v>49</v>
      </c>
      <c r="D35" s="3">
        <v>0</v>
      </c>
      <c r="E35" s="2">
        <v>0</v>
      </c>
      <c r="F35" s="2">
        <v>30</v>
      </c>
      <c r="G35" s="2">
        <v>269</v>
      </c>
      <c r="H35" s="2">
        <v>0</v>
      </c>
      <c r="I35" s="2">
        <v>107</v>
      </c>
      <c r="J35" s="4">
        <f t="shared" ref="J35:J40" si="16">SUM(C35:I35)</f>
        <v>455</v>
      </c>
      <c r="K35" s="6">
        <f>D35/J35</f>
        <v>0</v>
      </c>
      <c r="M35" s="5">
        <f>AVERAGE(C42:I42)</f>
        <v>0.24717958414307883</v>
      </c>
      <c r="N35" s="2" t="s">
        <v>14</v>
      </c>
    </row>
    <row r="36" spans="2:14" x14ac:dyDescent="0.35">
      <c r="B36" s="2" t="s">
        <v>6</v>
      </c>
      <c r="C36" s="2">
        <v>341</v>
      </c>
      <c r="D36" s="2">
        <v>0</v>
      </c>
      <c r="E36" s="3">
        <v>0</v>
      </c>
      <c r="F36" s="2">
        <v>256</v>
      </c>
      <c r="G36" s="2">
        <v>1304</v>
      </c>
      <c r="H36" s="2">
        <v>0</v>
      </c>
      <c r="I36" s="2">
        <v>807</v>
      </c>
      <c r="J36" s="4">
        <f t="shared" si="16"/>
        <v>2708</v>
      </c>
      <c r="K36" s="6">
        <f>E36/J36</f>
        <v>0</v>
      </c>
      <c r="M36" s="6">
        <f>2*M34*M35/(M34+M35)</f>
        <v>0.28330386044737665</v>
      </c>
      <c r="N36" s="2" t="s">
        <v>15</v>
      </c>
    </row>
    <row r="37" spans="2:14" x14ac:dyDescent="0.35">
      <c r="B37" s="2" t="s">
        <v>7</v>
      </c>
      <c r="C37" s="2">
        <v>15</v>
      </c>
      <c r="D37" s="2">
        <v>0</v>
      </c>
      <c r="E37" s="2">
        <v>0</v>
      </c>
      <c r="F37" s="3">
        <v>458</v>
      </c>
      <c r="G37" s="2">
        <v>314</v>
      </c>
      <c r="H37" s="2">
        <v>0</v>
      </c>
      <c r="I37" s="2">
        <v>287</v>
      </c>
      <c r="J37" s="4">
        <f t="shared" si="16"/>
        <v>1074</v>
      </c>
      <c r="K37" s="6">
        <f>F37/J37</f>
        <v>0.42644320297951582</v>
      </c>
      <c r="M37" s="6">
        <f>SUM(C34,D35,E36,F37,G38,H39,I40)/J41</f>
        <v>0.49647741400745959</v>
      </c>
      <c r="N37" s="2" t="s">
        <v>13</v>
      </c>
    </row>
    <row r="38" spans="2:14" x14ac:dyDescent="0.35">
      <c r="B38" s="2" t="s">
        <v>8</v>
      </c>
      <c r="C38" s="2">
        <v>285</v>
      </c>
      <c r="D38" s="2">
        <v>0</v>
      </c>
      <c r="E38" s="2">
        <v>0</v>
      </c>
      <c r="F38" s="2">
        <v>216</v>
      </c>
      <c r="G38" s="3">
        <v>4590</v>
      </c>
      <c r="H38" s="2">
        <v>0</v>
      </c>
      <c r="I38" s="2">
        <v>821</v>
      </c>
      <c r="J38" s="4">
        <f t="shared" si="16"/>
        <v>5912</v>
      </c>
      <c r="K38" s="6">
        <f>G38/J38</f>
        <v>0.7763870094722598</v>
      </c>
      <c r="M38" s="6">
        <v>0.35556270000000001</v>
      </c>
      <c r="N38" s="2" t="s">
        <v>16</v>
      </c>
    </row>
    <row r="39" spans="2:14" x14ac:dyDescent="0.35">
      <c r="B39" s="2" t="s">
        <v>9</v>
      </c>
      <c r="C39" s="2">
        <v>34</v>
      </c>
      <c r="D39" s="2">
        <v>0</v>
      </c>
      <c r="E39" s="2">
        <v>0</v>
      </c>
      <c r="F39" s="2">
        <v>32</v>
      </c>
      <c r="G39" s="2">
        <v>142</v>
      </c>
      <c r="H39" s="3">
        <v>0</v>
      </c>
      <c r="I39" s="2">
        <v>107</v>
      </c>
      <c r="J39" s="4">
        <f t="shared" si="16"/>
        <v>315</v>
      </c>
      <c r="K39" s="6">
        <f>H39/J39</f>
        <v>0</v>
      </c>
    </row>
    <row r="40" spans="2:14" x14ac:dyDescent="0.35">
      <c r="B40" s="2" t="s">
        <v>10</v>
      </c>
      <c r="C40" s="2">
        <v>317</v>
      </c>
      <c r="D40" s="2">
        <v>0</v>
      </c>
      <c r="E40" s="2">
        <v>0</v>
      </c>
      <c r="F40" s="2">
        <v>191</v>
      </c>
      <c r="G40" s="2">
        <v>1003</v>
      </c>
      <c r="H40" s="2">
        <v>0</v>
      </c>
      <c r="I40" s="3">
        <v>1573</v>
      </c>
      <c r="J40" s="4">
        <f t="shared" si="16"/>
        <v>3084</v>
      </c>
      <c r="K40" s="6">
        <f>I40/J40</f>
        <v>0.51005188067444873</v>
      </c>
    </row>
    <row r="41" spans="2:14" x14ac:dyDescent="0.35">
      <c r="B41" s="2" t="s">
        <v>0</v>
      </c>
      <c r="C41" s="4">
        <f>SUM(C34:C40)</f>
        <v>1608</v>
      </c>
      <c r="D41" s="4">
        <f t="shared" ref="D41" si="17">SUM(D34:D40)</f>
        <v>0</v>
      </c>
      <c r="E41" s="4">
        <f t="shared" ref="E41" si="18">SUM(E34:E40)</f>
        <v>0</v>
      </c>
      <c r="F41" s="4">
        <f t="shared" ref="F41" si="19">SUM(F34:F40)</f>
        <v>1194</v>
      </c>
      <c r="G41" s="4">
        <f t="shared" ref="G41" si="20">SUM(G34:G40)</f>
        <v>7792</v>
      </c>
      <c r="H41" s="4">
        <f t="shared" ref="H41" si="21">SUM(H34:H40)</f>
        <v>0</v>
      </c>
      <c r="I41" s="4">
        <f t="shared" ref="I41" si="22">SUM(I34:I40)</f>
        <v>3884</v>
      </c>
      <c r="J41" s="4">
        <f>SUM(J34:J40)</f>
        <v>14478</v>
      </c>
      <c r="K41" s="2"/>
    </row>
    <row r="42" spans="2:14" x14ac:dyDescent="0.35">
      <c r="B42" s="2" t="s">
        <v>2</v>
      </c>
      <c r="C42" s="6">
        <f>C34/C41</f>
        <v>0.35261194029850745</v>
      </c>
      <c r="D42" s="6">
        <f>IFERROR(D35/D41, 0)</f>
        <v>0</v>
      </c>
      <c r="E42" s="6">
        <f>IFERROR(E36/E41, 0)</f>
        <v>0</v>
      </c>
      <c r="F42" s="6">
        <f>IFERROR(F37/F41, 0)</f>
        <v>0.38358458961474035</v>
      </c>
      <c r="G42" s="6">
        <f>IFERROR(G38/G41, 0)</f>
        <v>0.58906570841889117</v>
      </c>
      <c r="H42" s="6">
        <f>IFERROR(H39/H41, 0)</f>
        <v>0</v>
      </c>
      <c r="I42" s="6">
        <f>IFERROR(I40/I41, 0)</f>
        <v>0.40499485066941299</v>
      </c>
      <c r="J42" s="2"/>
      <c r="K42" s="2"/>
    </row>
    <row r="43" spans="2:14" x14ac:dyDescent="0.35">
      <c r="B43" s="2" t="s">
        <v>1</v>
      </c>
      <c r="C43" s="2">
        <f>C41-J34</f>
        <v>678</v>
      </c>
      <c r="D43" s="2">
        <f>D41-J35</f>
        <v>-455</v>
      </c>
      <c r="E43" s="2">
        <f>E41-J36</f>
        <v>-2708</v>
      </c>
      <c r="F43" s="2">
        <f>F41-J37</f>
        <v>120</v>
      </c>
      <c r="G43" s="2">
        <f>G41-J38</f>
        <v>1880</v>
      </c>
      <c r="H43" s="2">
        <f>H41-J39</f>
        <v>-315</v>
      </c>
      <c r="I43" s="2">
        <f>I41-J40</f>
        <v>800</v>
      </c>
      <c r="J43" s="2"/>
      <c r="K43" s="2"/>
    </row>
    <row r="44" spans="2:14" x14ac:dyDescent="0.35">
      <c r="B44" s="2" t="s">
        <v>3</v>
      </c>
      <c r="C44" s="6">
        <f>C43/$J$11</f>
        <v>8.2491787322058641E-2</v>
      </c>
      <c r="D44" s="6">
        <f t="shared" ref="D44" si="23">D43/$J$11</f>
        <v>-5.5359532789877111E-2</v>
      </c>
      <c r="E44" s="6">
        <f t="shared" ref="E44" si="24">E43/$J$11</f>
        <v>-0.32948047207689501</v>
      </c>
      <c r="F44" s="6">
        <f t="shared" ref="F44" si="25">F43/$J$11</f>
        <v>1.460031634018737E-2</v>
      </c>
      <c r="G44" s="6">
        <f t="shared" ref="G44" si="26">G43/$J$11</f>
        <v>0.22873828932960213</v>
      </c>
      <c r="H44" s="6">
        <f t="shared" ref="H44" si="27">H43/$J$11</f>
        <v>-3.8325830392991846E-2</v>
      </c>
      <c r="I44" s="6">
        <f t="shared" ref="I44" si="28">I43/$J$11</f>
        <v>9.7335442267915809E-2</v>
      </c>
      <c r="J44" s="2"/>
      <c r="K4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Toronto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J. Miller</dc:creator>
  <cp:lastModifiedBy>Ethan Baron</cp:lastModifiedBy>
  <dcterms:created xsi:type="dcterms:W3CDTF">2020-07-09T14:40:01Z</dcterms:created>
  <dcterms:modified xsi:type="dcterms:W3CDTF">2020-07-20T18:23:18Z</dcterms:modified>
</cp:coreProperties>
</file>