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58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<sst xmlns="http://schemas.openxmlformats.org/spreadsheetml/2006/main" count="51" uniqueCount="49">
  <si>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</si>
  <si>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</si>
  <si>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</si>
  <si>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</si>
  <si>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</si>
  <si>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</si>
  <si>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</si>
  <si>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</si>
  <si>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</si>
  <si>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</si>
  <si>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</si>
  <si>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</si>
  <si>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</si>
  <si>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</si>
  <si>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</si>
  <si>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</si>
  <si>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</si>
  <si>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</si>
  <si>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</si>
  <si>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</si>
  <si>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</si>
  <si>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</si>
  <si>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</si>
  <si>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</si>
  <si>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</si>
  <si>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</si>
  <si>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</si>
  <si>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</si>
  <si>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</si>
  <si>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</si>
  <si>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</si>
  <si>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</si>
  <si>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</si>
  <si>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</si>
  <si>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</si>
  <si>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</si>
  <si>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</si>
  <si>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</si>
  <si>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</si>
  <si>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</si>
  <si>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</si>
  <si>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</si>
  <si>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</si>
  <si>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>19 S</t>
  </si>
  <si>
    <t>Sección Rectangular  revestida</t>
  </si>
  <si>
    <t>El Romero</t>
  </si>
  <si>
    <t>Compuerta</t>
  </si>
  <si>
    <t>Los Olivos</t>
  </si>
  <si>
    <t>Vertedero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</si>
</sst>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4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2" sqref="D12:G12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45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266227.28116661601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6613462.0226264698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230.25899999999999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43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46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48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42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44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0.18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0.15</v>
      </c>
      <c r="D21" s="22">
        <v>0.15</v>
      </c>
      <c r="E21" s="7"/>
      <c r="F21" s="72">
        <v>0.46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1.5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0.44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0.25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0.59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0.125</v>
      </c>
      <c r="D31" s="68">
        <f>IF(C31="NO APLICA","NO APLICA",ROUND(C31,2))</f>
        <v>0.13</v>
      </c>
      <c r="E31" s="40">
        <v>0.59</v>
      </c>
      <c r="F31" s="5">
        <f>+IF(C31="NO APLICA","NO APLICA",IF(E31=E29,E31*D31,IF(E31&gt;E29,E29*D31+(((E31-E29))*D31/2),IF(E31&lt;E29,(E31*D31)+(((E29-E31))*D31/2)))))</f>
        <v>7.6700000000000004E-2</v>
      </c>
      <c r="G31" s="57">
        <f>+IF(F32="NO APLICA","NO APLICA",F31+F32)</f>
        <v>0.15045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7.3749999999999996E-2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0.25</v>
      </c>
      <c r="D33" s="68">
        <f>IF(C33="NO APLICA","NO APLICA",ROUND(C31+C33,2))</f>
        <v>0.38</v>
      </c>
      <c r="E33" s="40">
        <v>0.59</v>
      </c>
      <c r="F33" s="5">
        <f>+IF(C33="NO APLICA","NO APLICA",IF(E33=E31,E33*(D33-D31)/2,IF(E33&gt;E31,(E33-((E33-E31)/2))*(D33-D31)/2+(((E33-E31)/2)*(D33-D31)/4),IF(E33&lt;E31,(E33*(D33-D31)/2)+(((E31-E33)/2)*(D33-D31)/4)))))</f>
        <v>7.3749999999999996E-2</v>
      </c>
      <c r="G33" s="57">
        <f t="shared" ref="G33" si="0">+IF(F34="NO APLICA","NO APLICA",F33+F34)</f>
        <v>0.14749999999999999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7.3749999999999996E-2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0.25</v>
      </c>
      <c r="D35" s="68">
        <f>IF(C35="NO APLICA","NO APLICA",ROUND(C31+C33+C35,2))</f>
        <v>0.63</v>
      </c>
      <c r="E35" s="40">
        <v>0.59</v>
      </c>
      <c r="F35" s="5">
        <f>+IF(C35="NO APLICA","NO APLICA",IF(E35=E33,E35*(D35-D33)/2,IF(E35&gt;E33,(E35-((E35-E33)/2))*(D35-D33)/2+(((E35-E33)/2)*(D35-D33)/4),IF(E35&lt;E33,(E35*(D35-D33)/2)+(((E33-E35)/2)*(D35-D33)/4)))))</f>
        <v>7.3749999999999996E-2</v>
      </c>
      <c r="G35" s="57">
        <f t="shared" ref="G35" si="1">+IF(F36="NO APLICA","NO APLICA",F35+F36)</f>
        <v>0.14749999999999999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7.3749999999999996E-2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0.25</v>
      </c>
      <c r="D37" s="68">
        <f>IF(C37="NO APLICA","NO APLICA",ROUND(C31+C33+C35+C37,2))</f>
        <v>0.88</v>
      </c>
      <c r="E37" s="40">
        <v>0.59</v>
      </c>
      <c r="F37" s="5">
        <f>+IF(C37="NO APLICA","NO APLICA",IF(E37=E35,E37*(D37-D35)/2,IF(E37&gt;E35,(E37-((E37-E35)/2))*(D37-D35)/2+(((E37-E35)/2)*(D37-D35)/4),IF(E37&lt;E35,(E37*(D37-D35)/2)+(((E35-E37)/2)*(D37-D35)/4)))))</f>
        <v>7.3749999999999996E-2</v>
      </c>
      <c r="G37" s="57">
        <f t="shared" ref="G37" si="2">+IF(F38="NO APLICA","NO APLICA",F37+F38)</f>
        <v>0.14749999999999996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7.3749999999999968E-2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0.25</v>
      </c>
      <c r="D39" s="68">
        <f>IF(C39="NO APLICA","NO APLICA",ROUND(C31+C33+C35+C37+C39,2))</f>
        <v>1.1299999999999999</v>
      </c>
      <c r="E39" s="40">
        <v>0.59</v>
      </c>
      <c r="F39" s="5">
        <f>+IF(C39="NO APLICA","NO APLICA",IF(E39=E37,E39*(D39-D37)/2,IF(E39&gt;E37,(E39-((E39-E37)/2))*(D39-D37)/2+(((E39-E37)/2)*(D39-D37)/4),IF(E39&lt;E37,(E39*(D39-D37)/2)+(((E37-E39)/2)*(D39-D37)/4)))))</f>
        <v>7.3749999999999968E-2</v>
      </c>
      <c r="G39" s="57">
        <f t="shared" ref="G39" si="3">+IF(F40="NO APLICA","NO APLICA",F39+F40)</f>
        <v>0.14749999999999996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7.3749999999999996E-2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0.25</v>
      </c>
      <c r="D41" s="68">
        <f>IF(C41="NO APLICA","NO APLICA",ROUND(C31+C33+C35+C37+C39+C41,2))</f>
        <v>1.38</v>
      </c>
      <c r="E41" s="40">
        <v>0.59</v>
      </c>
      <c r="F41" s="5">
        <f>+IF(C41="NO APLICA","NO APLICA",IF(E41=E39,E41*(D41-D39)/2,IF(E41&gt;E39,(E41-((E41-E39)/2))*(D41-D39)/2+(((E41-E39)/2)*(D41-D39)/4),IF(E41&lt;E39,(E41*(D41-D39)/2)+(((E39-E41)/2)*(D41-D39)/4)))))</f>
        <v>7.3749999999999996E-2</v>
      </c>
      <c r="G41" s="57">
        <f t="shared" ref="G41" si="4">+IF(F42="NO APLICA","NO APLICA",F41+F42)</f>
        <v>0.14455000000000007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7.0800000000000057E-2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0.125</v>
      </c>
      <c r="D43" s="68">
        <f>IF(C43="NO APLICA","NO APLICA",ROUND(C31+C33+C35+C37+C39+C41+C43,2))</f>
        <v>1.5</v>
      </c>
      <c r="E43" s="40">
        <v>0.59</v>
      </c>
      <c r="F43" s="5">
        <f>+IF(C43="NO APLICA","NO APLICA",IF(E43=E41,E43*(D43-D41)/2,IF(E43&gt;E41,(E43-((E43-E41)/2))*(D43-D41)/2+(((E43-E41)/2)*(D43-D41)/4),IF(E43&lt;E41,(E43*(D43-D41)/2)+(((E41-E43)/2)*(D43-D41)/4)))))</f>
        <v>3.5400000000000029E-2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0.88500000000000001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3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2" priority="86" operator="equal">
      <formula>"NO APLICA"</formula>
    </cfRule>
    <cfRule type="cellIs" dxfId="41" priority="87" operator="equal">
      <formula>"NO APLICA"</formula>
    </cfRule>
  </conditionalFormatting>
  <conditionalFormatting sqref="W28:AE28">
    <cfRule type="cellIs" dxfId="40" priority="84" operator="equal">
      <formula>"NO APLICA"</formula>
    </cfRule>
    <cfRule type="cellIs" dxfId="39" priority="85" operator="equal">
      <formula>"NO APLICA"</formula>
    </cfRule>
  </conditionalFormatting>
  <conditionalFormatting sqref="AF27 AF28:AH28">
    <cfRule type="cellIs" dxfId="38" priority="82" operator="equal">
      <formula>"NO APLICA"</formula>
    </cfRule>
    <cfRule type="cellIs" dxfId="37" priority="83" operator="equal">
      <formula>"NO APLICA"</formula>
    </cfRule>
  </conditionalFormatting>
  <conditionalFormatting sqref="AI29:AI62">
    <cfRule type="cellIs" dxfId="36" priority="81" operator="equal">
      <formula>"FALTAN DATOS"</formula>
    </cfRule>
  </conditionalFormatting>
  <conditionalFormatting sqref="F29:F30">
    <cfRule type="cellIs" dxfId="35" priority="79" operator="equal">
      <formula>"NO APLICA"</formula>
    </cfRule>
    <cfRule type="cellIs" dxfId="34" priority="80" operator="equal">
      <formula>"NO APLICA"</formula>
    </cfRule>
  </conditionalFormatting>
  <conditionalFormatting sqref="C31:D64">
    <cfRule type="cellIs" dxfId="33" priority="75" operator="equal">
      <formula>"no aplica"</formula>
    </cfRule>
    <cfRule type="cellIs" dxfId="32" priority="76" operator="equal">
      <formula>"no aplica"</formula>
    </cfRule>
    <cfRule type="cellIs" dxfId="31" priority="77" operator="equal">
      <formula>"no aplica"</formula>
    </cfRule>
    <cfRule type="cellIs" dxfId="30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9" priority="74" operator="equal">
      <formula>"no aplica"</formula>
    </cfRule>
  </conditionalFormatting>
  <conditionalFormatting sqref="W29:AI30 AF31:AI62">
    <cfRule type="cellIs" dxfId="28" priority="73" operator="equal">
      <formula>"no aplica"</formula>
    </cfRule>
  </conditionalFormatting>
  <conditionalFormatting sqref="N23:O25">
    <cfRule type="cellIs" dxfId="27" priority="72" operator="equal">
      <formula>"FALTAN DATOS"</formula>
    </cfRule>
  </conditionalFormatting>
  <conditionalFormatting sqref="W23:X25">
    <cfRule type="cellIs" dxfId="26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5" priority="52" operator="equal">
      <formula>"s/n"</formula>
    </cfRule>
    <cfRule type="cellIs" dxfId="24" priority="53" operator="equal">
      <formula>"final"</formula>
    </cfRule>
    <cfRule type="cellIs" dxfId="23" priority="64" operator="equal">
      <formula>"Final"</formula>
    </cfRule>
    <cfRule type="cellIs" dxfId="22" priority="65" operator="equal">
      <formula>"s/n"</formula>
    </cfRule>
  </conditionalFormatting>
  <conditionalFormatting sqref="E45:E64">
    <cfRule type="cellIs" dxfId="21" priority="40" operator="equal">
      <formula>"NO APLICA"</formula>
    </cfRule>
    <cfRule type="cellIs" dxfId="20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9" priority="30" operator="equal">
      <formula>"NO APLICA"</formula>
    </cfRule>
    <cfRule type="cellIs" dxfId="18" priority="31" operator="equal">
      <formula>"NO APLICA"</formula>
    </cfRule>
  </conditionalFormatting>
  <conditionalFormatting sqref="W43:AE62 AC31:AE42">
    <cfRule type="cellIs" dxfId="17" priority="29" operator="equal">
      <formula>"no aplica"</formula>
    </cfRule>
  </conditionalFormatting>
  <conditionalFormatting sqref="W31:AB42">
    <cfRule type="cellIs" dxfId="16" priority="27" operator="equal">
      <formula>"NO APLICA"</formula>
    </cfRule>
    <cfRule type="cellIs" dxfId="15" priority="28" operator="equal">
      <formula>"NO APLICA"</formula>
    </cfRule>
  </conditionalFormatting>
  <conditionalFormatting sqref="F63">
    <cfRule type="cellIs" dxfId="14" priority="25" operator="equal">
      <formula>"NO APLICA"</formula>
    </cfRule>
    <cfRule type="cellIs" dxfId="13" priority="26" operator="equal">
      <formula>"NO APLICA"</formula>
    </cfRule>
  </conditionalFormatting>
  <conditionalFormatting sqref="G63:G64">
    <cfRule type="cellIs" dxfId="12" priority="24" operator="equal">
      <formula>"NO APLICA"</formula>
    </cfRule>
  </conditionalFormatting>
  <conditionalFormatting sqref="G65:G66">
    <cfRule type="cellIs" dxfId="11" priority="22" operator="equal">
      <formula>"NO APLICA"</formula>
    </cfRule>
    <cfRule type="cellIs" dxfId="10" priority="23" operator="equal">
      <formula>"NO APLICA"</formula>
    </cfRule>
  </conditionalFormatting>
  <conditionalFormatting sqref="G65:G66">
    <cfRule type="cellIs" dxfId="9" priority="21" operator="equal">
      <formula>"NO APLICA"</formula>
    </cfRule>
  </conditionalFormatting>
  <conditionalFormatting sqref="F65">
    <cfRule type="cellIs" dxfId="8" priority="19" operator="equal">
      <formula>"NO APLICA"</formula>
    </cfRule>
    <cfRule type="cellIs" dxfId="7" priority="20" operator="equal">
      <formula>"NO APLICA"</formula>
    </cfRule>
  </conditionalFormatting>
  <conditionalFormatting sqref="AJ38:AP38 AJ34:AP34 AJ30:AP30">
    <cfRule type="cellIs" dxfId="6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2018-02-09T11:30:49Z</dcterms:modified>
</cp:coreProperties>
</file>