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Anni\Desktop\"/>
    </mc:Choice>
  </mc:AlternateContent>
  <bookViews>
    <workbookView xWindow="0" yWindow="0" windowWidth="20490" windowHeight="753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3" i="1" l="1"/>
  <c r="AX4" i="1"/>
  <c r="AX2" i="1"/>
  <c r="AW3" i="1"/>
  <c r="AW4" i="1"/>
  <c r="AW2" i="1"/>
  <c r="AV3" i="1"/>
  <c r="AV4" i="1"/>
  <c r="AV2" i="1"/>
  <c r="AT3" i="1"/>
  <c r="AT4" i="1"/>
  <c r="AT2" i="1"/>
  <c r="AS3" i="1"/>
  <c r="AS4" i="1"/>
  <c r="AS2" i="1"/>
  <c r="AR3" i="1"/>
  <c r="AR4" i="1"/>
  <c r="AR2" i="1"/>
  <c r="AQ3" i="1"/>
  <c r="AQ4" i="1"/>
  <c r="AQ2" i="1"/>
  <c r="AP3" i="1"/>
  <c r="AP4" i="1"/>
  <c r="AP2" i="1"/>
  <c r="AO3" i="1"/>
  <c r="AO4" i="1"/>
  <c r="AO2" i="1"/>
  <c r="AN3" i="1"/>
  <c r="AN4" i="1"/>
  <c r="AN2" i="1"/>
  <c r="K3" i="1"/>
  <c r="M3" i="1" s="1"/>
  <c r="K4" i="1"/>
  <c r="M4" i="1" s="1"/>
  <c r="K2" i="1"/>
  <c r="M2" i="1" s="1"/>
  <c r="J3" i="1"/>
  <c r="L3" i="1" s="1"/>
  <c r="J4" i="1"/>
  <c r="L4" i="1" s="1"/>
  <c r="J2" i="1"/>
  <c r="L2" i="1" s="1"/>
</calcChain>
</file>

<file path=xl/sharedStrings.xml><?xml version="1.0" encoding="utf-8"?>
<sst xmlns="http://schemas.openxmlformats.org/spreadsheetml/2006/main" count="104" uniqueCount="94">
  <si>
    <t>Sample #</t>
  </si>
  <si>
    <t>Site</t>
  </si>
  <si>
    <t>Core</t>
  </si>
  <si>
    <t>Layer</t>
  </si>
  <si>
    <t># of individuals</t>
  </si>
  <si>
    <t>Sample dw (mg)</t>
  </si>
  <si>
    <t>Actual C%</t>
  </si>
  <si>
    <t>Actual N%</t>
  </si>
  <si>
    <t>Sample weight mg C</t>
  </si>
  <si>
    <t>Sample weight mg N</t>
  </si>
  <si>
    <t>Sample weight mg C m-2</t>
  </si>
  <si>
    <t>Sample weight mg N m-2</t>
  </si>
  <si>
    <t>Phylum</t>
  </si>
  <si>
    <t>Class</t>
  </si>
  <si>
    <t>Order</t>
  </si>
  <si>
    <t>Superfamily</t>
  </si>
  <si>
    <t>Family</t>
  </si>
  <si>
    <t>Subfamily</t>
  </si>
  <si>
    <t>Genus</t>
  </si>
  <si>
    <t>Species</t>
  </si>
  <si>
    <t>Core area (m2)</t>
  </si>
  <si>
    <t>Feeding type</t>
  </si>
  <si>
    <t>Size</t>
  </si>
  <si>
    <t>Mobility</t>
  </si>
  <si>
    <t>Bioturbation</t>
  </si>
  <si>
    <t>Biomass analysed (mg)</t>
  </si>
  <si>
    <t>N (µg)</t>
  </si>
  <si>
    <t>15N (at-%)</t>
  </si>
  <si>
    <t>δ15N (air)</t>
  </si>
  <si>
    <t>C (µg)</t>
  </si>
  <si>
    <t>δ13C (VPDB)</t>
  </si>
  <si>
    <t>Formalin corrected δ13C (VPDB)</t>
  </si>
  <si>
    <t>13C (at-%)</t>
  </si>
  <si>
    <t>BG 15N (at-%)</t>
  </si>
  <si>
    <t>BG δ15N (air)</t>
  </si>
  <si>
    <t>BG δ13C (VPDB)</t>
  </si>
  <si>
    <t>Formalin corrected BG δ13C (VPDB)</t>
  </si>
  <si>
    <t>BG 13C (at-%)</t>
  </si>
  <si>
    <t>Level values are from</t>
  </si>
  <si>
    <t>Δδ13C</t>
  </si>
  <si>
    <t>R 13C sample</t>
  </si>
  <si>
    <t>R 13C control</t>
  </si>
  <si>
    <t>F 13C sample</t>
  </si>
  <si>
    <t xml:space="preserve">F 13C control </t>
  </si>
  <si>
    <t>E 13C</t>
  </si>
  <si>
    <t>I 13C (ug C)</t>
  </si>
  <si>
    <t>Algal labeling factor</t>
  </si>
  <si>
    <t>I total (ug C)</t>
  </si>
  <si>
    <t>I total (ug C m2)</t>
  </si>
  <si>
    <t>I total (mg C m2)</t>
  </si>
  <si>
    <t>Δδ15N</t>
  </si>
  <si>
    <t>R 15N sample</t>
  </si>
  <si>
    <t>R 15N control</t>
  </si>
  <si>
    <t>F 15N sample</t>
  </si>
  <si>
    <t xml:space="preserve">F 15N control </t>
  </si>
  <si>
    <t>E 15N</t>
  </si>
  <si>
    <t>I 15N (ug N)</t>
  </si>
  <si>
    <t>I total (ug N)</t>
  </si>
  <si>
    <t>I total (ug N m2)</t>
  </si>
  <si>
    <t>I total (mg N m2)</t>
  </si>
  <si>
    <t>IA5</t>
  </si>
  <si>
    <t>1-2</t>
  </si>
  <si>
    <t>Nematoda</t>
  </si>
  <si>
    <t>Subsurface deposit</t>
  </si>
  <si>
    <t>Small</t>
  </si>
  <si>
    <t>Mobile</t>
  </si>
  <si>
    <t>Gallery burrower</t>
  </si>
  <si>
    <t>All taxa</t>
  </si>
  <si>
    <t>PP2</t>
  </si>
  <si>
    <t>0-1</t>
  </si>
  <si>
    <t>Annelida</t>
  </si>
  <si>
    <t>Polychaeta</t>
  </si>
  <si>
    <t>Sabellida</t>
  </si>
  <si>
    <t>Sabellidae</t>
  </si>
  <si>
    <t>Chone</t>
  </si>
  <si>
    <t>Filter</t>
  </si>
  <si>
    <t>Large</t>
  </si>
  <si>
    <t>Sessile</t>
  </si>
  <si>
    <t>Tube burrower</t>
  </si>
  <si>
    <r>
      <t xml:space="preserve">These are background values, you need to calculate these from your control core fauna isotope signatures. You might not have same taxa in control cores, so you need to consider the closest taxonomic representative (here all taxa for nematodes as non were collected in control cores, for Chone sp. I used the class average). But just average the 15N at% and </t>
    </r>
    <r>
      <rPr>
        <sz val="11"/>
        <color theme="1"/>
        <rFont val="Calibri"/>
        <family val="2"/>
      </rPr>
      <t>δ15N and 13C at% and</t>
    </r>
    <r>
      <rPr>
        <sz val="11"/>
        <color theme="1"/>
        <rFont val="Calibri"/>
        <family val="2"/>
        <scheme val="minor"/>
      </rPr>
      <t xml:space="preserve"> δ13C values.</t>
    </r>
  </si>
  <si>
    <t>Note: correct for formalin by adding +1</t>
  </si>
  <si>
    <t>delta 13C sample- delta 13C control: gives you qualitative change in isotopic signature</t>
  </si>
  <si>
    <t>=(delta 13C formalin corrected/1000+1)*0.0112372</t>
  </si>
  <si>
    <t>=((average delta 13C formalin corrected/1000)+1)*0.0112372</t>
  </si>
  <si>
    <t xml:space="preserve"> =R13C sample/(R13C sample+1)</t>
  </si>
  <si>
    <t>=R13C control/(R13C control+1)</t>
  </si>
  <si>
    <t>=Fsample-Fcontrol</t>
  </si>
  <si>
    <t>=E*specimen biomass in C ug</t>
  </si>
  <si>
    <t>This is the fraction of label in your algae, you need this to calculate the total (12C and 13C) uptake from your algae. If you used the same algae as I did, these are the values.</t>
  </si>
  <si>
    <t>=I 13C ug C/algal labelling factor</t>
  </si>
  <si>
    <t>=I total ugC/area</t>
  </si>
  <si>
    <t xml:space="preserve">In your figures, you report I total (mg C m2), but you need to of course calculate the averages for family, genus, species etc for each core and layer etc, depending on what you want to report. But the I total in mg is your final result. </t>
  </si>
  <si>
    <t>Repeat what you did with 13C calculations, but for the 15N values. You need to however include the international reference number for N, which is isotopic ratio of atmospheric N2, 0.0036765. see if you can get the same values as here if I don't include the formulas!</t>
  </si>
  <si>
    <t>These are the values from your individual samples (see first column, these are the individual tin cups you sent in for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</si>
</sst>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0.00000"/>
    <numFmt numFmtId="168" formatCode="0.0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name val="Arial"/>
      <family val="2"/>
    </font>
    <font>
      <b/>
      <sz val="11"/>
      <name val="Calibri"/>
      <family val="2"/>
    </font>
    <font>
      <sz val="11"/>
      <name val="Calibri"/>
      <family val="2"/>
      <scheme val="minor"/>
    </font>
    <font>
      <sz val="11"/>
      <color theme="1"/>
      <name val="Calibri"/>
      <family val="2"/>
    </font>
  </fonts>
  <fills count="7">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6">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2" fillId="0" borderId="1" xfId="0" applyFont="1" applyFill="1" applyBorder="1" applyAlignment="1">
      <alignment horizontal="center"/>
    </xf>
    <xf numFmtId="49" fontId="2" fillId="0" borderId="1" xfId="0" applyNumberFormat="1" applyFont="1" applyFill="1" applyBorder="1" applyAlignment="1">
      <alignment horizontal="center"/>
    </xf>
    <xf numFmtId="164" fontId="2" fillId="0" borderId="1" xfId="0" applyNumberFormat="1" applyFont="1" applyFill="1" applyBorder="1" applyAlignment="1">
      <alignment horizontal="center"/>
    </xf>
    <xf numFmtId="0" fontId="0" fillId="0" borderId="0" xfId="0" applyFill="1" applyAlignment="1">
      <alignment horizontal="center"/>
    </xf>
    <xf numFmtId="0" fontId="0" fillId="0" borderId="0" xfId="0" applyFill="1" applyBorder="1" applyAlignment="1">
      <alignment horizontal="center"/>
    </xf>
    <xf numFmtId="49" fontId="0" fillId="0" borderId="0" xfId="0" applyNumberFormat="1" applyFill="1" applyBorder="1" applyAlignment="1">
      <alignment horizontal="center"/>
    </xf>
    <xf numFmtId="164" fontId="0" fillId="0" borderId="0" xfId="0" applyNumberFormat="1" applyFill="1" applyAlignment="1">
      <alignment horizontal="center"/>
    </xf>
    <xf numFmtId="165" fontId="0" fillId="0" borderId="0" xfId="0" applyNumberFormat="1" applyBorder="1" applyAlignment="1">
      <alignment horizontal="center"/>
    </xf>
    <xf numFmtId="0" fontId="6" fillId="0" borderId="0" xfId="0" applyFont="1" applyFill="1" applyBorder="1" applyAlignment="1">
      <alignment horizontal="center"/>
    </xf>
    <xf numFmtId="0" fontId="0" fillId="2" borderId="0" xfId="0" applyFill="1" applyAlignment="1">
      <alignment horizontal="center"/>
    </xf>
    <xf numFmtId="0" fontId="6" fillId="0" borderId="0" xfId="0" applyFont="1" applyFill="1" applyAlignment="1">
      <alignment horizontal="center"/>
    </xf>
    <xf numFmtId="0" fontId="0" fillId="0" borderId="0" xfId="0" applyAlignment="1">
      <alignment horizontal="center"/>
    </xf>
    <xf numFmtId="165" fontId="2" fillId="0" borderId="1" xfId="0" applyNumberFormat="1" applyFont="1" applyFill="1" applyBorder="1" applyAlignment="1">
      <alignment horizontal="center"/>
    </xf>
    <xf numFmtId="49" fontId="3" fillId="0" borderId="1" xfId="0" applyNumberFormat="1" applyFont="1" applyFill="1" applyBorder="1" applyAlignment="1">
      <alignment horizontal="center"/>
    </xf>
    <xf numFmtId="166" fontId="5" fillId="0" borderId="4" xfId="0" applyNumberFormat="1" applyFont="1" applyFill="1" applyBorder="1" applyAlignment="1">
      <alignment horizontal="center" vertical="top"/>
    </xf>
    <xf numFmtId="167" fontId="3" fillId="0" borderId="1" xfId="0" applyNumberFormat="1" applyFont="1" applyFill="1" applyBorder="1" applyAlignment="1">
      <alignment horizontal="center"/>
    </xf>
    <xf numFmtId="0" fontId="3" fillId="0" borderId="1" xfId="0" applyFont="1" applyFill="1" applyBorder="1" applyAlignment="1">
      <alignment horizontal="center"/>
    </xf>
    <xf numFmtId="168" fontId="3" fillId="0" borderId="1" xfId="0" applyNumberFormat="1" applyFont="1" applyFill="1" applyBorder="1" applyAlignment="1">
      <alignment horizontal="center"/>
    </xf>
    <xf numFmtId="0" fontId="0" fillId="0" borderId="0" xfId="0" applyAlignment="1">
      <alignment horizontal="center" wrapText="1"/>
    </xf>
    <xf numFmtId="0" fontId="0" fillId="0" borderId="0" xfId="0" applyAlignment="1">
      <alignment horizontal="center" wrapText="1"/>
    </xf>
    <xf numFmtId="167" fontId="4" fillId="4" borderId="1" xfId="0" applyNumberFormat="1" applyFont="1" applyFill="1" applyBorder="1" applyAlignment="1">
      <alignment horizontal="center" vertical="top"/>
    </xf>
    <xf numFmtId="166" fontId="4" fillId="4" borderId="1" xfId="0" applyNumberFormat="1" applyFont="1" applyFill="1" applyBorder="1" applyAlignment="1">
      <alignment horizontal="center" vertical="top"/>
    </xf>
    <xf numFmtId="0" fontId="2" fillId="4" borderId="5" xfId="0" applyFont="1" applyFill="1" applyBorder="1" applyAlignment="1">
      <alignment horizontal="center"/>
    </xf>
    <xf numFmtId="0" fontId="0" fillId="4" borderId="0" xfId="0" applyFill="1" applyBorder="1" applyAlignment="1">
      <alignment horizontal="center"/>
    </xf>
    <xf numFmtId="0" fontId="0" fillId="4" borderId="3" xfId="0" applyFill="1" applyBorder="1" applyAlignment="1">
      <alignment horizontal="center"/>
    </xf>
    <xf numFmtId="0" fontId="0" fillId="4" borderId="0" xfId="0" applyFont="1" applyFill="1" applyAlignment="1">
      <alignment horizontal="center" wrapText="1"/>
    </xf>
    <xf numFmtId="0" fontId="0" fillId="0" borderId="0" xfId="0" quotePrefix="1" applyAlignment="1">
      <alignment horizontal="center" wrapText="1"/>
    </xf>
    <xf numFmtId="0" fontId="0" fillId="0" borderId="0" xfId="0" quotePrefix="1" applyAlignment="1">
      <alignment horizontal="center"/>
    </xf>
    <xf numFmtId="164" fontId="3" fillId="3" borderId="1" xfId="0" applyNumberFormat="1" applyFont="1" applyFill="1" applyBorder="1" applyAlignment="1">
      <alignment horizontal="center"/>
    </xf>
    <xf numFmtId="164" fontId="3" fillId="3" borderId="5" xfId="0" applyNumberFormat="1" applyFont="1" applyFill="1" applyBorder="1" applyAlignment="1">
      <alignment horizontal="center"/>
    </xf>
    <xf numFmtId="0" fontId="0" fillId="3" borderId="0" xfId="0" applyFill="1" applyAlignment="1">
      <alignment horizontal="center"/>
    </xf>
    <xf numFmtId="0" fontId="0" fillId="5" borderId="0" xfId="0" applyFill="1" applyAlignment="1">
      <alignment horizontal="center"/>
    </xf>
    <xf numFmtId="165" fontId="3" fillId="6" borderId="4" xfId="0" applyNumberFormat="1" applyFont="1" applyFill="1" applyBorder="1" applyAlignment="1">
      <alignment horizontal="center"/>
    </xf>
    <xf numFmtId="165" fontId="3" fillId="6" borderId="1" xfId="0" applyNumberFormat="1" applyFont="1" applyFill="1" applyBorder="1" applyAlignment="1">
      <alignment horizontal="center"/>
    </xf>
    <xf numFmtId="0" fontId="3" fillId="6" borderId="1" xfId="0" applyFont="1" applyFill="1" applyBorder="1" applyAlignment="1">
      <alignment horizontal="center"/>
    </xf>
    <xf numFmtId="165" fontId="3" fillId="6" borderId="5" xfId="0" applyNumberFormat="1" applyFont="1" applyFill="1" applyBorder="1" applyAlignment="1">
      <alignment horizontal="center"/>
    </xf>
    <xf numFmtId="0" fontId="0" fillId="6" borderId="2" xfId="0" applyFill="1" applyBorder="1" applyAlignment="1">
      <alignment horizontal="center"/>
    </xf>
    <xf numFmtId="0" fontId="0" fillId="6" borderId="0" xfId="0" applyFill="1" applyBorder="1" applyAlignment="1">
      <alignment horizontal="center"/>
    </xf>
    <xf numFmtId="0" fontId="6" fillId="6" borderId="0" xfId="0" applyFont="1" applyFill="1" applyBorder="1" applyAlignment="1">
      <alignment horizontal="center"/>
    </xf>
    <xf numFmtId="0" fontId="0" fillId="6" borderId="3" xfId="0" applyFill="1" applyBorder="1" applyAlignment="1">
      <alignment horizontal="center"/>
    </xf>
    <xf numFmtId="0" fontId="0" fillId="6" borderId="0" xfId="0" applyFill="1" applyAlignment="1">
      <alignment horizontal="center"/>
    </xf>
    <xf numFmtId="0" fontId="0" fillId="6" borderId="0" xfId="0" applyFill="1" applyAlignment="1">
      <alignment horizontal="center" wrapText="1"/>
    </xf>
    <xf numFmtId="0" fontId="0" fillId="5" borderId="0" xfId="0" applyFill="1" applyAlignment="1">
      <alignment horizontal="center"/>
    </xf>
    <xf numFmtId="166" fontId="4" fillId="5" borderId="1" xfId="0" applyNumberFormat="1" applyFont="1" applyFill="1" applyBorder="1" applyAlignment="1">
      <alignment horizontal="center" vertical="top"/>
    </xf>
    <xf numFmtId="167" fontId="4" fillId="5" borderId="1" xfId="0" applyNumberFormat="1"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
  <sheetViews>
    <sheetView tabSelected="1" zoomScale="60" zoomScaleNormal="60" workbookViewId="0">
      <selection activeCell="G22" sqref="G22"/>
    </sheetView>
  </sheetViews>
  <sheetFormatPr defaultRowHeight="15" x14ac:dyDescent="0.25"/>
  <cols>
    <col min="1" max="1" width="13.28515625" style="12" bestFit="1" customWidth="1"/>
    <col min="2" max="2" width="6.85546875" style="12" bestFit="1" customWidth="1"/>
    <col min="3" max="3" width="8" style="12" bestFit="1" customWidth="1"/>
    <col min="4" max="4" width="8.42578125" style="12" bestFit="1" customWidth="1"/>
    <col min="5" max="5" width="20.85546875" style="12" bestFit="1" customWidth="1"/>
    <col min="6" max="6" width="21.28515625" style="12" bestFit="1" customWidth="1"/>
    <col min="7" max="7" width="20.42578125" style="12" customWidth="1"/>
    <col min="8" max="9" width="14.42578125" style="12" bestFit="1" customWidth="1"/>
    <col min="10" max="11" width="26.85546875" style="12" bestFit="1" customWidth="1"/>
    <col min="12" max="12" width="32.28515625" style="12" customWidth="1"/>
    <col min="13" max="13" width="32.28515625" style="12" bestFit="1" customWidth="1"/>
    <col min="14" max="14" width="12" style="12" bestFit="1" customWidth="1"/>
    <col min="15" max="15" width="12.7109375" style="12" bestFit="1" customWidth="1"/>
    <col min="16" max="16" width="10.42578125" style="12" bestFit="1" customWidth="1"/>
    <col min="17" max="17" width="16.28515625" style="12" bestFit="1" customWidth="1"/>
    <col min="18" max="18" width="11.5703125" style="12" bestFit="1" customWidth="1"/>
    <col min="19" max="19" width="13.7109375" style="12" bestFit="1" customWidth="1"/>
    <col min="20" max="20" width="9.7109375" style="12" bestFit="1" customWidth="1"/>
    <col min="21" max="21" width="11.5703125" style="12" bestFit="1" customWidth="1"/>
    <col min="22" max="22" width="21.140625" style="12" bestFit="1" customWidth="1"/>
    <col min="23" max="23" width="7" style="12" bestFit="1" customWidth="1"/>
    <col min="24" max="24" width="11.85546875" style="12" bestFit="1" customWidth="1"/>
    <col min="25" max="25" width="17.5703125" style="12" bestFit="1" customWidth="1"/>
    <col min="26" max="26" width="30.85546875" style="12" bestFit="1" customWidth="1"/>
    <col min="27" max="30" width="14.7109375" style="12" bestFit="1" customWidth="1"/>
    <col min="31" max="31" width="17.5703125" style="12" bestFit="1" customWidth="1"/>
    <col min="32" max="32" width="42.5703125" style="12" bestFit="1" customWidth="1"/>
    <col min="33" max="33" width="14.7109375" style="12" bestFit="1" customWidth="1"/>
    <col min="34" max="34" width="19" style="12" bestFit="1" customWidth="1"/>
    <col min="35" max="35" width="17.7109375" style="12" bestFit="1" customWidth="1"/>
    <col min="36" max="36" width="22.28515625" style="12" bestFit="1" customWidth="1"/>
    <col min="37" max="37" width="47.28515625" style="12" bestFit="1" customWidth="1"/>
    <col min="38" max="38" width="19" style="12" bestFit="1" customWidth="1"/>
    <col min="39" max="39" width="28.7109375" style="12" bestFit="1" customWidth="1"/>
    <col min="40" max="40" width="58.42578125" style="12" bestFit="1" customWidth="1"/>
    <col min="41" max="41" width="29" style="12" bestFit="1" customWidth="1"/>
    <col min="42" max="42" width="30.5703125" style="12" bestFit="1" customWidth="1"/>
    <col min="43" max="43" width="33.7109375" style="12" bestFit="1" customWidth="1"/>
    <col min="44" max="44" width="33.28515625" style="12" bestFit="1" customWidth="1"/>
    <col min="45" max="45" width="21.140625" style="12" bestFit="1" customWidth="1"/>
    <col min="46" max="46" width="26.28515625" style="12" bestFit="1" customWidth="1"/>
    <col min="47" max="47" width="116.140625" style="12" bestFit="1" customWidth="1"/>
    <col min="48" max="48" width="33.28515625" style="12" bestFit="1" customWidth="1"/>
    <col min="49" max="49" width="22" style="12" bestFit="1" customWidth="1"/>
    <col min="50" max="50" width="22.7109375" style="12" customWidth="1"/>
    <col min="51" max="51" width="14.7109375" style="12" bestFit="1" customWidth="1"/>
    <col min="52" max="52" width="18.42578125" style="12" bestFit="1" customWidth="1"/>
    <col min="53" max="53" width="18.7109375" style="12" bestFit="1" customWidth="1"/>
    <col min="54" max="54" width="18.28515625" style="12" bestFit="1" customWidth="1"/>
    <col min="55" max="55" width="19.140625" style="12" bestFit="1" customWidth="1"/>
    <col min="56" max="56" width="14.7109375" style="12" bestFit="1" customWidth="1"/>
    <col min="57" max="57" width="15.85546875" style="12" bestFit="1" customWidth="1"/>
    <col min="58" max="58" width="27" style="12" bestFit="1" customWidth="1"/>
    <col min="59" max="59" width="17.5703125" style="12" bestFit="1" customWidth="1"/>
    <col min="60" max="60" width="22" style="12" bestFit="1" customWidth="1"/>
    <col min="61" max="61" width="22.7109375" style="12" bestFit="1" customWidth="1"/>
    <col min="62" max="16384" width="9.140625" style="12"/>
  </cols>
  <sheetData>
    <row r="1" spans="1:61" s="1" customFormat="1" x14ac:dyDescent="0.25">
      <c r="A1" s="1" t="s">
        <v>0</v>
      </c>
      <c r="B1" s="1" t="s">
        <v>1</v>
      </c>
      <c r="C1" s="1" t="s">
        <v>2</v>
      </c>
      <c r="D1" s="2" t="s">
        <v>3</v>
      </c>
      <c r="E1" s="1" t="s">
        <v>4</v>
      </c>
      <c r="F1" s="1" t="s">
        <v>5</v>
      </c>
      <c r="G1" s="13" t="s">
        <v>20</v>
      </c>
      <c r="H1" s="3" t="s">
        <v>6</v>
      </c>
      <c r="I1" s="3" t="s">
        <v>7</v>
      </c>
      <c r="J1" s="3" t="s">
        <v>8</v>
      </c>
      <c r="K1" s="3" t="s">
        <v>9</v>
      </c>
      <c r="L1" s="3" t="s">
        <v>10</v>
      </c>
      <c r="M1" s="3" t="s">
        <v>11</v>
      </c>
      <c r="N1" s="1" t="s">
        <v>12</v>
      </c>
      <c r="O1" s="1" t="s">
        <v>13</v>
      </c>
      <c r="P1" s="1" t="s">
        <v>14</v>
      </c>
      <c r="Q1" s="1" t="s">
        <v>15</v>
      </c>
      <c r="R1" s="1" t="s">
        <v>16</v>
      </c>
      <c r="S1" s="1" t="s">
        <v>17</v>
      </c>
      <c r="T1" s="1" t="s">
        <v>18</v>
      </c>
      <c r="U1" s="1" t="s">
        <v>19</v>
      </c>
      <c r="V1" s="14" t="s">
        <v>21</v>
      </c>
      <c r="W1" s="14" t="s">
        <v>22</v>
      </c>
      <c r="X1" s="14" t="s">
        <v>23</v>
      </c>
      <c r="Y1" s="14" t="s">
        <v>24</v>
      </c>
      <c r="Z1" s="1" t="s">
        <v>25</v>
      </c>
      <c r="AA1" s="44" t="s">
        <v>26</v>
      </c>
      <c r="AB1" s="45" t="s">
        <v>27</v>
      </c>
      <c r="AC1" s="44" t="s">
        <v>28</v>
      </c>
      <c r="AD1" s="44" t="s">
        <v>29</v>
      </c>
      <c r="AE1" s="44" t="s">
        <v>30</v>
      </c>
      <c r="AF1" s="44" t="s">
        <v>31</v>
      </c>
      <c r="AG1" s="45" t="s">
        <v>32</v>
      </c>
      <c r="AH1" s="21" t="s">
        <v>33</v>
      </c>
      <c r="AI1" s="22" t="s">
        <v>34</v>
      </c>
      <c r="AJ1" s="22" t="s">
        <v>35</v>
      </c>
      <c r="AK1" s="22" t="s">
        <v>36</v>
      </c>
      <c r="AL1" s="21" t="s">
        <v>37</v>
      </c>
      <c r="AM1" s="23" t="s">
        <v>38</v>
      </c>
      <c r="AN1" s="15" t="s">
        <v>39</v>
      </c>
      <c r="AO1" s="16" t="s">
        <v>40</v>
      </c>
      <c r="AP1" s="17" t="s">
        <v>41</v>
      </c>
      <c r="AQ1" s="17" t="s">
        <v>42</v>
      </c>
      <c r="AR1" s="17" t="s">
        <v>43</v>
      </c>
      <c r="AS1" s="18" t="s">
        <v>44</v>
      </c>
      <c r="AT1" s="17" t="s">
        <v>45</v>
      </c>
      <c r="AU1" s="17" t="s">
        <v>46</v>
      </c>
      <c r="AV1" s="29" t="s">
        <v>47</v>
      </c>
      <c r="AW1" s="29" t="s">
        <v>48</v>
      </c>
      <c r="AX1" s="30" t="s">
        <v>49</v>
      </c>
      <c r="AY1" s="33" t="s">
        <v>50</v>
      </c>
      <c r="AZ1" s="34" t="s">
        <v>51</v>
      </c>
      <c r="BA1" s="34" t="s">
        <v>52</v>
      </c>
      <c r="BB1" s="34" t="s">
        <v>53</v>
      </c>
      <c r="BC1" s="34" t="s">
        <v>54</v>
      </c>
      <c r="BD1" s="34" t="s">
        <v>55</v>
      </c>
      <c r="BE1" s="34" t="s">
        <v>56</v>
      </c>
      <c r="BF1" s="35" t="s">
        <v>46</v>
      </c>
      <c r="BG1" s="34" t="s">
        <v>57</v>
      </c>
      <c r="BH1" s="34" t="s">
        <v>58</v>
      </c>
      <c r="BI1" s="36" t="s">
        <v>59</v>
      </c>
    </row>
    <row r="2" spans="1:61" s="10" customFormat="1" x14ac:dyDescent="0.25">
      <c r="A2" s="5">
        <v>349</v>
      </c>
      <c r="B2" s="5">
        <v>323</v>
      </c>
      <c r="C2" s="5" t="s">
        <v>60</v>
      </c>
      <c r="D2" s="6" t="s">
        <v>61</v>
      </c>
      <c r="E2" s="5">
        <v>1</v>
      </c>
      <c r="F2" s="4">
        <v>0.16000000000000014</v>
      </c>
      <c r="G2" s="8">
        <v>3.469889085889927E-3</v>
      </c>
      <c r="H2" s="7">
        <v>4.7801275498528917E-2</v>
      </c>
      <c r="I2" s="7">
        <v>1.4839412909139036E-2</v>
      </c>
      <c r="J2" s="7">
        <f>F2*H2</f>
        <v>7.6482040797646337E-3</v>
      </c>
      <c r="K2" s="7">
        <f>F2*I2</f>
        <v>2.3743060654622481E-3</v>
      </c>
      <c r="L2" s="12">
        <f>J2/G2</f>
        <v>2.2041638480219863</v>
      </c>
      <c r="M2" s="7">
        <f>K2/G2</f>
        <v>0.68425993070418467</v>
      </c>
      <c r="N2" s="5" t="s">
        <v>62</v>
      </c>
      <c r="O2" s="4"/>
      <c r="P2" s="4"/>
      <c r="Q2" s="4"/>
      <c r="R2" s="4"/>
      <c r="S2" s="4"/>
      <c r="T2" s="4"/>
      <c r="U2" s="4"/>
      <c r="V2" s="9" t="s">
        <v>63</v>
      </c>
      <c r="W2" s="9" t="s">
        <v>64</v>
      </c>
      <c r="X2" s="9" t="s">
        <v>65</v>
      </c>
      <c r="Y2" s="9" t="s">
        <v>66</v>
      </c>
      <c r="Z2" s="4">
        <v>0.16000000000000014</v>
      </c>
      <c r="AA2" s="32">
        <v>2.3743060654622501</v>
      </c>
      <c r="AB2" s="32">
        <v>0.3775909574820962</v>
      </c>
      <c r="AC2" s="32">
        <v>30.931893646003719</v>
      </c>
      <c r="AD2" s="32">
        <v>7.6482040797646267</v>
      </c>
      <c r="AE2" s="32">
        <v>-16.739874011501879</v>
      </c>
      <c r="AF2" s="32">
        <v>-15.739874011501879</v>
      </c>
      <c r="AG2" s="32">
        <v>1.0872934660565163</v>
      </c>
      <c r="AH2" s="24">
        <v>0.37066818572871318</v>
      </c>
      <c r="AI2" s="24">
        <v>11.960427641486511</v>
      </c>
      <c r="AJ2" s="24">
        <v>-25.11585431300033</v>
      </c>
      <c r="AK2" s="24">
        <v>-24.11585431300033</v>
      </c>
      <c r="AL2" s="24">
        <v>1.0823052147767642</v>
      </c>
      <c r="AM2" s="25" t="s">
        <v>67</v>
      </c>
      <c r="AN2" s="12">
        <f>AF2-AK2</f>
        <v>8.3759803014984513</v>
      </c>
      <c r="AO2" s="12">
        <f>(AF2/1000+1)*0.0112372</f>
        <v>1.106032788775795E-2</v>
      </c>
      <c r="AP2" s="12">
        <f>((AK2/1000)+1)*0.0112372</f>
        <v>1.0966205321913952E-2</v>
      </c>
      <c r="AQ2" s="12">
        <f>AO2/(AO2+1)</f>
        <v>1.0939335252985818E-2</v>
      </c>
      <c r="AR2" s="12">
        <f>AP2/(AP2+1)</f>
        <v>1.0847252127900824E-2</v>
      </c>
      <c r="AS2" s="12">
        <f>AQ2-AR2</f>
        <v>9.2083125084994194E-5</v>
      </c>
      <c r="AT2" s="12">
        <f>AS2*AD2</f>
        <v>7.0427053295252901E-4</v>
      </c>
      <c r="AU2" s="9">
        <v>0.61009999999999998</v>
      </c>
      <c r="AV2" s="31">
        <f>AT2/AU2</f>
        <v>1.1543526191649387E-3</v>
      </c>
      <c r="AW2" s="31">
        <f>AV2/G2</f>
        <v>0.33267709445210708</v>
      </c>
      <c r="AX2" s="31">
        <f>AW2/1000</f>
        <v>3.3267709445210708E-4</v>
      </c>
      <c r="AY2" s="37">
        <v>18.971466004517207</v>
      </c>
      <c r="AZ2" s="38">
        <v>3.7902211069895326E-3</v>
      </c>
      <c r="BA2" s="38">
        <v>3.720472512223925E-3</v>
      </c>
      <c r="BB2" s="38">
        <v>3.7759095748209621E-3</v>
      </c>
      <c r="BC2" s="38">
        <v>3.7066819040882069E-3</v>
      </c>
      <c r="BD2" s="38">
        <v>6.9227670732755191E-5</v>
      </c>
      <c r="BE2" s="38">
        <v>1.6436767851860402E-4</v>
      </c>
      <c r="BF2" s="39">
        <v>0.61009999999999998</v>
      </c>
      <c r="BG2" s="38">
        <v>2.694110449411638E-4</v>
      </c>
      <c r="BH2" s="38">
        <v>7.7642552333071935E-2</v>
      </c>
      <c r="BI2" s="40">
        <v>7.7642552333071938E-5</v>
      </c>
    </row>
    <row r="3" spans="1:61" s="10" customFormat="1" x14ac:dyDescent="0.25">
      <c r="A3" s="5">
        <v>381</v>
      </c>
      <c r="B3" s="5">
        <v>323</v>
      </c>
      <c r="C3" s="5" t="s">
        <v>68</v>
      </c>
      <c r="D3" s="6" t="s">
        <v>61</v>
      </c>
      <c r="E3" s="5">
        <v>1</v>
      </c>
      <c r="F3" s="11">
        <v>0.17999999999999972</v>
      </c>
      <c r="G3" s="8">
        <v>3.9269908169872417E-3</v>
      </c>
      <c r="H3" s="7">
        <v>2.2875341981032613E-2</v>
      </c>
      <c r="I3" s="7">
        <v>7.5993038982138401E-3</v>
      </c>
      <c r="J3" s="7">
        <f t="shared" ref="J3:J4" si="0">F3*H3</f>
        <v>4.1175615565858638E-3</v>
      </c>
      <c r="K3" s="7">
        <f t="shared" ref="K3:K4" si="1">F3*I3</f>
        <v>1.367874701678489E-3</v>
      </c>
      <c r="L3" s="12">
        <f t="shared" ref="L3:L4" si="2">J3/G3</f>
        <v>1.0485284403452786</v>
      </c>
      <c r="M3" s="7">
        <f t="shared" ref="M3:M4" si="3">K3/G3</f>
        <v>0.34832643248397316</v>
      </c>
      <c r="N3" s="5" t="s">
        <v>62</v>
      </c>
      <c r="O3" s="4"/>
      <c r="P3" s="4"/>
      <c r="Q3" s="4"/>
      <c r="R3" s="4"/>
      <c r="S3" s="4"/>
      <c r="T3" s="4"/>
      <c r="U3" s="4"/>
      <c r="V3" s="9" t="s">
        <v>63</v>
      </c>
      <c r="W3" s="9" t="s">
        <v>64</v>
      </c>
      <c r="X3" s="9" t="s">
        <v>65</v>
      </c>
      <c r="Y3" s="9" t="s">
        <v>66</v>
      </c>
      <c r="Z3" s="4">
        <v>0.17999999999999972</v>
      </c>
      <c r="AA3" s="32">
        <v>1.3678747016784911</v>
      </c>
      <c r="AB3" s="32">
        <v>0.37949537726188975</v>
      </c>
      <c r="AC3" s="32">
        <v>36.151314739869058</v>
      </c>
      <c r="AD3" s="32">
        <v>4.1175615565858701</v>
      </c>
      <c r="AE3" s="32">
        <v>-15.231939228637248</v>
      </c>
      <c r="AF3" s="32">
        <v>-14.231939228637248</v>
      </c>
      <c r="AG3" s="32">
        <v>1.0889427892012584</v>
      </c>
      <c r="AH3" s="24">
        <v>0.37066818572871318</v>
      </c>
      <c r="AI3" s="24">
        <v>11.960427641486511</v>
      </c>
      <c r="AJ3" s="24">
        <v>-25.11585431300033</v>
      </c>
      <c r="AK3" s="24">
        <v>-24.11585431300033</v>
      </c>
      <c r="AL3" s="24">
        <v>1.0823052147767642</v>
      </c>
      <c r="AM3" s="25" t="s">
        <v>67</v>
      </c>
      <c r="AN3" s="12">
        <f t="shared" ref="AN3:AN4" si="4">AF3-AK3</f>
        <v>9.8839150843630819</v>
      </c>
      <c r="AO3" s="12">
        <f t="shared" ref="AO3:AO4" si="5">(AF3/1000+1)*0.0112372</f>
        <v>1.1077272852499957E-2</v>
      </c>
      <c r="AP3" s="12">
        <f t="shared" ref="AP3:AP4" si="6">((AK3/1000)+1)*0.0112372</f>
        <v>1.0966205321913952E-2</v>
      </c>
      <c r="AQ3" s="12">
        <f t="shared" ref="AQ3:AQ4" si="7">AO3/(AO3+1)</f>
        <v>1.0955911234408642E-2</v>
      </c>
      <c r="AR3" s="12">
        <f t="shared" ref="AR3:AR4" si="8">AP3/(AP3+1)</f>
        <v>1.0847252127900824E-2</v>
      </c>
      <c r="AS3" s="12">
        <f t="shared" ref="AS3:AS4" si="9">AQ3-AR3</f>
        <v>1.0865910650781872E-4</v>
      </c>
      <c r="AT3" s="12">
        <f t="shared" ref="AT3:AT4" si="10">AS3*AD3</f>
        <v>4.4741055972956389E-4</v>
      </c>
      <c r="AU3" s="9">
        <v>0.53759999999999997</v>
      </c>
      <c r="AV3" s="31">
        <f t="shared" ref="AV3:AV4" si="11">AT3/AU3</f>
        <v>8.3223690425886145E-4</v>
      </c>
      <c r="AW3" s="31">
        <f t="shared" ref="AW3:AW4" si="12">AV3/G3</f>
        <v>0.21192738741807077</v>
      </c>
      <c r="AX3" s="31">
        <f t="shared" ref="AX3:AX4" si="13">AW3/1000</f>
        <v>2.1192738741807076E-4</v>
      </c>
      <c r="AY3" s="37">
        <v>24.190887098382547</v>
      </c>
      <c r="AZ3" s="38">
        <v>3.8094103086411288E-3</v>
      </c>
      <c r="BA3" s="38">
        <v>3.720472512223925E-3</v>
      </c>
      <c r="BB3" s="38">
        <v>3.7949537726188975E-3</v>
      </c>
      <c r="BC3" s="38">
        <v>3.7066819040882069E-3</v>
      </c>
      <c r="BD3" s="38">
        <v>8.8271868530690519E-5</v>
      </c>
      <c r="BE3" s="38">
        <v>1.2074485583302109E-4</v>
      </c>
      <c r="BF3" s="39">
        <v>0.53759999999999997</v>
      </c>
      <c r="BG3" s="38">
        <v>2.2459980623701841E-4</v>
      </c>
      <c r="BH3" s="38">
        <v>5.7193871008165413E-2</v>
      </c>
      <c r="BI3" s="40">
        <v>5.7193871008165413E-5</v>
      </c>
    </row>
    <row r="4" spans="1:61" s="10" customFormat="1" x14ac:dyDescent="0.25">
      <c r="A4" s="5">
        <v>421</v>
      </c>
      <c r="B4" s="5">
        <v>323</v>
      </c>
      <c r="C4" s="5" t="s">
        <v>68</v>
      </c>
      <c r="D4" s="6" t="s">
        <v>69</v>
      </c>
      <c r="E4" s="5">
        <v>1</v>
      </c>
      <c r="F4" s="11">
        <v>0.19000000000000128</v>
      </c>
      <c r="G4" s="8">
        <v>3.9269908169872417E-3</v>
      </c>
      <c r="H4" s="7">
        <v>0.14075009895359392</v>
      </c>
      <c r="I4" s="7">
        <v>3.4240238752541355E-2</v>
      </c>
      <c r="J4" s="7">
        <f t="shared" si="0"/>
        <v>2.6742518801183023E-2</v>
      </c>
      <c r="K4" s="7">
        <f t="shared" si="1"/>
        <v>6.5056453629829016E-3</v>
      </c>
      <c r="L4" s="12">
        <f t="shared" si="2"/>
        <v>6.8099264926979597</v>
      </c>
      <c r="M4" s="7">
        <f t="shared" si="3"/>
        <v>1.6566489880345543</v>
      </c>
      <c r="N4" s="5" t="s">
        <v>70</v>
      </c>
      <c r="O4" s="5" t="s">
        <v>71</v>
      </c>
      <c r="P4" s="5" t="s">
        <v>72</v>
      </c>
      <c r="Q4" s="5"/>
      <c r="R4" s="5" t="s">
        <v>73</v>
      </c>
      <c r="S4" s="5"/>
      <c r="T4" s="5" t="s">
        <v>74</v>
      </c>
      <c r="U4" s="5"/>
      <c r="V4" s="5" t="s">
        <v>75</v>
      </c>
      <c r="W4" s="5" t="s">
        <v>76</v>
      </c>
      <c r="X4" s="5" t="s">
        <v>77</v>
      </c>
      <c r="Y4" s="5" t="s">
        <v>78</v>
      </c>
      <c r="Z4" s="4">
        <v>0.19000000000000128</v>
      </c>
      <c r="AA4" s="32">
        <v>6.5056453629828574</v>
      </c>
      <c r="AB4" s="32">
        <v>0.41888521759315928</v>
      </c>
      <c r="AC4" s="32">
        <v>144.15135788906636</v>
      </c>
      <c r="AD4" s="32">
        <v>26.742518801182847</v>
      </c>
      <c r="AE4" s="32">
        <v>26.736767371280955</v>
      </c>
      <c r="AF4" s="32">
        <v>27.736767371280955</v>
      </c>
      <c r="AG4" s="32">
        <v>1.1348245456802117</v>
      </c>
      <c r="AH4" s="24">
        <v>0.37075470928293819</v>
      </c>
      <c r="AI4" s="24">
        <v>12.197520677947987</v>
      </c>
      <c r="AJ4" s="24">
        <v>-25.251313622090354</v>
      </c>
      <c r="AK4" s="24">
        <v>-24.251313622090354</v>
      </c>
      <c r="AL4" s="24">
        <v>1.0826515964409529</v>
      </c>
      <c r="AM4" s="25" t="s">
        <v>13</v>
      </c>
      <c r="AN4" s="12">
        <f t="shared" si="4"/>
        <v>51.988080993371312</v>
      </c>
      <c r="AO4" s="12">
        <f t="shared" si="5"/>
        <v>1.1548883602304558E-2</v>
      </c>
      <c r="AP4" s="12">
        <f t="shared" si="6"/>
        <v>1.0964683138565846E-2</v>
      </c>
      <c r="AQ4" s="12">
        <f t="shared" si="7"/>
        <v>1.1417029655726513E-2</v>
      </c>
      <c r="AR4" s="12">
        <f t="shared" si="8"/>
        <v>1.0845762786218906E-2</v>
      </c>
      <c r="AS4" s="12">
        <f t="shared" si="9"/>
        <v>5.7126686950760737E-4</v>
      </c>
      <c r="AT4" s="12">
        <f t="shared" si="10"/>
        <v>1.5277114998300059E-2</v>
      </c>
      <c r="AU4" s="9">
        <v>0.53759999999999997</v>
      </c>
      <c r="AV4" s="31">
        <f t="shared" si="11"/>
        <v>2.8417252601004576E-2</v>
      </c>
      <c r="AW4" s="31">
        <f t="shared" si="12"/>
        <v>7.2363939528654369</v>
      </c>
      <c r="AX4" s="31">
        <f t="shared" si="13"/>
        <v>7.2363939528654365E-3</v>
      </c>
      <c r="AY4" s="37">
        <v>131.95383721111838</v>
      </c>
      <c r="AZ4" s="38">
        <v>4.2064724672791522E-3</v>
      </c>
      <c r="BA4" s="38">
        <v>3.7213441847724757E-3</v>
      </c>
      <c r="BB4" s="38">
        <v>4.1888521759315929E-3</v>
      </c>
      <c r="BC4" s="38">
        <v>3.7075471258359756E-3</v>
      </c>
      <c r="BD4" s="38">
        <v>4.8130505009561734E-4</v>
      </c>
      <c r="BE4" s="38">
        <v>3.1311999673348063E-3</v>
      </c>
      <c r="BF4" s="39">
        <v>0.53759999999999997</v>
      </c>
      <c r="BG4" s="38">
        <v>5.8244047011436137E-3</v>
      </c>
      <c r="BH4" s="38">
        <v>1.4831724780074871</v>
      </c>
      <c r="BI4" s="40">
        <v>1.4831724780074872E-3</v>
      </c>
    </row>
    <row r="5" spans="1:61" x14ac:dyDescent="0.25">
      <c r="AA5" s="32"/>
      <c r="AB5" s="32"/>
      <c r="AC5" s="32"/>
      <c r="AD5" s="32"/>
      <c r="AE5" s="32"/>
      <c r="AF5" s="32" t="s">
        <v>80</v>
      </c>
      <c r="AG5" s="32"/>
      <c r="AY5" s="41"/>
      <c r="AZ5" s="41"/>
      <c r="BA5" s="41"/>
      <c r="BB5" s="41"/>
      <c r="BC5" s="41"/>
      <c r="BD5" s="41"/>
      <c r="BE5" s="41"/>
      <c r="BF5" s="41"/>
      <c r="BG5" s="41"/>
      <c r="BH5" s="41"/>
      <c r="BI5" s="41"/>
    </row>
    <row r="6" spans="1:61" ht="45" x14ac:dyDescent="0.25">
      <c r="AA6" s="43" t="s">
        <v>93</v>
      </c>
      <c r="AB6" s="43"/>
      <c r="AC6" s="43"/>
      <c r="AD6" s="43"/>
      <c r="AE6" s="43"/>
      <c r="AF6" s="43"/>
      <c r="AG6" s="43"/>
      <c r="AH6" s="26" t="s">
        <v>79</v>
      </c>
      <c r="AI6" s="26"/>
      <c r="AJ6" s="26"/>
      <c r="AK6" s="26"/>
      <c r="AL6" s="26"/>
      <c r="AM6" s="26"/>
      <c r="AN6" s="20" t="s">
        <v>81</v>
      </c>
      <c r="AO6" s="20" t="s">
        <v>82</v>
      </c>
      <c r="AP6" s="27" t="s">
        <v>83</v>
      </c>
      <c r="AQ6" s="27" t="s">
        <v>84</v>
      </c>
      <c r="AR6" s="27" t="s">
        <v>85</v>
      </c>
      <c r="AS6" s="27" t="s">
        <v>86</v>
      </c>
      <c r="AT6" s="27" t="s">
        <v>87</v>
      </c>
      <c r="AU6" s="20" t="s">
        <v>88</v>
      </c>
      <c r="AV6" s="27" t="s">
        <v>89</v>
      </c>
      <c r="AW6" s="28" t="s">
        <v>90</v>
      </c>
      <c r="AY6" s="42" t="s">
        <v>92</v>
      </c>
      <c r="AZ6" s="42"/>
      <c r="BA6" s="42"/>
      <c r="BB6" s="42"/>
      <c r="BC6" s="42"/>
      <c r="BD6" s="42"/>
      <c r="BE6" s="42"/>
      <c r="BF6" s="42"/>
      <c r="BG6" s="42"/>
      <c r="BH6" s="42"/>
      <c r="BI6" s="42"/>
    </row>
    <row r="7" spans="1:61" x14ac:dyDescent="0.25">
      <c r="AH7" s="20"/>
      <c r="AI7" s="20"/>
      <c r="AJ7" s="20"/>
      <c r="AK7" s="20"/>
      <c r="AL7" s="20"/>
      <c r="AM7" s="20"/>
      <c r="AY7" s="41"/>
      <c r="AZ7" s="41"/>
      <c r="BA7" s="41"/>
      <c r="BB7" s="41"/>
      <c r="BC7" s="41"/>
      <c r="BD7" s="41"/>
      <c r="BE7" s="41"/>
      <c r="BF7" s="41"/>
      <c r="BG7" s="41"/>
      <c r="BH7" s="41"/>
      <c r="BI7" s="41"/>
    </row>
    <row r="8" spans="1:61" ht="69" customHeight="1" x14ac:dyDescent="0.25">
      <c r="AH8" s="20"/>
      <c r="AI8" s="20"/>
      <c r="AJ8" s="20"/>
      <c r="AK8" s="20"/>
      <c r="AL8" s="20"/>
      <c r="AM8" s="20"/>
      <c r="AV8" s="19" t="s">
        <v>91</v>
      </c>
      <c r="AW8" s="19"/>
      <c r="AX8" s="19"/>
    </row>
  </sheetData>
  <mergeCells count="4">
    <mergeCell ref="AH6:AM6"/>
    <mergeCell ref="AV8:AX8"/>
    <mergeCell ref="AY6:BI6"/>
    <mergeCell ref="AA6:AG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 Makela</dc:creator>
  <cp:lastModifiedBy>Anni Makela</cp:lastModifiedBy>
  <dcterms:created xsi:type="dcterms:W3CDTF">2017-02-20T09:51:10Z</dcterms:created>
  <dcterms:modified xsi:type="dcterms:W3CDTF">2017-02-20T10:25:54Z</dcterms:modified>
</cp:coreProperties>
</file>